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23040" windowHeight="9070"/>
  </bookViews>
  <sheets>
    <sheet name="BALANCES" sheetId="1" r:id="rId1"/>
    <sheet name="ESTADOS RESULTADO" sheetId="2" r:id="rId2"/>
  </sheets>
  <definedNames>
    <definedName name="_xlnm.Print_Area" localSheetId="0">BALANCES!$A$1:$C$59</definedName>
    <definedName name="_xlnm.Print_Area" localSheetId="1">'ESTADOS RESULTADO'!$A$1:$D$56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D39" i="2" l="1"/>
  <c r="C13" i="1" l="1"/>
  <c r="C27" i="1"/>
  <c r="C30" i="1"/>
  <c r="C39" i="1" s="1"/>
  <c r="C43" i="1"/>
  <c r="C46" i="1"/>
  <c r="C49" i="1"/>
  <c r="C51" i="1"/>
  <c r="C53" i="1"/>
  <c r="C54" i="1" l="1"/>
  <c r="D31" i="2"/>
  <c r="D17" i="2"/>
  <c r="D12" i="2" l="1"/>
  <c r="D23" i="2" s="1"/>
  <c r="D27" i="2" l="1"/>
  <c r="D37" i="2" s="1"/>
  <c r="A2" i="2"/>
  <c r="A1" i="2"/>
  <c r="D44" i="2" l="1"/>
  <c r="D46" i="2" s="1"/>
  <c r="D52" i="2" s="1"/>
  <c r="D55" i="2" l="1"/>
</calcChain>
</file>

<file path=xl/sharedStrings.xml><?xml version="1.0" encoding="utf-8"?>
<sst xmlns="http://schemas.openxmlformats.org/spreadsheetml/2006/main" count="91" uniqueCount="86">
  <si>
    <t>BANCO DAVIVIENDA SALVADOREÑO, S.A. y SUBSIDIARIA</t>
  </si>
  <si>
    <t>(Compañía salvadoreña Subsidiaria de Inversiones Financieras Davivienda, S.A.)</t>
  </si>
  <si>
    <t>(San Salvador, República de El Salvador)</t>
  </si>
  <si>
    <t>(Expresado en miles de dólares de los Estados Unidos de América)</t>
  </si>
  <si>
    <t>Activo</t>
  </si>
  <si>
    <t xml:space="preserve">Efectivo y equivalentes de efectivo </t>
  </si>
  <si>
    <t>Instrumentos financieros de inversión (neto)</t>
  </si>
  <si>
    <t>Cartera de créditos (neta)</t>
  </si>
  <si>
    <t>Créditos vigentes a un año plazo</t>
  </si>
  <si>
    <t>Créditos vigentes a más de un año plazo</t>
  </si>
  <si>
    <t>Créditos vencidos</t>
  </si>
  <si>
    <t>(Estimación de pérdida por deterioro)</t>
  </si>
  <si>
    <t>Cuentas por cobrar (neto)</t>
  </si>
  <si>
    <t xml:space="preserve">Activos físicos e intangibles (neto) </t>
  </si>
  <si>
    <t xml:space="preserve">Activos extraordinarios (neto) </t>
  </si>
  <si>
    <t xml:space="preserve">Pasivos financieros a costo amortizado (neto) </t>
  </si>
  <si>
    <t xml:space="preserve">   Depósitos</t>
  </si>
  <si>
    <t xml:space="preserve">   Operaciones con pacto de retrocompra </t>
  </si>
  <si>
    <t xml:space="preserve">   Préstamos </t>
  </si>
  <si>
    <t>Títulos de emisión propia</t>
  </si>
  <si>
    <t xml:space="preserve">Obligaciones a la vista </t>
  </si>
  <si>
    <t>Cuentas por pagar</t>
  </si>
  <si>
    <t>Provisiones</t>
  </si>
  <si>
    <t xml:space="preserve">Otros pasivos </t>
  </si>
  <si>
    <t xml:space="preserve">  Utilidades de ejercicios anteriores</t>
  </si>
  <si>
    <t xml:space="preserve">  Utilidades del presente ejercicio</t>
  </si>
  <si>
    <t xml:space="preserve">  Utilidades no distribuibles</t>
  </si>
  <si>
    <t xml:space="preserve">  Elementos que no se reclasificarán a resultados </t>
  </si>
  <si>
    <t xml:space="preserve"> </t>
  </si>
  <si>
    <t>Ingresos por intereses</t>
  </si>
  <si>
    <t>Cartera de préstamos</t>
  </si>
  <si>
    <t>Gastos por intereses</t>
  </si>
  <si>
    <t>Depósitos</t>
  </si>
  <si>
    <t>Préstamos</t>
  </si>
  <si>
    <t>Ingresos por comisiones y honorarios</t>
  </si>
  <si>
    <t>Gastos por comisiones y honorarios</t>
  </si>
  <si>
    <t>Ganancias generadas por entidades registradas bajo el método de la participación</t>
  </si>
  <si>
    <t>Gastos generales</t>
  </si>
  <si>
    <t>Gastos de depreciación y amortización</t>
  </si>
  <si>
    <t>Gastos por provisiones</t>
  </si>
  <si>
    <t>Gastos por impuestos sobre las ganancias</t>
  </si>
  <si>
    <t>Básica</t>
  </si>
  <si>
    <t>(Expresado en Miles de Dólares de los Estados Unidos de América)</t>
  </si>
  <si>
    <t xml:space="preserve">Inversiones en acciones (neto) </t>
  </si>
  <si>
    <t>Otros activos</t>
  </si>
  <si>
    <t>Pasivo</t>
  </si>
  <si>
    <t>Patrimonio neto</t>
  </si>
  <si>
    <t xml:space="preserve">Capital social </t>
  </si>
  <si>
    <t>De capital</t>
  </si>
  <si>
    <t>Reservas:</t>
  </si>
  <si>
    <t>Resultados por aplicar:</t>
  </si>
  <si>
    <t>Patrimonio restringido:</t>
  </si>
  <si>
    <t>Otro resultado integral acumulado:</t>
  </si>
  <si>
    <t>Pasivos financieros a valor razonable con cambios en los resultados</t>
  </si>
  <si>
    <t>Ingresos por intereses netos</t>
  </si>
  <si>
    <t>Ingresos por comisiones y honorarios, netos</t>
  </si>
  <si>
    <t>Total ingresos netos</t>
  </si>
  <si>
    <t>Gastos de administración:</t>
  </si>
  <si>
    <t>Utilidad antes de impuesto</t>
  </si>
  <si>
    <t>Utilidad del ejercicio</t>
  </si>
  <si>
    <t>Ganancia por acción de las operaciones que continúan atribuible a los accionistas de la matriz durante el año (expresada en US$ por acción):</t>
  </si>
  <si>
    <t>Pérdida por deterioro de activos financieros de riesgo crediticio (neta)</t>
  </si>
  <si>
    <t xml:space="preserve"> Activos financieros a costo amortizado</t>
  </si>
  <si>
    <t xml:space="preserve">Estado de Situación Financiera Consolidado </t>
  </si>
  <si>
    <t>Estado de Resultados Integral Consolidado</t>
  </si>
  <si>
    <t>Otras reservas</t>
  </si>
  <si>
    <t xml:space="preserve"> Activos financieros a valor razonable con cambios en otro resultado integral</t>
  </si>
  <si>
    <t>Otros gastos por intereses</t>
  </si>
  <si>
    <t>Instrumentos financieros restringidos</t>
  </si>
  <si>
    <t>Total Activos</t>
  </si>
  <si>
    <t>Total Pasivos</t>
  </si>
  <si>
    <t>Total Patrimonio</t>
  </si>
  <si>
    <t>Total Pasivo y Patrimonio</t>
  </si>
  <si>
    <t>Gastos de funcionarios y empleados</t>
  </si>
  <si>
    <t>Otro resultado integral</t>
  </si>
  <si>
    <t>Resultado integral total del ejercicio</t>
  </si>
  <si>
    <t>Ganancia por ventas de activos y Operaciones discontinuadas</t>
  </si>
  <si>
    <t>A valor razonable con cambios en otro resultado integral (VRORI)</t>
  </si>
  <si>
    <t>A costo amortizado</t>
  </si>
  <si>
    <t>Ingresos por intereses, después de cargos por deterioro</t>
  </si>
  <si>
    <t>Otros ingresos financieros (neto)</t>
  </si>
  <si>
    <t>Elementos que no se reclasificarán a resultados</t>
  </si>
  <si>
    <t>Cambios de valor razonable de los activos financieros (Inversiones)</t>
  </si>
  <si>
    <t>Ganancia por deterioro de otros activos, Neta</t>
  </si>
  <si>
    <t>Por el período del 1 de enero al 30 de septiembre 2026</t>
  </si>
  <si>
    <t xml:space="preserve">Saldos al 30 de septiembre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</si>
</sst>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3" formatCode="_-* #,##0.00_-;\-* #,##0.00_-;_-* &quot;-&quot;??_-;_-@_-"/>
    <numFmt numFmtId="165" formatCode="_(&quot;$&quot;* #,##0.0_);_(&quot;$&quot;* \(#,##0.0\);_(&quot;$&quot;* &quot;-&quot;??_);_(@_)"/>
    <numFmt numFmtId="166" formatCode="#,##0.0_-;"/>
    <numFmt numFmtId="167" formatCode="#,##0.0"/>
    <numFmt numFmtId="168" formatCode="#,##0.0_);\(#,##0.0\)"/>
    <numFmt numFmtId="170" formatCode="_(* #,##0.0_);_(* \(#,##0.0\);_(* &quot;0.0&quot;_);_(@_)"/>
    <numFmt numFmtId="171" formatCode="#,##0.000"/>
    <numFmt numFmtId="172" formatCode="#,##0.0;\ \(#,##0.0\)"/>
    <numFmt numFmtId="173" formatCode="_ * #,##0.00_ ;_ * \-#,##0.00_ ;_ * &quot;-&quot;??_ ;_ @_ "/>
    <numFmt numFmtId="175" formatCode="#,##0.00000000000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u val="double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7" fillId="0" borderId="1"/>
    <xf numFmtId="173" fontId="7" fillId="0" borderId="1" applyFont="0" applyFill="0" applyBorder="0" applyAlignment="0" applyProtection="0"/>
    <xf numFmtId="0" fontId="1" fillId="0" borderId="1"/>
    <xf numFmtId="0" fontId="1" fillId="0" borderId="1"/>
    <xf numFmtId="173" fontId="7" fillId="0" borderId="1" applyFont="0" applyFill="0" applyBorder="0" applyAlignment="0" applyProtection="0"/>
  </cellStyleXfs>
  <cellXfs count="121">
    <xf numFmtId="0" fontId="0" fillId="0" borderId="0" xfId="0"/>
    <xf numFmtId="165" fontId="3" fillId="0" borderId="0" xfId="0" applyNumberFormat="1" applyFont="1" applyFill="1"/>
    <xf numFmtId="0" fontId="4" fillId="0" borderId="0" xfId="0" applyFont="1" applyFill="1" applyAlignment="1">
      <alignment horizontal="center"/>
    </xf>
    <xf numFmtId="166" fontId="3" fillId="0" borderId="0" xfId="0" applyNumberFormat="1" applyFont="1" applyFill="1" applyAlignment="1">
      <alignment horizontal="right"/>
    </xf>
    <xf numFmtId="166" fontId="3" fillId="0" borderId="5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168" fontId="3" fillId="0" borderId="0" xfId="0" applyNumberFormat="1" applyFont="1" applyFill="1" applyAlignment="1">
      <alignment horizontal="right" vertical="center"/>
    </xf>
    <xf numFmtId="168" fontId="3" fillId="0" borderId="2" xfId="0" applyNumberFormat="1" applyFont="1" applyFill="1" applyBorder="1" applyAlignment="1">
      <alignment horizontal="right"/>
    </xf>
    <xf numFmtId="168" fontId="3" fillId="0" borderId="5" xfId="0" applyNumberFormat="1" applyFont="1" applyFill="1" applyBorder="1" applyAlignment="1">
      <alignment horizontal="right" vertical="center"/>
    </xf>
    <xf numFmtId="168" fontId="3" fillId="0" borderId="0" xfId="0" applyNumberFormat="1" applyFont="1" applyFill="1" applyAlignment="1">
      <alignment horizontal="right"/>
    </xf>
    <xf numFmtId="168" fontId="3" fillId="0" borderId="2" xfId="0" applyNumberFormat="1" applyFont="1" applyFill="1" applyBorder="1" applyAlignment="1">
      <alignment horizontal="right" vertical="center"/>
    </xf>
    <xf numFmtId="168" fontId="3" fillId="0" borderId="3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4" fontId="3" fillId="0" borderId="0" xfId="0" applyNumberFormat="1" applyFont="1" applyFill="1" applyAlignment="1">
      <alignment vertical="center" wrapText="1"/>
    </xf>
    <xf numFmtId="4" fontId="9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left"/>
    </xf>
    <xf numFmtId="4" fontId="3" fillId="0" borderId="0" xfId="0" applyNumberFormat="1" applyFont="1" applyFill="1" applyAlignment="1">
      <alignment wrapText="1"/>
    </xf>
    <xf numFmtId="4" fontId="2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left" indent="1"/>
    </xf>
    <xf numFmtId="168" fontId="3" fillId="0" borderId="5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indent="1"/>
    </xf>
    <xf numFmtId="175" fontId="3" fillId="0" borderId="0" xfId="0" applyNumberFormat="1" applyFont="1" applyFill="1"/>
    <xf numFmtId="168" fontId="3" fillId="0" borderId="5" xfId="0" applyNumberFormat="1" applyFont="1" applyFill="1" applyBorder="1"/>
    <xf numFmtId="167" fontId="3" fillId="0" borderId="0" xfId="0" applyNumberFormat="1" applyFont="1" applyFill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8" fillId="0" borderId="0" xfId="0" applyFont="1" applyFill="1"/>
    <xf numFmtId="165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 inden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7" fillId="0" borderId="9" xfId="0" applyFont="1" applyFill="1" applyBorder="1"/>
    <xf numFmtId="165" fontId="7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center"/>
    </xf>
    <xf numFmtId="165" fontId="3" fillId="0" borderId="9" xfId="0" applyNumberFormat="1" applyFont="1" applyFill="1" applyBorder="1"/>
    <xf numFmtId="0" fontId="13" fillId="0" borderId="0" xfId="0" applyFont="1" applyFill="1"/>
    <xf numFmtId="168" fontId="7" fillId="0" borderId="5" xfId="0" applyNumberFormat="1" applyFont="1" applyFill="1" applyBorder="1" applyAlignment="1"/>
    <xf numFmtId="168" fontId="7" fillId="0" borderId="0" xfId="0" applyNumberFormat="1" applyFont="1" applyFill="1" applyAlignment="1"/>
    <xf numFmtId="168" fontId="7" fillId="0" borderId="2" xfId="0" applyNumberFormat="1" applyFont="1" applyFill="1" applyBorder="1" applyAlignment="1"/>
    <xf numFmtId="168" fontId="7" fillId="0" borderId="1" xfId="0" applyNumberFormat="1" applyFont="1" applyFill="1" applyBorder="1" applyAlignment="1"/>
    <xf numFmtId="170" fontId="7" fillId="0" borderId="0" xfId="0" applyNumberFormat="1" applyFont="1" applyFill="1" applyAlignment="1"/>
    <xf numFmtId="170" fontId="7" fillId="0" borderId="5" xfId="0" applyNumberFormat="1" applyFont="1" applyFill="1" applyBorder="1" applyAlignment="1"/>
    <xf numFmtId="172" fontId="7" fillId="0" borderId="5" xfId="0" applyNumberFormat="1" applyFont="1" applyFill="1" applyBorder="1" applyAlignment="1"/>
    <xf numFmtId="172" fontId="7" fillId="0" borderId="1" xfId="0" applyNumberFormat="1" applyFont="1" applyFill="1" applyBorder="1" applyAlignment="1"/>
    <xf numFmtId="168" fontId="7" fillId="0" borderId="8" xfId="0" applyNumberFormat="1" applyFont="1" applyFill="1" applyBorder="1" applyAlignment="1"/>
    <xf numFmtId="170" fontId="7" fillId="0" borderId="1" xfId="0" applyNumberFormat="1" applyFont="1" applyFill="1" applyBorder="1" applyAlignment="1"/>
    <xf numFmtId="168" fontId="7" fillId="0" borderId="4" xfId="0" applyNumberFormat="1" applyFont="1" applyFill="1" applyBorder="1" applyAlignment="1"/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4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 wrapText="1"/>
    </xf>
    <xf numFmtId="4" fontId="18" fillId="0" borderId="0" xfId="0" applyNumberFormat="1" applyFont="1" applyAlignment="1">
      <alignment horizontal="right" vertical="center" wrapText="1"/>
    </xf>
    <xf numFmtId="168" fontId="7" fillId="0" borderId="7" xfId="0" applyNumberFormat="1" applyFont="1" applyFill="1" applyBorder="1" applyAlignment="1"/>
    <xf numFmtId="4" fontId="7" fillId="0" borderId="6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43" fontId="3" fillId="0" borderId="0" xfId="1" applyFont="1" applyFill="1"/>
    <xf numFmtId="43" fontId="3" fillId="0" borderId="0" xfId="1" applyNumberFormat="1" applyFont="1" applyFill="1"/>
    <xf numFmtId="4" fontId="7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4" fontId="11" fillId="0" borderId="0" xfId="0" applyNumberFormat="1" applyFont="1" applyFill="1" applyAlignment="1">
      <alignment horizontal="left" vertical="center" wrapText="1"/>
    </xf>
    <xf numFmtId="0" fontId="15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4" fontId="12" fillId="0" borderId="0" xfId="0" applyNumberFormat="1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170" fontId="7" fillId="0" borderId="2" xfId="0" applyNumberFormat="1" applyFont="1" applyFill="1" applyBorder="1" applyAlignment="1"/>
    <xf numFmtId="171" fontId="8" fillId="0" borderId="0" xfId="0" applyNumberFormat="1" applyFont="1" applyFill="1" applyAlignment="1">
      <alignment horizontal="right" vertical="center"/>
    </xf>
    <xf numFmtId="0" fontId="3" fillId="0" borderId="0" xfId="0" applyFont="1"/>
    <xf numFmtId="0" fontId="3" fillId="3" borderId="0" xfId="0" applyFont="1" applyFill="1"/>
    <xf numFmtId="0" fontId="7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 vertical="center"/>
    </xf>
    <xf numFmtId="168" fontId="3" fillId="2" borderId="1" xfId="0" applyNumberFormat="1" applyFont="1" applyFill="1" applyBorder="1" applyAlignment="1">
      <alignment horizontal="right"/>
    </xf>
    <xf numFmtId="168" fontId="3" fillId="2" borderId="1" xfId="0" applyNumberFormat="1" applyFont="1" applyFill="1" applyBorder="1" applyAlignment="1">
      <alignment horizontal="right" vertical="center"/>
    </xf>
    <xf numFmtId="168" fontId="3" fillId="0" borderId="1" xfId="0" applyNumberFormat="1" applyFont="1" applyBorder="1" applyAlignment="1">
      <alignment horizontal="right" vertical="center"/>
    </xf>
    <xf numFmtId="168" fontId="3" fillId="2" borderId="1" xfId="0" applyNumberFormat="1" applyFont="1" applyFill="1" applyBorder="1"/>
    <xf numFmtId="165" fontId="3" fillId="0" borderId="1" xfId="0" applyNumberFormat="1" applyFont="1" applyFill="1" applyBorder="1"/>
    <xf numFmtId="4" fontId="7" fillId="0" borderId="0" xfId="0" applyNumberFormat="1" applyFont="1" applyFill="1" applyAlignment="1">
      <alignment horizontal="left" vertical="center" wrapText="1"/>
    </xf>
    <xf numFmtId="0" fontId="13" fillId="0" borderId="0" xfId="0" applyFont="1" applyFill="1"/>
    <xf numFmtId="4" fontId="11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/>
    <xf numFmtId="0" fontId="8" fillId="0" borderId="0" xfId="0" applyFont="1" applyFill="1" applyAlignment="1">
      <alignment horizontal="center" vertical="center" wrapText="1"/>
    </xf>
    <xf numFmtId="8" fontId="7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4" fontId="12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wrapText="1"/>
    </xf>
    <xf numFmtId="0" fontId="15" fillId="0" borderId="0" xfId="0" applyFont="1" applyFill="1" applyAlignment="1">
      <alignment vertical="center" wrapText="1"/>
    </xf>
  </cellXfs>
  <cellStyles count="7">
    <cellStyle name="Millares" xfId="1" builtinId="3"/>
    <cellStyle name="Millares 167" xfId="6"/>
    <cellStyle name="Millares 2" xfId="3"/>
    <cellStyle name="Normal" xfId="0" builtinId="0"/>
    <cellStyle name="Normal 2" xfId="2"/>
    <cellStyle name="Normal 465" xfId="4"/>
    <cellStyle name="Normal 46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615950</xdr:colOff>
      <xdr:row>56</xdr:row>
      <xdr:rowOff>12700</xdr:rowOff>
    </xdr:from>
    <xdr:to>
      <xdr:col>3</xdr:col>
      <xdr:colOff>38406</xdr:colOff>
      <xdr:row>58</xdr:row>
      <xdr:rowOff>22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10534650"/>
          <a:ext cx="5950256" cy="419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-19050</xdr:colOff>
      <xdr:row>56</xdr:row>
      <xdr:rowOff>0</xdr:rowOff>
    </xdr:from>
    <xdr:ext cx="38100" cy="381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326950" y="3770475"/>
          <a:ext cx="38100" cy="19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endParaRPr sz="1400"/>
        </a:p>
      </xdr:txBody>
    </xdr:sp>
    <xdr:clientData fLocksWithSheet="0"/>
  </xdr:oneCellAnchor>
  <xdr:twoCellAnchor editAs="oneCell">
    <xdr:from>
      <xdr:col>1</xdr:col>
      <xdr:colOff>869950</xdr:colOff>
      <xdr:row>57</xdr:row>
      <xdr:rowOff>76200</xdr:rowOff>
    </xdr:from>
    <xdr:to>
      <xdr:col>4</xdr:col>
      <xdr:colOff>362256</xdr:colOff>
      <xdr:row>60</xdr:row>
      <xdr:rowOff>19072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6150" y="10172700"/>
          <a:ext cx="5950256" cy="419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8"/>
  <sheetViews>
    <sheetView showGridLines="0" tabSelected="1" topLeftCell="A52" zoomScaleNormal="100" workbookViewId="0">
      <selection activeCell="A63" sqref="A63"/>
    </sheetView>
  </sheetViews>
  <sheetFormatPr baseColWidth="10" defaultColWidth="14.453125" defaultRowHeight="15" customHeight="1" x14ac:dyDescent="0.25"/>
  <cols>
    <col min="1" max="1" width="78.36328125" style="32" customWidth="1"/>
    <col min="2" max="2" width="3.08984375" style="32" customWidth="1"/>
    <col min="3" max="3" width="12" style="32" customWidth="1"/>
    <col min="4" max="4" width="18.36328125" style="75" bestFit="1" customWidth="1"/>
    <col min="5" max="5" width="8.54296875" style="32" customWidth="1"/>
    <col min="6" max="6" width="15.26953125" style="32" bestFit="1" customWidth="1"/>
    <col min="7" max="20" width="11.453125" style="32" customWidth="1"/>
    <col min="21" max="16384" width="14.453125" style="32"/>
  </cols>
  <sheetData>
    <row r="1" spans="1:8" ht="13.5" customHeight="1" x14ac:dyDescent="0.3">
      <c r="A1" s="13" t="s">
        <v>0</v>
      </c>
      <c r="B1" s="14"/>
      <c r="C1" s="1"/>
      <c r="E1" s="13"/>
      <c r="F1" s="13"/>
    </row>
    <row r="2" spans="1:8" ht="13.5" customHeight="1" x14ac:dyDescent="0.3">
      <c r="A2" s="13" t="s">
        <v>1</v>
      </c>
      <c r="B2" s="14"/>
      <c r="C2" s="1"/>
      <c r="E2" s="13"/>
      <c r="F2" s="13"/>
    </row>
    <row r="3" spans="1:8" ht="13.5" customHeight="1" x14ac:dyDescent="0.3">
      <c r="A3" s="32" t="s">
        <v>2</v>
      </c>
      <c r="B3" s="14"/>
      <c r="C3" s="1"/>
      <c r="F3" s="13"/>
    </row>
    <row r="4" spans="1:8" ht="13.5" customHeight="1" x14ac:dyDescent="0.3">
      <c r="B4" s="14"/>
      <c r="C4" s="1"/>
      <c r="E4" s="15"/>
    </row>
    <row r="5" spans="1:8" ht="13.5" customHeight="1" x14ac:dyDescent="0.3">
      <c r="A5" s="13" t="s">
        <v>63</v>
      </c>
      <c r="B5" s="42"/>
      <c r="C5" s="1"/>
      <c r="E5" s="15"/>
      <c r="F5" s="16"/>
    </row>
    <row r="6" spans="1:8" ht="22.5" customHeight="1" x14ac:dyDescent="0.25">
      <c r="A6" s="99" t="s">
        <v>85</v>
      </c>
      <c r="B6" s="42"/>
      <c r="C6" s="1"/>
      <c r="E6" s="17"/>
      <c r="F6" s="18"/>
    </row>
    <row r="7" spans="1:8" ht="13.5" customHeight="1" x14ac:dyDescent="0.3">
      <c r="A7" s="32" t="s">
        <v>42</v>
      </c>
      <c r="B7" s="14"/>
      <c r="C7" s="1"/>
      <c r="E7" s="31"/>
    </row>
    <row r="8" spans="1:8" ht="13.5" customHeight="1" thickBot="1" x14ac:dyDescent="0.3">
      <c r="A8" s="60"/>
      <c r="B8" s="61"/>
      <c r="C8" s="62"/>
      <c r="D8" s="76"/>
      <c r="E8" s="22"/>
    </row>
    <row r="9" spans="1:8" ht="13.5" customHeight="1" x14ac:dyDescent="0.25">
      <c r="D9" s="76"/>
      <c r="E9" s="22"/>
      <c r="F9" s="19"/>
    </row>
    <row r="10" spans="1:8" ht="13.5" customHeight="1" x14ac:dyDescent="0.3">
      <c r="C10" s="2"/>
      <c r="D10" s="101"/>
      <c r="E10" s="22"/>
      <c r="F10" s="31"/>
    </row>
    <row r="11" spans="1:8" ht="13.5" customHeight="1" x14ac:dyDescent="0.25">
      <c r="A11" s="20" t="s">
        <v>4</v>
      </c>
      <c r="C11" s="3"/>
      <c r="D11" s="102"/>
      <c r="E11" s="22"/>
    </row>
    <row r="12" spans="1:8" ht="15" customHeight="1" x14ac:dyDescent="0.25">
      <c r="A12" s="21" t="s">
        <v>5</v>
      </c>
      <c r="C12" s="5">
        <v>609114</v>
      </c>
      <c r="D12" s="102"/>
      <c r="E12" s="25"/>
      <c r="F12" s="87"/>
    </row>
    <row r="13" spans="1:8" ht="15.9" customHeight="1" x14ac:dyDescent="0.25">
      <c r="A13" s="21" t="s">
        <v>6</v>
      </c>
      <c r="C13" s="5">
        <f>C15+C14</f>
        <v>478291.6</v>
      </c>
      <c r="D13" s="6"/>
      <c r="E13" s="22"/>
      <c r="F13" s="86"/>
    </row>
    <row r="14" spans="1:8" ht="15.9" customHeight="1" x14ac:dyDescent="0.25">
      <c r="A14" s="21" t="s">
        <v>77</v>
      </c>
      <c r="C14" s="6">
        <v>301952.5</v>
      </c>
      <c r="D14" s="6"/>
      <c r="E14" s="26"/>
      <c r="F14" s="86"/>
      <c r="H14" s="23"/>
    </row>
    <row r="15" spans="1:8" ht="15.9" customHeight="1" x14ac:dyDescent="0.25">
      <c r="A15" s="24" t="s">
        <v>78</v>
      </c>
      <c r="C15" s="4">
        <v>176339.1</v>
      </c>
      <c r="D15" s="6"/>
      <c r="E15" s="26"/>
      <c r="F15" s="86"/>
      <c r="H15" s="23"/>
    </row>
    <row r="16" spans="1:8" ht="15.9" customHeight="1" x14ac:dyDescent="0.25">
      <c r="A16" s="24" t="s">
        <v>68</v>
      </c>
      <c r="C16" s="6">
        <v>8911.1</v>
      </c>
      <c r="D16" s="6"/>
      <c r="E16" s="22"/>
      <c r="F16" s="86"/>
      <c r="H16" s="23"/>
    </row>
    <row r="17" spans="1:8" ht="21.75" customHeight="1" x14ac:dyDescent="0.25">
      <c r="A17" s="32" t="s">
        <v>7</v>
      </c>
      <c r="C17" s="8">
        <f>SUM(C18:C21)</f>
        <v>2821456.1999999997</v>
      </c>
      <c r="D17" s="103"/>
      <c r="E17" s="25"/>
      <c r="F17" s="86"/>
      <c r="H17" s="23"/>
    </row>
    <row r="18" spans="1:8" ht="12.5" x14ac:dyDescent="0.25">
      <c r="A18" s="24" t="s">
        <v>8</v>
      </c>
      <c r="C18" s="3">
        <v>416949.3</v>
      </c>
      <c r="D18" s="6"/>
      <c r="E18" s="31"/>
      <c r="F18" s="86"/>
      <c r="H18" s="23"/>
    </row>
    <row r="19" spans="1:8" ht="13.5" customHeight="1" x14ac:dyDescent="0.25">
      <c r="A19" s="21" t="s">
        <v>9</v>
      </c>
      <c r="C19" s="3">
        <v>2414918.7000000002</v>
      </c>
      <c r="D19" s="6"/>
      <c r="E19" s="31"/>
      <c r="F19" s="86"/>
      <c r="H19" s="23"/>
    </row>
    <row r="20" spans="1:8" ht="13.5" customHeight="1" x14ac:dyDescent="0.25">
      <c r="A20" s="27" t="s">
        <v>10</v>
      </c>
      <c r="C20" s="7">
        <v>52815.9</v>
      </c>
      <c r="D20" s="104"/>
      <c r="E20" s="31"/>
      <c r="F20" s="86"/>
      <c r="H20" s="28"/>
    </row>
    <row r="21" spans="1:8" ht="12" customHeight="1" x14ac:dyDescent="0.25">
      <c r="A21" s="27" t="s">
        <v>11</v>
      </c>
      <c r="C21" s="9">
        <v>-63227.7</v>
      </c>
      <c r="D21" s="104"/>
      <c r="E21" s="31"/>
      <c r="F21" s="86"/>
    </row>
    <row r="22" spans="1:8" ht="25.5" customHeight="1" x14ac:dyDescent="0.25">
      <c r="A22" s="24" t="s">
        <v>12</v>
      </c>
      <c r="C22" s="10">
        <v>19899.099999999999</v>
      </c>
      <c r="D22" s="103"/>
      <c r="E22" s="29"/>
      <c r="F22" s="86"/>
    </row>
    <row r="23" spans="1:8" ht="13.5" customHeight="1" x14ac:dyDescent="0.25">
      <c r="A23" s="21" t="s">
        <v>13</v>
      </c>
      <c r="C23" s="7">
        <v>63392.7</v>
      </c>
      <c r="D23" s="104"/>
      <c r="E23" s="31"/>
      <c r="F23" s="86"/>
    </row>
    <row r="24" spans="1:8" ht="15.75" customHeight="1" x14ac:dyDescent="0.25">
      <c r="A24" s="27" t="s">
        <v>14</v>
      </c>
      <c r="C24" s="7">
        <v>3005.2</v>
      </c>
      <c r="D24" s="104"/>
      <c r="E24" s="78"/>
      <c r="F24" s="86"/>
    </row>
    <row r="25" spans="1:8" ht="13.5" customHeight="1" x14ac:dyDescent="0.25">
      <c r="A25" s="21" t="s">
        <v>43</v>
      </c>
      <c r="C25" s="7">
        <v>6037.3</v>
      </c>
      <c r="D25" s="104"/>
      <c r="E25" s="79"/>
      <c r="F25" s="86"/>
    </row>
    <row r="26" spans="1:8" ht="13.5" customHeight="1" x14ac:dyDescent="0.25">
      <c r="A26" s="21" t="s">
        <v>44</v>
      </c>
      <c r="C26" s="11">
        <v>4882.1000000000004</v>
      </c>
      <c r="D26" s="104"/>
      <c r="E26" s="78"/>
      <c r="F26" s="86"/>
    </row>
    <row r="27" spans="1:8" ht="20.25" customHeight="1" thickBot="1" x14ac:dyDescent="0.35">
      <c r="A27" s="13" t="s">
        <v>69</v>
      </c>
      <c r="C27" s="12">
        <f>SUM(C22:C26)+C17+C13+C12+C16</f>
        <v>4014989.3</v>
      </c>
      <c r="D27" s="103"/>
      <c r="E27" s="79"/>
      <c r="F27" s="86"/>
    </row>
    <row r="28" spans="1:8" ht="13.5" customHeight="1" thickTop="1" x14ac:dyDescent="0.25">
      <c r="A28" s="21"/>
      <c r="C28" s="3"/>
      <c r="D28" s="6"/>
      <c r="E28" s="80"/>
      <c r="F28" s="86"/>
    </row>
    <row r="29" spans="1:8" ht="13.5" customHeight="1" x14ac:dyDescent="0.25">
      <c r="A29" s="30" t="s">
        <v>45</v>
      </c>
      <c r="C29" s="7"/>
      <c r="D29" s="104"/>
      <c r="E29" s="81"/>
      <c r="F29" s="86"/>
    </row>
    <row r="30" spans="1:8" ht="13.5" customHeight="1" x14ac:dyDescent="0.25">
      <c r="A30" s="21" t="s">
        <v>15</v>
      </c>
      <c r="C30" s="5">
        <f>SUM(C31:C34)</f>
        <v>3543166.9</v>
      </c>
      <c r="D30" s="6"/>
      <c r="E30" s="31"/>
      <c r="F30" s="86"/>
    </row>
    <row r="31" spans="1:8" ht="13.5" customHeight="1" x14ac:dyDescent="0.25">
      <c r="A31" s="21" t="s">
        <v>16</v>
      </c>
      <c r="C31" s="7">
        <v>3162866.2</v>
      </c>
      <c r="D31" s="104"/>
      <c r="E31" s="35"/>
      <c r="F31" s="86"/>
    </row>
    <row r="32" spans="1:8" ht="13.5" customHeight="1" x14ac:dyDescent="0.25">
      <c r="A32" s="21" t="s">
        <v>17</v>
      </c>
      <c r="C32" s="7">
        <v>0</v>
      </c>
      <c r="D32" s="104"/>
      <c r="E32" s="35"/>
      <c r="F32" s="86"/>
    </row>
    <row r="33" spans="1:6" ht="13.5" customHeight="1" x14ac:dyDescent="0.25">
      <c r="A33" s="32" t="s">
        <v>18</v>
      </c>
      <c r="C33" s="7">
        <v>271933.90000000002</v>
      </c>
      <c r="D33" s="104"/>
      <c r="F33" s="86"/>
    </row>
    <row r="34" spans="1:6" ht="12.5" x14ac:dyDescent="0.25">
      <c r="A34" s="33" t="s">
        <v>19</v>
      </c>
      <c r="C34" s="34">
        <v>108366.8</v>
      </c>
      <c r="D34" s="105"/>
      <c r="F34" s="86"/>
    </row>
    <row r="35" spans="1:6" ht="14.15" customHeight="1" x14ac:dyDescent="0.25">
      <c r="A35" s="21" t="s">
        <v>20</v>
      </c>
      <c r="C35" s="7">
        <v>12985.6</v>
      </c>
      <c r="D35" s="106"/>
      <c r="F35" s="86"/>
    </row>
    <row r="36" spans="1:6" ht="14.15" customHeight="1" x14ac:dyDescent="0.25">
      <c r="A36" s="21" t="s">
        <v>21</v>
      </c>
      <c r="C36" s="7">
        <v>29305.5</v>
      </c>
      <c r="D36" s="106"/>
      <c r="F36" s="86"/>
    </row>
    <row r="37" spans="1:6" ht="14.15" customHeight="1" x14ac:dyDescent="0.25">
      <c r="A37" s="21" t="s">
        <v>22</v>
      </c>
      <c r="C37" s="7">
        <v>13725.7</v>
      </c>
      <c r="D37" s="106"/>
      <c r="F37" s="86"/>
    </row>
    <row r="38" spans="1:6" ht="14.15" customHeight="1" x14ac:dyDescent="0.25">
      <c r="A38" s="32" t="s">
        <v>23</v>
      </c>
      <c r="C38" s="11">
        <v>16990.3</v>
      </c>
      <c r="D38" s="106"/>
      <c r="F38" s="86"/>
    </row>
    <row r="39" spans="1:6" ht="13.5" customHeight="1" x14ac:dyDescent="0.25">
      <c r="A39" s="36" t="s">
        <v>70</v>
      </c>
      <c r="C39" s="7">
        <f>SUM(C35:C38)+C30</f>
        <v>3616174</v>
      </c>
      <c r="D39" s="106"/>
      <c r="F39" s="86"/>
    </row>
    <row r="40" spans="1:6" ht="13.5" customHeight="1" x14ac:dyDescent="0.25">
      <c r="A40" s="36"/>
      <c r="C40" s="7"/>
      <c r="D40" s="106"/>
      <c r="F40" s="86"/>
    </row>
    <row r="41" spans="1:6" ht="13.5" customHeight="1" x14ac:dyDescent="0.25">
      <c r="A41" s="20" t="s">
        <v>46</v>
      </c>
      <c r="C41" s="7"/>
      <c r="D41" s="106"/>
      <c r="E41" s="38"/>
      <c r="F41" s="86"/>
    </row>
    <row r="42" spans="1:6" ht="17.399999999999999" customHeight="1" x14ac:dyDescent="0.25">
      <c r="A42" s="24" t="s">
        <v>47</v>
      </c>
      <c r="C42" s="7">
        <v>150000</v>
      </c>
      <c r="D42" s="106"/>
      <c r="F42" s="86"/>
    </row>
    <row r="43" spans="1:6" ht="12.75" customHeight="1" x14ac:dyDescent="0.25">
      <c r="A43" s="21" t="s">
        <v>49</v>
      </c>
      <c r="C43" s="9">
        <f>SUM(C44:C45)</f>
        <v>184137.1</v>
      </c>
      <c r="D43" s="106"/>
      <c r="F43" s="86"/>
    </row>
    <row r="44" spans="1:6" ht="12.75" customHeight="1" x14ac:dyDescent="0.25">
      <c r="A44" s="37" t="s">
        <v>48</v>
      </c>
      <c r="C44" s="7">
        <v>146637.1</v>
      </c>
      <c r="D44" s="106"/>
      <c r="F44" s="86"/>
    </row>
    <row r="45" spans="1:6" ht="12.75" customHeight="1" x14ac:dyDescent="0.25">
      <c r="A45" s="37" t="s">
        <v>65</v>
      </c>
      <c r="C45" s="9">
        <v>37500</v>
      </c>
      <c r="D45" s="107"/>
      <c r="F45" s="86"/>
    </row>
    <row r="46" spans="1:6" ht="19.5" customHeight="1" x14ac:dyDescent="0.25">
      <c r="A46" s="32" t="s">
        <v>50</v>
      </c>
      <c r="C46" s="9">
        <f>SUM(C47:C48)</f>
        <v>39327.599999999999</v>
      </c>
      <c r="D46" s="106"/>
      <c r="F46" s="86"/>
    </row>
    <row r="47" spans="1:6" ht="12" customHeight="1" x14ac:dyDescent="0.25">
      <c r="A47" s="32" t="s">
        <v>24</v>
      </c>
      <c r="C47" s="7">
        <v>6581.3</v>
      </c>
      <c r="D47" s="106"/>
      <c r="F47" s="86"/>
    </row>
    <row r="48" spans="1:6" ht="12" customHeight="1" x14ac:dyDescent="0.25">
      <c r="A48" s="32" t="s">
        <v>25</v>
      </c>
      <c r="C48" s="7">
        <v>32746.3</v>
      </c>
      <c r="D48" s="106"/>
      <c r="E48" s="40"/>
      <c r="F48" s="86"/>
    </row>
    <row r="49" spans="1:6" ht="18.649999999999999" customHeight="1" x14ac:dyDescent="0.25">
      <c r="A49" s="32" t="s">
        <v>51</v>
      </c>
      <c r="C49" s="39">
        <f>SUM(C50)</f>
        <v>21722.1</v>
      </c>
      <c r="D49" s="108"/>
      <c r="E49" s="40"/>
      <c r="F49" s="86"/>
    </row>
    <row r="50" spans="1:6" ht="12.9" customHeight="1" x14ac:dyDescent="0.25">
      <c r="A50" s="32" t="s">
        <v>26</v>
      </c>
      <c r="B50" s="42"/>
      <c r="C50" s="10">
        <v>21722.1</v>
      </c>
      <c r="D50" s="105"/>
      <c r="F50" s="86"/>
    </row>
    <row r="51" spans="1:6" ht="18.899999999999999" customHeight="1" x14ac:dyDescent="0.25">
      <c r="A51" s="32" t="s">
        <v>52</v>
      </c>
      <c r="B51" s="42"/>
      <c r="C51" s="39">
        <f>C52</f>
        <v>3628.5</v>
      </c>
      <c r="D51" s="108"/>
      <c r="F51" s="86"/>
    </row>
    <row r="52" spans="1:6" ht="13.5" customHeight="1" x14ac:dyDescent="0.25">
      <c r="A52" s="32" t="s">
        <v>27</v>
      </c>
      <c r="B52" s="42"/>
      <c r="C52" s="11">
        <v>3628.5</v>
      </c>
      <c r="D52" s="106"/>
      <c r="F52" s="86"/>
    </row>
    <row r="53" spans="1:6" ht="18.649999999999999" customHeight="1" x14ac:dyDescent="0.3">
      <c r="A53" s="13" t="s">
        <v>71</v>
      </c>
      <c r="B53" s="42"/>
      <c r="C53" s="8">
        <f>C42+C43+C46+C49+C51</f>
        <v>398815.29999999993</v>
      </c>
      <c r="D53" s="105"/>
      <c r="F53" s="86"/>
    </row>
    <row r="54" spans="1:6" ht="18" customHeight="1" thickBot="1" x14ac:dyDescent="0.35">
      <c r="A54" s="13" t="s">
        <v>72</v>
      </c>
      <c r="B54" s="42"/>
      <c r="C54" s="12">
        <f>C39+C53</f>
        <v>4014989.3</v>
      </c>
      <c r="D54" s="105"/>
      <c r="F54" s="86"/>
    </row>
    <row r="55" spans="1:6" ht="15" customHeight="1" thickTop="1" x14ac:dyDescent="0.3">
      <c r="A55" s="41"/>
      <c r="B55" s="42"/>
      <c r="C55" s="1"/>
      <c r="D55" s="109"/>
      <c r="F55" s="86"/>
    </row>
    <row r="56" spans="1:6" ht="17.25" customHeight="1" x14ac:dyDescent="0.3">
      <c r="A56" s="41"/>
      <c r="B56" s="42"/>
      <c r="C56" s="1"/>
      <c r="F56" s="86"/>
    </row>
    <row r="57" spans="1:6" ht="17.25" customHeight="1" x14ac:dyDescent="0.3">
      <c r="A57" s="41"/>
      <c r="B57" s="42"/>
      <c r="C57" s="1"/>
      <c r="D57" s="77"/>
      <c r="F57" s="86"/>
    </row>
    <row r="58" spans="1:6" ht="17.25" customHeight="1" x14ac:dyDescent="0.3">
      <c r="A58" s="41"/>
      <c r="B58" s="42"/>
      <c r="C58" s="1"/>
      <c r="D58" s="77"/>
      <c r="F58" s="86"/>
    </row>
    <row r="59" spans="1:6" ht="17.25" customHeight="1" x14ac:dyDescent="0.3">
      <c r="A59" s="41"/>
      <c r="B59" s="42"/>
      <c r="C59" s="1"/>
      <c r="D59" s="77"/>
      <c r="F59" s="86"/>
    </row>
    <row r="60" spans="1:6" ht="12" customHeight="1" x14ac:dyDescent="0.25">
      <c r="C60" s="1"/>
    </row>
    <row r="61" spans="1:6" ht="12" customHeight="1" x14ac:dyDescent="0.25">
      <c r="C61" s="1"/>
    </row>
    <row r="62" spans="1:6" ht="12" customHeight="1" x14ac:dyDescent="0.25">
      <c r="C62" s="1"/>
    </row>
    <row r="63" spans="1:6" ht="12" customHeight="1" x14ac:dyDescent="0.25">
      <c r="C63" s="1"/>
    </row>
    <row r="64" spans="1:6" ht="12" customHeight="1" x14ac:dyDescent="0.25">
      <c r="C64" s="1"/>
    </row>
    <row r="65" spans="3:3" ht="12" customHeight="1" x14ac:dyDescent="0.25">
      <c r="C65" s="1"/>
    </row>
    <row r="66" spans="3:3" ht="12" customHeight="1" x14ac:dyDescent="0.25">
      <c r="C66" s="1"/>
    </row>
    <row r="67" spans="3:3" ht="12" customHeight="1" x14ac:dyDescent="0.25">
      <c r="C67" s="1"/>
    </row>
    <row r="68" spans="3:3" ht="12" customHeight="1" x14ac:dyDescent="0.25">
      <c r="C68" s="1"/>
    </row>
    <row r="69" spans="3:3" ht="12" customHeight="1" x14ac:dyDescent="0.25">
      <c r="C69" s="1"/>
    </row>
    <row r="70" spans="3:3" ht="12" customHeight="1" x14ac:dyDescent="0.25">
      <c r="C70" s="1"/>
    </row>
    <row r="71" spans="3:3" ht="12" customHeight="1" x14ac:dyDescent="0.25">
      <c r="C71" s="1"/>
    </row>
    <row r="72" spans="3:3" ht="12" customHeight="1" x14ac:dyDescent="0.25">
      <c r="C72" s="1"/>
    </row>
    <row r="73" spans="3:3" ht="12" customHeight="1" x14ac:dyDescent="0.25">
      <c r="C73" s="1"/>
    </row>
    <row r="74" spans="3:3" ht="12" customHeight="1" x14ac:dyDescent="0.25">
      <c r="C74" s="1"/>
    </row>
    <row r="75" spans="3:3" ht="12" customHeight="1" x14ac:dyDescent="0.25">
      <c r="C75" s="1"/>
    </row>
    <row r="76" spans="3:3" ht="12" customHeight="1" x14ac:dyDescent="0.25">
      <c r="C76" s="1"/>
    </row>
    <row r="77" spans="3:3" ht="12" customHeight="1" x14ac:dyDescent="0.25">
      <c r="C77" s="1"/>
    </row>
    <row r="78" spans="3:3" ht="12" customHeight="1" x14ac:dyDescent="0.25">
      <c r="C78" s="1"/>
    </row>
    <row r="79" spans="3:3" ht="12" customHeight="1" x14ac:dyDescent="0.25">
      <c r="C79" s="1"/>
    </row>
    <row r="80" spans="3:3" ht="12" customHeight="1" x14ac:dyDescent="0.25">
      <c r="C80" s="1"/>
    </row>
    <row r="81" spans="3:3" ht="12" customHeight="1" x14ac:dyDescent="0.25">
      <c r="C81" s="1"/>
    </row>
    <row r="82" spans="3:3" ht="12" customHeight="1" x14ac:dyDescent="0.25">
      <c r="C82" s="1"/>
    </row>
    <row r="83" spans="3:3" ht="12" customHeight="1" x14ac:dyDescent="0.25">
      <c r="C83" s="1"/>
    </row>
    <row r="84" spans="3:3" ht="12" customHeight="1" x14ac:dyDescent="0.25">
      <c r="C84" s="1"/>
    </row>
    <row r="85" spans="3:3" ht="12" customHeight="1" x14ac:dyDescent="0.25">
      <c r="C85" s="1"/>
    </row>
    <row r="86" spans="3:3" ht="12" customHeight="1" x14ac:dyDescent="0.25">
      <c r="C86" s="1"/>
    </row>
    <row r="87" spans="3:3" ht="12" customHeight="1" x14ac:dyDescent="0.25">
      <c r="C87" s="1"/>
    </row>
    <row r="88" spans="3:3" ht="12" customHeight="1" x14ac:dyDescent="0.25">
      <c r="C88" s="1"/>
    </row>
    <row r="89" spans="3:3" ht="12" customHeight="1" x14ac:dyDescent="0.25">
      <c r="C89" s="1"/>
    </row>
    <row r="90" spans="3:3" ht="12" customHeight="1" x14ac:dyDescent="0.25">
      <c r="C90" s="1"/>
    </row>
    <row r="91" spans="3:3" ht="12" customHeight="1" x14ac:dyDescent="0.25">
      <c r="C91" s="1"/>
    </row>
    <row r="92" spans="3:3" ht="12" customHeight="1" x14ac:dyDescent="0.25">
      <c r="C92" s="1"/>
    </row>
    <row r="93" spans="3:3" ht="12" customHeight="1" x14ac:dyDescent="0.25">
      <c r="C93" s="1"/>
    </row>
    <row r="94" spans="3:3" ht="12" customHeight="1" x14ac:dyDescent="0.25">
      <c r="C94" s="1"/>
    </row>
    <row r="95" spans="3:3" ht="12" customHeight="1" x14ac:dyDescent="0.25">
      <c r="C95" s="1"/>
    </row>
    <row r="96" spans="3:3" ht="12" customHeight="1" x14ac:dyDescent="0.25">
      <c r="C96" s="1"/>
    </row>
    <row r="97" spans="3:3" ht="12" customHeight="1" x14ac:dyDescent="0.25">
      <c r="C97" s="1"/>
    </row>
    <row r="98" spans="3:3" ht="12" customHeight="1" x14ac:dyDescent="0.25">
      <c r="C98" s="1"/>
    </row>
    <row r="99" spans="3:3" ht="12" customHeight="1" x14ac:dyDescent="0.25">
      <c r="C99" s="1"/>
    </row>
    <row r="100" spans="3:3" ht="12" customHeight="1" x14ac:dyDescent="0.25">
      <c r="C100" s="1"/>
    </row>
    <row r="101" spans="3:3" ht="12" customHeight="1" x14ac:dyDescent="0.25">
      <c r="C101" s="1"/>
    </row>
    <row r="102" spans="3:3" ht="12" customHeight="1" x14ac:dyDescent="0.25">
      <c r="C102" s="1"/>
    </row>
    <row r="103" spans="3:3" ht="12" customHeight="1" x14ac:dyDescent="0.25">
      <c r="C103" s="1"/>
    </row>
    <row r="104" spans="3:3" ht="12" customHeight="1" x14ac:dyDescent="0.25">
      <c r="C104" s="1"/>
    </row>
    <row r="105" spans="3:3" ht="12" customHeight="1" x14ac:dyDescent="0.25">
      <c r="C105" s="1"/>
    </row>
    <row r="106" spans="3:3" ht="12" customHeight="1" x14ac:dyDescent="0.25">
      <c r="C106" s="1"/>
    </row>
    <row r="107" spans="3:3" ht="12" customHeight="1" x14ac:dyDescent="0.25">
      <c r="C107" s="1"/>
    </row>
    <row r="108" spans="3:3" ht="12" customHeight="1" x14ac:dyDescent="0.25">
      <c r="C108" s="1"/>
    </row>
    <row r="109" spans="3:3" ht="12" customHeight="1" x14ac:dyDescent="0.25">
      <c r="C109" s="1"/>
    </row>
    <row r="110" spans="3:3" ht="12" customHeight="1" x14ac:dyDescent="0.25">
      <c r="C110" s="1"/>
    </row>
    <row r="111" spans="3:3" ht="12" customHeight="1" x14ac:dyDescent="0.25">
      <c r="C111" s="1"/>
    </row>
    <row r="112" spans="3:3" ht="12" customHeight="1" x14ac:dyDescent="0.25">
      <c r="C112" s="1"/>
    </row>
    <row r="113" spans="3:3" ht="12" customHeight="1" x14ac:dyDescent="0.25">
      <c r="C113" s="1"/>
    </row>
    <row r="114" spans="3:3" ht="12" customHeight="1" x14ac:dyDescent="0.25">
      <c r="C114" s="1"/>
    </row>
    <row r="115" spans="3:3" ht="12" customHeight="1" x14ac:dyDescent="0.25">
      <c r="C115" s="1"/>
    </row>
    <row r="116" spans="3:3" ht="12" customHeight="1" x14ac:dyDescent="0.25">
      <c r="C116" s="1"/>
    </row>
    <row r="117" spans="3:3" ht="12" customHeight="1" x14ac:dyDescent="0.25">
      <c r="C117" s="1"/>
    </row>
    <row r="118" spans="3:3" ht="12" customHeight="1" x14ac:dyDescent="0.25">
      <c r="C118" s="1"/>
    </row>
    <row r="119" spans="3:3" ht="12" customHeight="1" x14ac:dyDescent="0.25">
      <c r="C119" s="1"/>
    </row>
    <row r="120" spans="3:3" ht="12" customHeight="1" x14ac:dyDescent="0.25">
      <c r="C120" s="1"/>
    </row>
    <row r="121" spans="3:3" ht="12" customHeight="1" x14ac:dyDescent="0.25">
      <c r="C121" s="1"/>
    </row>
    <row r="122" spans="3:3" ht="12" customHeight="1" x14ac:dyDescent="0.25">
      <c r="C122" s="1"/>
    </row>
    <row r="123" spans="3:3" ht="12" customHeight="1" x14ac:dyDescent="0.25">
      <c r="C123" s="1"/>
    </row>
    <row r="124" spans="3:3" ht="12" customHeight="1" x14ac:dyDescent="0.25">
      <c r="C124" s="1"/>
    </row>
    <row r="125" spans="3:3" ht="12" customHeight="1" x14ac:dyDescent="0.25">
      <c r="C125" s="1"/>
    </row>
    <row r="126" spans="3:3" ht="12" customHeight="1" x14ac:dyDescent="0.25">
      <c r="C126" s="1"/>
    </row>
    <row r="127" spans="3:3" ht="12" customHeight="1" x14ac:dyDescent="0.25">
      <c r="C127" s="1"/>
    </row>
    <row r="128" spans="3:3" ht="12" customHeight="1" x14ac:dyDescent="0.25">
      <c r="C128" s="1"/>
    </row>
    <row r="129" spans="3:3" ht="12" customHeight="1" x14ac:dyDescent="0.25">
      <c r="C129" s="1"/>
    </row>
    <row r="130" spans="3:3" ht="12" customHeight="1" x14ac:dyDescent="0.25">
      <c r="C130" s="1"/>
    </row>
    <row r="131" spans="3:3" ht="12" customHeight="1" x14ac:dyDescent="0.25">
      <c r="C131" s="1"/>
    </row>
    <row r="132" spans="3:3" ht="12" customHeight="1" x14ac:dyDescent="0.25">
      <c r="C132" s="1"/>
    </row>
    <row r="133" spans="3:3" ht="12" customHeight="1" x14ac:dyDescent="0.25">
      <c r="C133" s="1"/>
    </row>
    <row r="134" spans="3:3" ht="12" customHeight="1" x14ac:dyDescent="0.25">
      <c r="C134" s="1"/>
    </row>
    <row r="135" spans="3:3" ht="12" customHeight="1" x14ac:dyDescent="0.25">
      <c r="C135" s="1"/>
    </row>
    <row r="136" spans="3:3" ht="12" customHeight="1" x14ac:dyDescent="0.25">
      <c r="C136" s="1"/>
    </row>
    <row r="137" spans="3:3" ht="12" customHeight="1" x14ac:dyDescent="0.25">
      <c r="C137" s="1"/>
    </row>
    <row r="138" spans="3:3" ht="12" customHeight="1" x14ac:dyDescent="0.25">
      <c r="C138" s="1"/>
    </row>
    <row r="139" spans="3:3" ht="12" customHeight="1" x14ac:dyDescent="0.25">
      <c r="C139" s="1"/>
    </row>
    <row r="140" spans="3:3" ht="12" customHeight="1" x14ac:dyDescent="0.25">
      <c r="C140" s="1"/>
    </row>
    <row r="141" spans="3:3" ht="12" customHeight="1" x14ac:dyDescent="0.25">
      <c r="C141" s="1"/>
    </row>
    <row r="142" spans="3:3" ht="12" customHeight="1" x14ac:dyDescent="0.25">
      <c r="C142" s="1"/>
    </row>
    <row r="143" spans="3:3" ht="12" customHeight="1" x14ac:dyDescent="0.25">
      <c r="C143" s="1"/>
    </row>
    <row r="144" spans="3:3" ht="12" customHeight="1" x14ac:dyDescent="0.25">
      <c r="C144" s="1"/>
    </row>
    <row r="145" spans="3:3" ht="12" customHeight="1" x14ac:dyDescent="0.25">
      <c r="C145" s="1"/>
    </row>
    <row r="146" spans="3:3" ht="12" customHeight="1" x14ac:dyDescent="0.25">
      <c r="C146" s="1"/>
    </row>
    <row r="147" spans="3:3" ht="12" customHeight="1" x14ac:dyDescent="0.25">
      <c r="C147" s="1"/>
    </row>
    <row r="148" spans="3:3" ht="12" customHeight="1" x14ac:dyDescent="0.25">
      <c r="C148" s="1"/>
    </row>
    <row r="149" spans="3:3" ht="12" customHeight="1" x14ac:dyDescent="0.25">
      <c r="C149" s="1"/>
    </row>
    <row r="150" spans="3:3" ht="12" customHeight="1" x14ac:dyDescent="0.25">
      <c r="C150" s="1"/>
    </row>
    <row r="151" spans="3:3" ht="12" customHeight="1" x14ac:dyDescent="0.25">
      <c r="C151" s="1"/>
    </row>
    <row r="152" spans="3:3" ht="12" customHeight="1" x14ac:dyDescent="0.25">
      <c r="C152" s="1"/>
    </row>
    <row r="153" spans="3:3" ht="12" customHeight="1" x14ac:dyDescent="0.25">
      <c r="C153" s="1"/>
    </row>
    <row r="154" spans="3:3" ht="12" customHeight="1" x14ac:dyDescent="0.25">
      <c r="C154" s="1"/>
    </row>
    <row r="155" spans="3:3" ht="12" customHeight="1" x14ac:dyDescent="0.25">
      <c r="C155" s="1"/>
    </row>
    <row r="156" spans="3:3" ht="12" customHeight="1" x14ac:dyDescent="0.25">
      <c r="C156" s="1"/>
    </row>
    <row r="157" spans="3:3" ht="12" customHeight="1" x14ac:dyDescent="0.25">
      <c r="C157" s="1"/>
    </row>
    <row r="158" spans="3:3" ht="12" customHeight="1" x14ac:dyDescent="0.25">
      <c r="C158" s="1"/>
    </row>
    <row r="159" spans="3:3" ht="12" customHeight="1" x14ac:dyDescent="0.25">
      <c r="C159" s="1"/>
    </row>
    <row r="160" spans="3:3" ht="12" customHeight="1" x14ac:dyDescent="0.25">
      <c r="C160" s="1"/>
    </row>
    <row r="161" spans="3:3" ht="12" customHeight="1" x14ac:dyDescent="0.25">
      <c r="C161" s="1"/>
    </row>
    <row r="162" spans="3:3" ht="12" customHeight="1" x14ac:dyDescent="0.25">
      <c r="C162" s="1"/>
    </row>
    <row r="163" spans="3:3" ht="12" customHeight="1" x14ac:dyDescent="0.25">
      <c r="C163" s="1"/>
    </row>
    <row r="164" spans="3:3" ht="12" customHeight="1" x14ac:dyDescent="0.25">
      <c r="C164" s="1"/>
    </row>
    <row r="165" spans="3:3" ht="12" customHeight="1" x14ac:dyDescent="0.25">
      <c r="C165" s="1"/>
    </row>
    <row r="166" spans="3:3" ht="12" customHeight="1" x14ac:dyDescent="0.25">
      <c r="C166" s="1"/>
    </row>
    <row r="167" spans="3:3" ht="12" customHeight="1" x14ac:dyDescent="0.25">
      <c r="C167" s="1"/>
    </row>
    <row r="168" spans="3:3" ht="12" customHeight="1" x14ac:dyDescent="0.25">
      <c r="C168" s="1"/>
    </row>
    <row r="169" spans="3:3" ht="12" customHeight="1" x14ac:dyDescent="0.25">
      <c r="C169" s="1"/>
    </row>
    <row r="170" spans="3:3" ht="12" customHeight="1" x14ac:dyDescent="0.25">
      <c r="C170" s="1"/>
    </row>
    <row r="171" spans="3:3" ht="12" customHeight="1" x14ac:dyDescent="0.25">
      <c r="C171" s="1"/>
    </row>
    <row r="172" spans="3:3" ht="12" customHeight="1" x14ac:dyDescent="0.25">
      <c r="C172" s="1"/>
    </row>
    <row r="173" spans="3:3" ht="12" customHeight="1" x14ac:dyDescent="0.25">
      <c r="C173" s="1"/>
    </row>
    <row r="174" spans="3:3" ht="12" customHeight="1" x14ac:dyDescent="0.25">
      <c r="C174" s="1"/>
    </row>
    <row r="175" spans="3:3" ht="12" customHeight="1" x14ac:dyDescent="0.25">
      <c r="C175" s="1"/>
    </row>
    <row r="176" spans="3:3" ht="12" customHeight="1" x14ac:dyDescent="0.25">
      <c r="C176" s="1"/>
    </row>
    <row r="177" spans="3:3" ht="12" customHeight="1" x14ac:dyDescent="0.25">
      <c r="C177" s="1"/>
    </row>
    <row r="178" spans="3:3" ht="12" customHeight="1" x14ac:dyDescent="0.25">
      <c r="C178" s="1"/>
    </row>
    <row r="179" spans="3:3" ht="12" customHeight="1" x14ac:dyDescent="0.25">
      <c r="C179" s="1"/>
    </row>
    <row r="180" spans="3:3" ht="12" customHeight="1" x14ac:dyDescent="0.25">
      <c r="C180" s="1"/>
    </row>
    <row r="181" spans="3:3" ht="12" customHeight="1" x14ac:dyDescent="0.25">
      <c r="C181" s="1"/>
    </row>
    <row r="182" spans="3:3" ht="12" customHeight="1" x14ac:dyDescent="0.25">
      <c r="C182" s="1"/>
    </row>
    <row r="183" spans="3:3" ht="12" customHeight="1" x14ac:dyDescent="0.25">
      <c r="C183" s="1"/>
    </row>
    <row r="184" spans="3:3" ht="12" customHeight="1" x14ac:dyDescent="0.25">
      <c r="C184" s="1"/>
    </row>
    <row r="185" spans="3:3" ht="12" customHeight="1" x14ac:dyDescent="0.25">
      <c r="C185" s="1"/>
    </row>
    <row r="186" spans="3:3" ht="12" customHeight="1" x14ac:dyDescent="0.25">
      <c r="C186" s="1"/>
    </row>
    <row r="187" spans="3:3" ht="12" customHeight="1" x14ac:dyDescent="0.25">
      <c r="C187" s="1"/>
    </row>
    <row r="188" spans="3:3" ht="12" customHeight="1" x14ac:dyDescent="0.25">
      <c r="C188" s="1"/>
    </row>
    <row r="189" spans="3:3" ht="12" customHeight="1" x14ac:dyDescent="0.25">
      <c r="C189" s="1"/>
    </row>
    <row r="190" spans="3:3" ht="12" customHeight="1" x14ac:dyDescent="0.25">
      <c r="C190" s="1"/>
    </row>
    <row r="191" spans="3:3" ht="12" customHeight="1" x14ac:dyDescent="0.25">
      <c r="C191" s="1"/>
    </row>
    <row r="192" spans="3:3" ht="12" customHeight="1" x14ac:dyDescent="0.25">
      <c r="C192" s="1"/>
    </row>
    <row r="193" spans="3:3" ht="12" customHeight="1" x14ac:dyDescent="0.25">
      <c r="C193" s="1"/>
    </row>
    <row r="194" spans="3:3" ht="12" customHeight="1" x14ac:dyDescent="0.25">
      <c r="C194" s="1"/>
    </row>
    <row r="195" spans="3:3" ht="12" customHeight="1" x14ac:dyDescent="0.25">
      <c r="C195" s="1"/>
    </row>
    <row r="196" spans="3:3" ht="12" customHeight="1" x14ac:dyDescent="0.25">
      <c r="C196" s="1"/>
    </row>
    <row r="197" spans="3:3" ht="12" customHeight="1" x14ac:dyDescent="0.25">
      <c r="C197" s="1"/>
    </row>
    <row r="198" spans="3:3" ht="12" customHeight="1" x14ac:dyDescent="0.25">
      <c r="C198" s="1"/>
    </row>
    <row r="199" spans="3:3" ht="12" customHeight="1" x14ac:dyDescent="0.25">
      <c r="C199" s="1"/>
    </row>
    <row r="200" spans="3:3" ht="12" customHeight="1" x14ac:dyDescent="0.25">
      <c r="C200" s="1"/>
    </row>
    <row r="201" spans="3:3" ht="12" customHeight="1" x14ac:dyDescent="0.25">
      <c r="C201" s="1"/>
    </row>
    <row r="202" spans="3:3" ht="12" customHeight="1" x14ac:dyDescent="0.25">
      <c r="C202" s="1"/>
    </row>
    <row r="203" spans="3:3" ht="12" customHeight="1" x14ac:dyDescent="0.25">
      <c r="C203" s="1"/>
    </row>
    <row r="204" spans="3:3" ht="12" customHeight="1" x14ac:dyDescent="0.25">
      <c r="C204" s="1"/>
    </row>
    <row r="205" spans="3:3" ht="12" customHeight="1" x14ac:dyDescent="0.25">
      <c r="C205" s="1"/>
    </row>
    <row r="206" spans="3:3" ht="12" customHeight="1" x14ac:dyDescent="0.25">
      <c r="C206" s="1"/>
    </row>
    <row r="207" spans="3:3" ht="12" customHeight="1" x14ac:dyDescent="0.25">
      <c r="C207" s="1"/>
    </row>
    <row r="208" spans="3:3" ht="12" customHeight="1" x14ac:dyDescent="0.25">
      <c r="C208" s="1"/>
    </row>
    <row r="209" spans="3:3" ht="12" customHeight="1" x14ac:dyDescent="0.25">
      <c r="C209" s="1"/>
    </row>
    <row r="210" spans="3:3" ht="12" customHeight="1" x14ac:dyDescent="0.25">
      <c r="C210" s="1"/>
    </row>
    <row r="211" spans="3:3" ht="12" customHeight="1" x14ac:dyDescent="0.25">
      <c r="C211" s="1"/>
    </row>
    <row r="212" spans="3:3" ht="15.75" customHeight="1" x14ac:dyDescent="0.25"/>
    <row r="213" spans="3:3" ht="15.75" customHeight="1" x14ac:dyDescent="0.25"/>
    <row r="214" spans="3:3" ht="15.75" customHeight="1" x14ac:dyDescent="0.25"/>
    <row r="215" spans="3:3" ht="15.75" customHeight="1" x14ac:dyDescent="0.25"/>
    <row r="216" spans="3:3" ht="15.75" customHeight="1" x14ac:dyDescent="0.25"/>
    <row r="217" spans="3:3" ht="15.75" customHeight="1" x14ac:dyDescent="0.25"/>
    <row r="218" spans="3:3" ht="15.75" customHeight="1" x14ac:dyDescent="0.25"/>
    <row r="219" spans="3:3" ht="15.75" customHeight="1" x14ac:dyDescent="0.25"/>
    <row r="220" spans="3:3" ht="15.75" customHeight="1" x14ac:dyDescent="0.25"/>
    <row r="221" spans="3:3" ht="15.75" customHeight="1" x14ac:dyDescent="0.25"/>
    <row r="222" spans="3:3" ht="15.75" customHeight="1" x14ac:dyDescent="0.25"/>
    <row r="223" spans="3:3" ht="15.75" customHeight="1" x14ac:dyDescent="0.25"/>
    <row r="224" spans="3: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</sheetData>
  <pageMargins left="0.77" right="0.39" top="0.48" bottom="0.31496062992126" header="0.17" footer="0"/>
  <pageSetup scale="69" orientation="portrait" horizontalDpi="300" verticalDpi="300" r:id="rId1"/>
  <ignoredErrors>
    <ignoredError sqref="C28:C29 C40 C39 C30 C1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41"/>
  <sheetViews>
    <sheetView showGridLines="0" zoomScaleNormal="100" workbookViewId="0">
      <selection activeCell="D10" sqref="D10"/>
    </sheetView>
  </sheetViews>
  <sheetFormatPr baseColWidth="10" defaultColWidth="14.453125" defaultRowHeight="15" customHeight="1" x14ac:dyDescent="0.3"/>
  <cols>
    <col min="1" max="1" width="1.08984375" style="63" customWidth="1"/>
    <col min="2" max="2" width="73.1796875" style="63" customWidth="1"/>
    <col min="3" max="3" width="2.6328125" style="63" customWidth="1"/>
    <col min="4" max="4" width="16.6328125" style="85" customWidth="1"/>
    <col min="5" max="17" width="11.453125" style="63" customWidth="1"/>
    <col min="18" max="16384" width="14.453125" style="63"/>
  </cols>
  <sheetData>
    <row r="1" spans="1:18" ht="13.5" customHeight="1" x14ac:dyDescent="0.3">
      <c r="A1" s="43" t="str">
        <f>BALANCES!A1</f>
        <v>BANCO DAVIVIENDA SALVADOREÑO, S.A. y SUBSIDIARIA</v>
      </c>
      <c r="B1" s="43"/>
      <c r="C1" s="43"/>
      <c r="D1" s="44"/>
      <c r="E1" s="115"/>
      <c r="F1" s="111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18" ht="13.5" customHeight="1" x14ac:dyDescent="0.3">
      <c r="A2" s="43" t="str">
        <f>+BALANCES!A2</f>
        <v>(Compañía salvadoreña Subsidiaria de Inversiones Financieras Davivienda, S.A.)</v>
      </c>
      <c r="B2" s="43"/>
      <c r="C2" s="43"/>
      <c r="D2" s="44"/>
      <c r="E2" s="111"/>
      <c r="F2" s="111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8" ht="13.5" customHeight="1" x14ac:dyDescent="0.3">
      <c r="A3" s="85" t="s">
        <v>2</v>
      </c>
      <c r="B3" s="43"/>
      <c r="C3" s="43"/>
      <c r="D3" s="44"/>
      <c r="E3" s="116"/>
      <c r="F3" s="111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18" ht="13.5" customHeight="1" x14ac:dyDescent="0.3">
      <c r="A4" s="85"/>
      <c r="B4" s="43"/>
      <c r="C4" s="43"/>
      <c r="D4" s="44"/>
      <c r="E4" s="110"/>
      <c r="F4" s="111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5" spans="1:18" ht="13.5" customHeight="1" x14ac:dyDescent="0.3">
      <c r="A5" s="45" t="s">
        <v>64</v>
      </c>
      <c r="B5" s="45"/>
      <c r="C5" s="43"/>
      <c r="D5" s="43"/>
      <c r="E5" s="110"/>
      <c r="F5" s="111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20.399999999999999" customHeight="1" x14ac:dyDescent="0.3">
      <c r="A6" s="85"/>
      <c r="B6" s="98" t="s">
        <v>84</v>
      </c>
      <c r="C6" s="85"/>
      <c r="D6" s="44"/>
      <c r="E6" s="110"/>
      <c r="F6" s="111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</row>
    <row r="7" spans="1:18" ht="13.5" customHeight="1" x14ac:dyDescent="0.3">
      <c r="A7" s="85" t="s">
        <v>3</v>
      </c>
      <c r="B7" s="43"/>
      <c r="C7" s="43"/>
      <c r="D7" s="44"/>
      <c r="E7" s="110"/>
      <c r="F7" s="111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</row>
    <row r="8" spans="1:18" ht="6" customHeight="1" thickBot="1" x14ac:dyDescent="0.35">
      <c r="A8" s="58"/>
      <c r="B8" s="58"/>
      <c r="C8" s="58"/>
      <c r="D8" s="59"/>
      <c r="E8" s="112"/>
      <c r="F8" s="111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</row>
    <row r="9" spans="1:18" ht="13.5" customHeight="1" x14ac:dyDescent="0.3">
      <c r="A9" s="46"/>
      <c r="B9" s="46"/>
      <c r="C9" s="46"/>
      <c r="D9" s="44"/>
      <c r="E9" s="112"/>
      <c r="F9" s="111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18" ht="13.5" customHeight="1" x14ac:dyDescent="0.3">
      <c r="A10" s="85"/>
      <c r="B10" s="85"/>
      <c r="C10" s="47"/>
      <c r="D10" s="48"/>
      <c r="E10" s="113"/>
      <c r="F10" s="111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ht="13.5" customHeight="1" x14ac:dyDescent="0.3">
      <c r="A11" s="49"/>
      <c r="B11" s="50" t="s">
        <v>28</v>
      </c>
      <c r="C11" s="51" t="s">
        <v>28</v>
      </c>
      <c r="D11" s="44"/>
      <c r="E11" s="110"/>
      <c r="F11" s="111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</row>
    <row r="12" spans="1:18" ht="13.5" customHeight="1" x14ac:dyDescent="0.3">
      <c r="A12" s="52" t="s">
        <v>29</v>
      </c>
      <c r="B12" s="85"/>
      <c r="C12" s="53"/>
      <c r="D12" s="66">
        <f>SUM(D13:D16)</f>
        <v>219777.30000000002</v>
      </c>
      <c r="E12" s="110"/>
      <c r="F12" s="111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ht="13.5" customHeight="1" x14ac:dyDescent="0.3">
      <c r="A13" s="54"/>
      <c r="B13" s="85" t="s">
        <v>66</v>
      </c>
      <c r="C13" s="53"/>
      <c r="D13" s="67">
        <v>8338.2000000000007</v>
      </c>
      <c r="E13" s="88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ht="16.5" customHeight="1" x14ac:dyDescent="0.3">
      <c r="A14" s="55" t="s">
        <v>30</v>
      </c>
      <c r="B14" s="46" t="s">
        <v>62</v>
      </c>
      <c r="C14" s="85"/>
      <c r="D14" s="68">
        <v>15321.9</v>
      </c>
      <c r="E14" s="117"/>
      <c r="F14" s="111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</row>
    <row r="15" spans="1:18" ht="16.5" customHeight="1" x14ac:dyDescent="0.3">
      <c r="A15" s="55"/>
      <c r="B15" s="46" t="s">
        <v>30</v>
      </c>
      <c r="C15" s="85"/>
      <c r="D15" s="68">
        <v>196117.2</v>
      </c>
      <c r="E15" s="89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</row>
    <row r="16" spans="1:18" ht="13.5" customHeight="1" x14ac:dyDescent="0.3">
      <c r="A16" s="56"/>
      <c r="B16" s="46"/>
      <c r="C16" s="85"/>
      <c r="D16" s="68"/>
      <c r="E16" s="110"/>
      <c r="F16" s="111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</row>
    <row r="17" spans="1:18" ht="13.5" customHeight="1" x14ac:dyDescent="0.3">
      <c r="A17" s="56" t="s">
        <v>31</v>
      </c>
      <c r="B17" s="45"/>
      <c r="C17" s="43"/>
      <c r="D17" s="66">
        <f>SUM(D18:D21)</f>
        <v>-78931.399999999994</v>
      </c>
      <c r="E17" s="118"/>
      <c r="F17" s="111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ht="13.5" customHeight="1" x14ac:dyDescent="0.3">
      <c r="A18" s="55" t="s">
        <v>32</v>
      </c>
      <c r="B18" s="46"/>
      <c r="C18" s="85"/>
      <c r="D18" s="68">
        <v>-60908.7</v>
      </c>
      <c r="E18" s="112"/>
      <c r="F18" s="111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</row>
    <row r="19" spans="1:18" ht="14" x14ac:dyDescent="0.3">
      <c r="A19" s="55" t="s">
        <v>53</v>
      </c>
      <c r="B19" s="85"/>
      <c r="C19" s="85"/>
      <c r="D19" s="68">
        <v>-149.6</v>
      </c>
      <c r="E19" s="90"/>
      <c r="F19" s="90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</row>
    <row r="20" spans="1:18" ht="13.5" customHeight="1" x14ac:dyDescent="0.3">
      <c r="A20" s="55" t="s">
        <v>19</v>
      </c>
      <c r="B20" s="46"/>
      <c r="C20" s="85"/>
      <c r="D20" s="68">
        <v>-5990.2</v>
      </c>
      <c r="E20" s="112"/>
      <c r="F20" s="111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</row>
    <row r="21" spans="1:18" ht="13.5" customHeight="1" x14ac:dyDescent="0.3">
      <c r="A21" s="55" t="s">
        <v>33</v>
      </c>
      <c r="B21" s="46"/>
      <c r="C21" s="85"/>
      <c r="D21" s="69">
        <v>-11882.9</v>
      </c>
      <c r="E21" s="113"/>
      <c r="F21" s="111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</row>
    <row r="22" spans="1:18" ht="13.5" customHeight="1" x14ac:dyDescent="0.3">
      <c r="A22" s="55"/>
      <c r="B22" s="46" t="s">
        <v>67</v>
      </c>
      <c r="C22" s="85"/>
      <c r="D22" s="69">
        <v>-207.6</v>
      </c>
      <c r="E22" s="53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</row>
    <row r="23" spans="1:18" ht="12.75" customHeight="1" x14ac:dyDescent="0.3">
      <c r="A23" s="54" t="s">
        <v>54</v>
      </c>
      <c r="B23" s="46"/>
      <c r="C23" s="85"/>
      <c r="D23" s="70">
        <f>D12+D17+D22</f>
        <v>140638.30000000002</v>
      </c>
      <c r="E23" s="110"/>
      <c r="F23" s="111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</row>
    <row r="24" spans="1:18" ht="9.9" customHeight="1" x14ac:dyDescent="0.3">
      <c r="A24" s="54"/>
      <c r="B24" s="46"/>
      <c r="C24" s="85"/>
      <c r="D24" s="71"/>
      <c r="E24" s="88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</row>
    <row r="25" spans="1:18" ht="13.5" customHeight="1" x14ac:dyDescent="0.3">
      <c r="A25" s="56" t="s">
        <v>61</v>
      </c>
      <c r="B25" s="46"/>
      <c r="D25" s="67">
        <v>-45336.6</v>
      </c>
      <c r="E25" s="117"/>
      <c r="F25" s="111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</row>
    <row r="26" spans="1:18" ht="13.5" customHeight="1" x14ac:dyDescent="0.3">
      <c r="A26" s="56" t="s">
        <v>83</v>
      </c>
      <c r="B26" s="46"/>
      <c r="C26" s="46"/>
      <c r="D26" s="67">
        <v>0</v>
      </c>
      <c r="E26" s="89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</row>
    <row r="27" spans="1:18" ht="21" customHeight="1" x14ac:dyDescent="0.3">
      <c r="A27" s="57" t="s">
        <v>79</v>
      </c>
      <c r="B27" s="45"/>
      <c r="C27" s="43"/>
      <c r="D27" s="72">
        <f>+D23+D25+D26</f>
        <v>95301.700000000012</v>
      </c>
      <c r="E27" s="120"/>
      <c r="F27" s="111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1:18" ht="9.9" customHeight="1" x14ac:dyDescent="0.3">
      <c r="A28" s="57"/>
      <c r="B28" s="45"/>
      <c r="C28" s="43"/>
      <c r="D28" s="67"/>
      <c r="E28" s="91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18" ht="13.5" customHeight="1" x14ac:dyDescent="0.3">
      <c r="A29" s="46" t="s">
        <v>34</v>
      </c>
      <c r="B29" s="46"/>
      <c r="C29" s="85"/>
      <c r="D29" s="67">
        <v>47421.599999999999</v>
      </c>
      <c r="E29" s="117"/>
      <c r="F29" s="111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</row>
    <row r="30" spans="1:18" ht="13.5" customHeight="1" x14ac:dyDescent="0.3">
      <c r="A30" s="56" t="s">
        <v>35</v>
      </c>
      <c r="B30" s="46"/>
      <c r="C30" s="85"/>
      <c r="D30" s="64">
        <v>-32203.9</v>
      </c>
      <c r="E30" s="110"/>
      <c r="F30" s="111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</row>
    <row r="31" spans="1:18" ht="13.5" customHeight="1" x14ac:dyDescent="0.3">
      <c r="A31" s="54" t="s">
        <v>55</v>
      </c>
      <c r="B31" s="43"/>
      <c r="C31" s="43"/>
      <c r="D31" s="69">
        <f>D29+D30</f>
        <v>15217.699999999997</v>
      </c>
      <c r="E31" s="92"/>
      <c r="F31" s="9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18" ht="9.9" customHeight="1" x14ac:dyDescent="0.3">
      <c r="A32" s="54"/>
      <c r="B32" s="43"/>
      <c r="C32" s="43"/>
      <c r="D32" s="73"/>
      <c r="E32" s="92"/>
      <c r="F32" s="9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</row>
    <row r="33" spans="1:18" ht="13.5" customHeight="1" x14ac:dyDescent="0.3">
      <c r="A33" s="85" t="s">
        <v>76</v>
      </c>
      <c r="B33" s="43"/>
      <c r="C33" s="43"/>
      <c r="D33" s="68">
        <v>308</v>
      </c>
      <c r="E33" s="92"/>
      <c r="F33" s="9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ht="17.25" customHeight="1" x14ac:dyDescent="0.3">
      <c r="A34" s="85" t="s">
        <v>36</v>
      </c>
      <c r="B34" s="85"/>
      <c r="C34" s="85"/>
      <c r="D34" s="68">
        <v>806.9</v>
      </c>
      <c r="E34" s="94"/>
      <c r="F34" s="9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</row>
    <row r="35" spans="1:18" ht="18" customHeight="1" x14ac:dyDescent="0.3">
      <c r="A35" s="52" t="s">
        <v>80</v>
      </c>
      <c r="B35" s="85"/>
      <c r="C35" s="85"/>
      <c r="D35" s="96">
        <v>14122.1</v>
      </c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</row>
    <row r="36" spans="1:18" ht="5.4" customHeight="1" x14ac:dyDescent="0.3">
      <c r="A36" s="56"/>
      <c r="B36" s="46"/>
      <c r="C36" s="85"/>
      <c r="D36" s="68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</row>
    <row r="37" spans="1:18" ht="15" customHeight="1" x14ac:dyDescent="0.3">
      <c r="A37" s="57" t="s">
        <v>56</v>
      </c>
      <c r="B37" s="45"/>
      <c r="C37" s="43"/>
      <c r="D37" s="69">
        <f>+D31+D34+D35+D27+D33</f>
        <v>125756.40000000001</v>
      </c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18" ht="9.9" customHeight="1" x14ac:dyDescent="0.3">
      <c r="A38" s="57"/>
      <c r="B38" s="45"/>
      <c r="C38" s="43"/>
      <c r="D38" s="68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</row>
    <row r="39" spans="1:18" ht="21" customHeight="1" x14ac:dyDescent="0.3">
      <c r="A39" s="46" t="s">
        <v>57</v>
      </c>
      <c r="B39" s="46"/>
      <c r="C39" s="85"/>
      <c r="D39" s="69">
        <f>SUM(D40:D42)</f>
        <v>-79723.599999999991</v>
      </c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</row>
    <row r="40" spans="1:18" ht="14.15" customHeight="1" x14ac:dyDescent="0.3">
      <c r="A40" s="100" t="s">
        <v>73</v>
      </c>
      <c r="B40" s="100"/>
      <c r="C40" s="85"/>
      <c r="D40" s="73">
        <v>-38167</v>
      </c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</row>
    <row r="41" spans="1:18" ht="14.15" customHeight="1" x14ac:dyDescent="0.3">
      <c r="A41" s="46" t="s">
        <v>37</v>
      </c>
      <c r="B41" s="46"/>
      <c r="C41" s="85"/>
      <c r="D41" s="68">
        <v>-35227.199999999997</v>
      </c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</row>
    <row r="42" spans="1:18" ht="14.15" customHeight="1" x14ac:dyDescent="0.3">
      <c r="A42" s="46" t="s">
        <v>38</v>
      </c>
      <c r="B42" s="46"/>
      <c r="C42" s="85"/>
      <c r="D42" s="69">
        <v>-6329.4</v>
      </c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</row>
    <row r="43" spans="1:18" ht="14.15" customHeight="1" x14ac:dyDescent="0.3">
      <c r="A43" s="46" t="s">
        <v>39</v>
      </c>
      <c r="B43" s="46"/>
      <c r="C43" s="85"/>
      <c r="D43" s="73">
        <v>-6266.9</v>
      </c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</row>
    <row r="44" spans="1:18" ht="18.75" customHeight="1" x14ac:dyDescent="0.3">
      <c r="A44" s="54" t="s">
        <v>58</v>
      </c>
      <c r="B44" s="85"/>
      <c r="C44" s="85"/>
      <c r="D44" s="73">
        <f>+D37+D39+D43</f>
        <v>39765.900000000016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</row>
    <row r="45" spans="1:18" ht="15.65" customHeight="1" x14ac:dyDescent="0.3">
      <c r="A45" s="52" t="s">
        <v>40</v>
      </c>
      <c r="B45" s="46"/>
      <c r="D45" s="66">
        <v>-7019.6</v>
      </c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</row>
    <row r="46" spans="1:18" ht="17.399999999999999" customHeight="1" thickBot="1" x14ac:dyDescent="0.35">
      <c r="A46" s="43" t="s">
        <v>59</v>
      </c>
      <c r="B46" s="85"/>
      <c r="C46" s="46"/>
      <c r="D46" s="74">
        <f>+D44+D45</f>
        <v>32746.300000000017</v>
      </c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</row>
    <row r="47" spans="1:18" ht="9.9" customHeight="1" thickTop="1" x14ac:dyDescent="0.3">
      <c r="A47" s="43"/>
      <c r="B47" s="85"/>
      <c r="C47" s="46"/>
      <c r="D47" s="67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</row>
    <row r="48" spans="1:18" ht="13.5" customHeight="1" x14ac:dyDescent="0.3">
      <c r="A48" s="43" t="s">
        <v>74</v>
      </c>
      <c r="B48" s="46"/>
      <c r="C48" s="46"/>
      <c r="D48" s="6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</row>
    <row r="49" spans="1:18" ht="13.5" customHeight="1" x14ac:dyDescent="0.3">
      <c r="B49" s="43" t="s">
        <v>81</v>
      </c>
      <c r="C49" s="46"/>
      <c r="D49" s="67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</row>
    <row r="50" spans="1:18" ht="13.5" customHeight="1" x14ac:dyDescent="0.3">
      <c r="B50" s="85" t="s">
        <v>82</v>
      </c>
      <c r="C50" s="46"/>
      <c r="D50" s="67">
        <v>-437.2</v>
      </c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</row>
    <row r="51" spans="1:18" ht="5.15" customHeight="1" x14ac:dyDescent="0.3">
      <c r="A51" s="85"/>
      <c r="B51" s="85"/>
      <c r="C51" s="46"/>
      <c r="D51" s="67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</row>
    <row r="52" spans="1:18" ht="21" customHeight="1" thickBot="1" x14ac:dyDescent="0.35">
      <c r="A52" s="43" t="s">
        <v>75</v>
      </c>
      <c r="B52" s="85"/>
      <c r="C52" s="46"/>
      <c r="D52" s="82">
        <f>+D46+D50</f>
        <v>32309.100000000017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</row>
    <row r="53" spans="1:18" ht="13.5" customHeight="1" thickTop="1" x14ac:dyDescent="0.3">
      <c r="A53" s="43"/>
      <c r="B53" s="85"/>
      <c r="C53" s="46"/>
      <c r="D53" s="67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</row>
    <row r="54" spans="1:18" ht="26.25" customHeight="1" x14ac:dyDescent="0.3">
      <c r="A54" s="119" t="s">
        <v>60</v>
      </c>
      <c r="B54" s="114"/>
      <c r="C54" s="46"/>
      <c r="D54" s="6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</row>
    <row r="55" spans="1:18" ht="15.9" customHeight="1" thickBot="1" x14ac:dyDescent="0.35">
      <c r="A55" s="119" t="s">
        <v>41</v>
      </c>
      <c r="B55" s="114"/>
      <c r="C55" s="46"/>
      <c r="D55" s="83">
        <f>D46/150000</f>
        <v>0.21830866666666679</v>
      </c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</row>
    <row r="56" spans="1:18" ht="13.5" customHeight="1" thickTop="1" x14ac:dyDescent="0.3">
      <c r="A56" s="84"/>
      <c r="C56" s="46"/>
      <c r="D56" s="97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</row>
    <row r="57" spans="1:18" ht="12.75" customHeight="1" x14ac:dyDescent="0.3">
      <c r="A57" s="85"/>
      <c r="B57" s="85" t="s">
        <v>28</v>
      </c>
      <c r="C57" s="85"/>
      <c r="D57" s="44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</row>
    <row r="58" spans="1:18" ht="12.75" customHeight="1" x14ac:dyDescent="0.3">
      <c r="A58" s="85"/>
      <c r="B58" s="85"/>
      <c r="C58" s="85"/>
      <c r="D58" s="44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</row>
    <row r="59" spans="1:18" ht="12.75" customHeight="1" x14ac:dyDescent="0.3">
      <c r="A59" s="85"/>
      <c r="B59" s="85"/>
      <c r="C59" s="85"/>
      <c r="D59" s="44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</row>
    <row r="60" spans="1:18" ht="12.75" customHeight="1" x14ac:dyDescent="0.3">
      <c r="A60" s="85"/>
      <c r="B60" s="85"/>
      <c r="C60" s="85"/>
      <c r="D60" s="44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</row>
    <row r="61" spans="1:18" ht="12.75" customHeight="1" x14ac:dyDescent="0.3">
      <c r="A61" s="85"/>
      <c r="B61" s="85"/>
      <c r="C61" s="85"/>
      <c r="D61" s="44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</row>
    <row r="62" spans="1:18" ht="12.75" customHeight="1" x14ac:dyDescent="0.3">
      <c r="A62" s="85"/>
      <c r="B62" s="85"/>
      <c r="C62" s="85"/>
      <c r="D62" s="44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</row>
    <row r="63" spans="1:18" ht="12.75" customHeight="1" x14ac:dyDescent="0.3">
      <c r="A63" s="85"/>
      <c r="B63" s="85"/>
      <c r="C63" s="85"/>
      <c r="D63" s="44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</row>
    <row r="64" spans="1:18" ht="12.75" customHeight="1" x14ac:dyDescent="0.3">
      <c r="A64" s="85"/>
      <c r="B64" s="85"/>
      <c r="C64" s="85"/>
      <c r="D64" s="44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</row>
    <row r="65" spans="1:18" ht="12.75" customHeight="1" x14ac:dyDescent="0.3">
      <c r="A65" s="85"/>
      <c r="B65" s="85"/>
      <c r="C65" s="85"/>
      <c r="D65" s="44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</row>
    <row r="66" spans="1:18" ht="12.75" customHeight="1" x14ac:dyDescent="0.3">
      <c r="A66" s="85"/>
      <c r="B66" s="85"/>
      <c r="C66" s="85"/>
      <c r="D66" s="44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</row>
    <row r="67" spans="1:18" ht="12.75" customHeight="1" x14ac:dyDescent="0.3">
      <c r="A67" s="85"/>
      <c r="B67" s="85"/>
      <c r="C67" s="85"/>
      <c r="D67" s="44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</row>
    <row r="68" spans="1:18" ht="12.75" customHeight="1" x14ac:dyDescent="0.3">
      <c r="A68" s="85"/>
      <c r="B68" s="85"/>
      <c r="C68" s="85"/>
      <c r="D68" s="44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</row>
    <row r="69" spans="1:18" ht="12.75" customHeight="1" x14ac:dyDescent="0.3">
      <c r="A69" s="85"/>
      <c r="B69" s="85"/>
      <c r="C69" s="85"/>
      <c r="D69" s="44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</row>
    <row r="70" spans="1:18" ht="12.75" customHeight="1" x14ac:dyDescent="0.3">
      <c r="A70" s="85"/>
      <c r="B70" s="85"/>
      <c r="C70" s="85"/>
      <c r="D70" s="44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</row>
    <row r="71" spans="1:18" ht="12.75" customHeight="1" x14ac:dyDescent="0.3">
      <c r="A71" s="85"/>
      <c r="B71" s="85"/>
      <c r="C71" s="85"/>
      <c r="D71" s="44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</row>
    <row r="72" spans="1:18" ht="12.75" customHeight="1" x14ac:dyDescent="0.3">
      <c r="A72" s="85"/>
      <c r="B72" s="85"/>
      <c r="C72" s="85"/>
      <c r="D72" s="44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</row>
    <row r="73" spans="1:18" ht="12.75" customHeight="1" x14ac:dyDescent="0.3">
      <c r="A73" s="85"/>
      <c r="B73" s="85"/>
      <c r="C73" s="85"/>
      <c r="D73" s="44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</row>
    <row r="74" spans="1:18" ht="12.75" customHeight="1" x14ac:dyDescent="0.3">
      <c r="A74" s="85"/>
      <c r="B74" s="85"/>
      <c r="C74" s="85"/>
      <c r="D74" s="44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</row>
    <row r="75" spans="1:18" ht="12.75" customHeight="1" x14ac:dyDescent="0.3">
      <c r="A75" s="85"/>
      <c r="B75" s="85"/>
      <c r="C75" s="85"/>
      <c r="D75" s="44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</row>
    <row r="76" spans="1:18" ht="12.75" customHeight="1" x14ac:dyDescent="0.3">
      <c r="A76" s="85"/>
      <c r="B76" s="85"/>
      <c r="C76" s="85"/>
      <c r="D76" s="44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</row>
    <row r="77" spans="1:18" ht="12.75" customHeight="1" x14ac:dyDescent="0.3">
      <c r="A77" s="85"/>
      <c r="B77" s="85"/>
      <c r="C77" s="85"/>
      <c r="D77" s="44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</row>
    <row r="78" spans="1:18" ht="12.75" customHeight="1" x14ac:dyDescent="0.3">
      <c r="A78" s="85"/>
      <c r="B78" s="85"/>
      <c r="C78" s="85"/>
      <c r="D78" s="44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</row>
    <row r="79" spans="1:18" ht="12.75" customHeight="1" x14ac:dyDescent="0.3">
      <c r="A79" s="85"/>
      <c r="B79" s="85"/>
      <c r="C79" s="85"/>
      <c r="D79" s="44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</row>
    <row r="80" spans="1:18" ht="12.75" customHeight="1" x14ac:dyDescent="0.3">
      <c r="A80" s="85"/>
      <c r="B80" s="85"/>
      <c r="C80" s="85"/>
      <c r="D80" s="44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</row>
    <row r="81" spans="1:18" ht="12.75" customHeight="1" x14ac:dyDescent="0.3">
      <c r="A81" s="85"/>
      <c r="B81" s="85"/>
      <c r="C81" s="85"/>
      <c r="D81" s="44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</row>
    <row r="82" spans="1:18" ht="12.75" customHeight="1" x14ac:dyDescent="0.3">
      <c r="A82" s="85"/>
      <c r="B82" s="85"/>
      <c r="C82" s="85"/>
      <c r="D82" s="44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</row>
    <row r="83" spans="1:18" ht="12.75" customHeight="1" x14ac:dyDescent="0.3">
      <c r="A83" s="85"/>
      <c r="B83" s="85"/>
      <c r="C83" s="85"/>
      <c r="D83" s="44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</row>
    <row r="84" spans="1:18" ht="12.75" customHeight="1" x14ac:dyDescent="0.3">
      <c r="A84" s="85"/>
      <c r="B84" s="85"/>
      <c r="C84" s="85"/>
      <c r="D84" s="44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</row>
    <row r="85" spans="1:18" ht="12.75" customHeight="1" x14ac:dyDescent="0.3">
      <c r="A85" s="85"/>
      <c r="B85" s="85"/>
      <c r="C85" s="85"/>
      <c r="D85" s="44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</row>
    <row r="86" spans="1:18" ht="12.75" customHeight="1" x14ac:dyDescent="0.3">
      <c r="A86" s="85"/>
      <c r="B86" s="85"/>
      <c r="C86" s="85"/>
      <c r="D86" s="44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</row>
    <row r="87" spans="1:18" ht="12.75" customHeight="1" x14ac:dyDescent="0.3">
      <c r="A87" s="85"/>
      <c r="B87" s="85"/>
      <c r="C87" s="85"/>
      <c r="D87" s="44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</row>
    <row r="88" spans="1:18" ht="12.75" customHeight="1" x14ac:dyDescent="0.3">
      <c r="A88" s="85"/>
      <c r="B88" s="85"/>
      <c r="C88" s="85"/>
      <c r="D88" s="44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</row>
    <row r="89" spans="1:18" ht="12.75" customHeight="1" x14ac:dyDescent="0.3">
      <c r="A89" s="85"/>
      <c r="B89" s="85"/>
      <c r="C89" s="85"/>
      <c r="D89" s="44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</row>
    <row r="90" spans="1:18" ht="12.75" customHeight="1" x14ac:dyDescent="0.3">
      <c r="A90" s="85"/>
      <c r="B90" s="85"/>
      <c r="C90" s="85"/>
      <c r="D90" s="44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</row>
    <row r="91" spans="1:18" ht="12.75" customHeight="1" x14ac:dyDescent="0.3">
      <c r="A91" s="85"/>
      <c r="B91" s="85"/>
      <c r="C91" s="85"/>
      <c r="D91" s="44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</row>
    <row r="92" spans="1:18" ht="12.75" customHeight="1" x14ac:dyDescent="0.3">
      <c r="A92" s="85"/>
      <c r="B92" s="85"/>
      <c r="C92" s="85"/>
      <c r="D92" s="44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</row>
    <row r="93" spans="1:18" ht="12.75" customHeight="1" x14ac:dyDescent="0.3">
      <c r="A93" s="85"/>
      <c r="B93" s="85"/>
      <c r="C93" s="85"/>
      <c r="D93" s="44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</row>
    <row r="94" spans="1:18" ht="12.75" customHeight="1" x14ac:dyDescent="0.3">
      <c r="A94" s="85"/>
      <c r="B94" s="85"/>
      <c r="C94" s="85"/>
      <c r="D94" s="44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</row>
    <row r="95" spans="1:18" ht="12.75" customHeight="1" x14ac:dyDescent="0.3">
      <c r="A95" s="85"/>
      <c r="B95" s="85"/>
      <c r="C95" s="85"/>
      <c r="D95" s="44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</row>
    <row r="96" spans="1:18" ht="12.75" customHeight="1" x14ac:dyDescent="0.3">
      <c r="A96" s="85"/>
      <c r="B96" s="85"/>
      <c r="C96" s="85"/>
      <c r="D96" s="44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</row>
    <row r="97" spans="1:18" ht="12.75" customHeight="1" x14ac:dyDescent="0.3">
      <c r="A97" s="85"/>
      <c r="B97" s="85"/>
      <c r="C97" s="85"/>
      <c r="D97" s="44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</row>
    <row r="98" spans="1:18" ht="12.75" customHeight="1" x14ac:dyDescent="0.3">
      <c r="A98" s="85"/>
      <c r="B98" s="85"/>
      <c r="C98" s="85"/>
      <c r="D98" s="44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</row>
    <row r="99" spans="1:18" ht="12.75" customHeight="1" x14ac:dyDescent="0.3">
      <c r="A99" s="85"/>
      <c r="B99" s="85"/>
      <c r="C99" s="85"/>
      <c r="D99" s="44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</row>
    <row r="100" spans="1:18" ht="12.75" customHeight="1" x14ac:dyDescent="0.3">
      <c r="A100" s="85"/>
      <c r="B100" s="85"/>
      <c r="C100" s="85"/>
      <c r="D100" s="44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</row>
    <row r="101" spans="1:18" ht="12.75" customHeight="1" x14ac:dyDescent="0.3">
      <c r="A101" s="85"/>
      <c r="B101" s="85"/>
      <c r="C101" s="85"/>
      <c r="D101" s="44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</row>
    <row r="102" spans="1:18" ht="12.75" customHeight="1" x14ac:dyDescent="0.3">
      <c r="A102" s="85"/>
      <c r="B102" s="85"/>
      <c r="C102" s="85"/>
      <c r="D102" s="44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</row>
    <row r="103" spans="1:18" ht="12.75" customHeight="1" x14ac:dyDescent="0.3">
      <c r="A103" s="85"/>
      <c r="B103" s="85"/>
      <c r="C103" s="85"/>
      <c r="D103" s="44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</row>
    <row r="104" spans="1:18" ht="12.75" customHeight="1" x14ac:dyDescent="0.3">
      <c r="A104" s="85"/>
      <c r="B104" s="85"/>
      <c r="C104" s="85"/>
      <c r="D104" s="44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</row>
    <row r="105" spans="1:18" ht="12.75" customHeight="1" x14ac:dyDescent="0.3">
      <c r="A105" s="85"/>
      <c r="B105" s="85"/>
      <c r="C105" s="85"/>
      <c r="D105" s="44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</row>
    <row r="106" spans="1:18" ht="12.75" customHeight="1" x14ac:dyDescent="0.3">
      <c r="A106" s="85"/>
      <c r="B106" s="85"/>
      <c r="C106" s="85"/>
      <c r="D106" s="44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</row>
    <row r="107" spans="1:18" ht="12.75" customHeight="1" x14ac:dyDescent="0.3">
      <c r="A107" s="85"/>
      <c r="B107" s="85"/>
      <c r="C107" s="85"/>
      <c r="D107" s="44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</row>
    <row r="108" spans="1:18" ht="12.75" customHeight="1" x14ac:dyDescent="0.3">
      <c r="A108" s="85"/>
      <c r="B108" s="85"/>
      <c r="C108" s="85"/>
      <c r="D108" s="44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</row>
    <row r="109" spans="1:18" ht="12.75" customHeight="1" x14ac:dyDescent="0.3">
      <c r="A109" s="85"/>
      <c r="B109" s="85"/>
      <c r="C109" s="85"/>
      <c r="D109" s="44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</row>
    <row r="110" spans="1:18" ht="12.75" customHeight="1" x14ac:dyDescent="0.3">
      <c r="A110" s="85"/>
      <c r="B110" s="85"/>
      <c r="C110" s="85"/>
      <c r="D110" s="44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</row>
    <row r="111" spans="1:18" ht="12.75" customHeight="1" x14ac:dyDescent="0.3">
      <c r="A111" s="85"/>
      <c r="B111" s="85"/>
      <c r="C111" s="85"/>
      <c r="D111" s="44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</row>
    <row r="112" spans="1:18" ht="12.75" customHeight="1" x14ac:dyDescent="0.3">
      <c r="A112" s="85"/>
      <c r="B112" s="85"/>
      <c r="C112" s="85"/>
      <c r="D112" s="44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</row>
    <row r="113" spans="1:18" ht="12.75" customHeight="1" x14ac:dyDescent="0.3">
      <c r="A113" s="85"/>
      <c r="B113" s="85"/>
      <c r="C113" s="85"/>
      <c r="D113" s="44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</row>
    <row r="114" spans="1:18" ht="12.75" customHeight="1" x14ac:dyDescent="0.3">
      <c r="A114" s="85"/>
      <c r="B114" s="85"/>
      <c r="C114" s="85"/>
      <c r="D114" s="44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</row>
    <row r="115" spans="1:18" ht="12.75" customHeight="1" x14ac:dyDescent="0.3">
      <c r="A115" s="85"/>
      <c r="B115" s="85"/>
      <c r="C115" s="85"/>
      <c r="D115" s="44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</row>
    <row r="116" spans="1:18" ht="12.75" customHeight="1" x14ac:dyDescent="0.3">
      <c r="A116" s="85"/>
      <c r="B116" s="85"/>
      <c r="C116" s="85"/>
      <c r="D116" s="44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</row>
    <row r="117" spans="1:18" ht="12.75" customHeight="1" x14ac:dyDescent="0.3">
      <c r="A117" s="85"/>
      <c r="B117" s="85"/>
      <c r="C117" s="85"/>
      <c r="D117" s="44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</row>
    <row r="118" spans="1:18" ht="12.75" customHeight="1" x14ac:dyDescent="0.3">
      <c r="A118" s="85"/>
      <c r="B118" s="85"/>
      <c r="C118" s="85"/>
      <c r="D118" s="44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</row>
    <row r="119" spans="1:18" ht="12.75" customHeight="1" x14ac:dyDescent="0.3">
      <c r="A119" s="85"/>
      <c r="B119" s="85"/>
      <c r="C119" s="85"/>
      <c r="D119" s="44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</row>
    <row r="120" spans="1:18" ht="12.75" customHeight="1" x14ac:dyDescent="0.3">
      <c r="A120" s="85"/>
      <c r="B120" s="85"/>
      <c r="C120" s="85"/>
      <c r="D120" s="44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</row>
    <row r="121" spans="1:18" ht="12.75" customHeight="1" x14ac:dyDescent="0.3">
      <c r="A121" s="85"/>
      <c r="B121" s="85"/>
      <c r="C121" s="85"/>
      <c r="D121" s="44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</row>
    <row r="122" spans="1:18" ht="12.75" customHeight="1" x14ac:dyDescent="0.3">
      <c r="A122" s="85"/>
      <c r="B122" s="85"/>
      <c r="C122" s="85"/>
      <c r="D122" s="44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</row>
    <row r="123" spans="1:18" ht="12.75" customHeight="1" x14ac:dyDescent="0.3">
      <c r="A123" s="85"/>
      <c r="B123" s="85"/>
      <c r="C123" s="85"/>
      <c r="D123" s="44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</row>
    <row r="124" spans="1:18" ht="12.75" customHeight="1" x14ac:dyDescent="0.3">
      <c r="A124" s="85"/>
      <c r="B124" s="85"/>
      <c r="C124" s="85"/>
      <c r="D124" s="44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</row>
    <row r="125" spans="1:18" ht="12.75" customHeight="1" x14ac:dyDescent="0.3">
      <c r="A125" s="85"/>
      <c r="B125" s="85"/>
      <c r="C125" s="85"/>
      <c r="D125" s="44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</row>
    <row r="126" spans="1:18" ht="15.75" customHeight="1" x14ac:dyDescent="0.3"/>
    <row r="127" spans="1:18" ht="15.75" customHeight="1" x14ac:dyDescent="0.3"/>
    <row r="128" spans="1:1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</sheetData>
  <mergeCells count="24">
    <mergeCell ref="A54:B54"/>
    <mergeCell ref="A55:B55"/>
    <mergeCell ref="E25:F25"/>
    <mergeCell ref="E27:F27"/>
    <mergeCell ref="E29:F29"/>
    <mergeCell ref="E30:F30"/>
    <mergeCell ref="E23:F23"/>
    <mergeCell ref="E12:F12"/>
    <mergeCell ref="E14:F14"/>
    <mergeCell ref="E16:F16"/>
    <mergeCell ref="E17:F17"/>
    <mergeCell ref="E18:F18"/>
    <mergeCell ref="E20:F20"/>
    <mergeCell ref="E21:F21"/>
    <mergeCell ref="E1:F2"/>
    <mergeCell ref="E3:F3"/>
    <mergeCell ref="E4:F4"/>
    <mergeCell ref="E5:F5"/>
    <mergeCell ref="E6:F6"/>
    <mergeCell ref="E7:F7"/>
    <mergeCell ref="E8:F8"/>
    <mergeCell ref="E9:F9"/>
    <mergeCell ref="E10:F10"/>
    <mergeCell ref="E11:F11"/>
  </mergeCells>
  <printOptions horizontalCentered="1"/>
  <pageMargins left="0.61" right="0.70866141732283505" top="0.44" bottom="0.31496062992126" header="0" footer="0"/>
  <pageSetup scale="73" orientation="portrait" horizontalDpi="300" verticalDpi="300" r:id="rId1"/>
  <ignoredErrors>
    <ignoredError sqref="D17 D39" formulaRange="1"/>
  </ignoredErrors>
  <drawing r:id="rId2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BALANCES</vt:lpstr>
      <vt:lpstr>ESTADOS RESULTADO</vt:lpstr>
      <vt:lpstr>BALANCES!Área_de_impresión</vt:lpstr>
      <vt:lpstr>'ESTADOS RESULTADO'!Área_de_impresión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cp:lastPrinted>2026-10-23T21:07:37Z</cp:lastPrinted>
  <dcterms:created xsi:type="dcterms:W3CDTF">2024-04-23T00:50:32Z</dcterms:created>
  <dcterms:modified xsi:type="dcterms:W3CDTF">2026-10-31T12:47:01Z</dcterms:modified>
</cp:coreProperties>
</file>