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is Documentos\Bolsa de Valores\Año 2026\"/>
    </mc:Choice>
  </mc:AlternateContent>
  <xr:revisionPtr revIDLastSave="0" documentId="8_{A8B0BD6C-D3C0-41F8-AB3C-B671DAFBFA03}" xr6:coauthVersionLast="47" xr6:coauthVersionMax="47" xr10:uidLastSave="{00000000-0000-0000-0000-000000000000}"/>
  <bookViews>
    <workbookView xWindow="-120" yWindow="-120" windowWidth="21840" windowHeight="13020" xr2:uid="{8382EAFC-2DF7-4B93-B962-495546D100E7}"/>
  </bookViews>
  <sheets>
    <sheet name="Sheet1" sheetId="1" r:id="rId1"/>
  </sheets>
  <definedNames>
    <definedName name="_xlnm.Print_Area" localSheetId="0">Sheet1!$A$2:$E$57,Sheet1!$A$61:$E$113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3" i="1" l="1"/>
  <c r="A112" i="1"/>
  <c r="B110" i="1"/>
  <c r="B109" i="1"/>
  <c r="A110" i="1"/>
  <c r="A109" i="1"/>
  <c r="E104" i="1" l="1"/>
  <c r="C104" i="1" l="1"/>
  <c r="E97" i="1" l="1"/>
  <c r="C97" i="1"/>
  <c r="C105" i="1" l="1"/>
  <c r="C73" i="1" l="1"/>
  <c r="E105" i="1"/>
  <c r="E73" i="1"/>
  <c r="E98" i="1"/>
  <c r="C98" i="1"/>
  <c r="E91" i="1"/>
  <c r="C91" i="1"/>
  <c r="E85" i="1"/>
  <c r="C85" i="1"/>
  <c r="E81" i="1"/>
  <c r="C81" i="1"/>
  <c r="E64" i="1"/>
  <c r="C64" i="1"/>
  <c r="E45" i="1"/>
  <c r="C45" i="1"/>
  <c r="E34" i="1"/>
  <c r="C34" i="1"/>
  <c r="E30" i="1"/>
  <c r="C30" i="1"/>
  <c r="E20" i="1"/>
  <c r="C20" i="1"/>
  <c r="E13" i="1"/>
  <c r="C13" i="1"/>
  <c r="E36" i="1" l="1"/>
  <c r="E75" i="1"/>
  <c r="E93" i="1" s="1"/>
  <c r="E100" i="1" s="1"/>
  <c r="C75" i="1"/>
  <c r="C93" i="1" s="1"/>
  <c r="C100" i="1" s="1"/>
  <c r="C36" i="1"/>
  <c r="C47" i="1"/>
  <c r="C22" i="1"/>
  <c r="E47" i="1"/>
  <c r="E22" i="1"/>
  <c r="C52" i="1" l="1"/>
  <c r="E52" i="1"/>
  <c r="E107" i="1"/>
  <c r="E108" i="1" s="1"/>
  <c r="C107" i="1"/>
  <c r="C108" i="1" l="1"/>
</calcChain>
</file>

<file path=xl/sharedStrings.xml><?xml version="1.0" encoding="utf-8"?>
<sst xmlns="http://schemas.openxmlformats.org/spreadsheetml/2006/main" count="112" uniqueCount="78">
  <si>
    <t>ADMINISTRADORA DE FONDOS DE PENSIONES CONFIA, S. A.</t>
  </si>
  <si>
    <t>( EXPRESADO EN  DOLARES DE LOS ESTADOS UNIDOS DE AMERICA)</t>
  </si>
  <si>
    <t>ACTIVO</t>
  </si>
  <si>
    <t xml:space="preserve"> </t>
  </si>
  <si>
    <t>ACTIVOS CORRIENTES</t>
  </si>
  <si>
    <t xml:space="preserve">       DISPONIBLE                                                                                                                               </t>
  </si>
  <si>
    <t>$</t>
  </si>
  <si>
    <t xml:space="preserve">       CUENTAS Y DOCUMENTOS POR COBRAR NETO DE PROVISIONES                 </t>
  </si>
  <si>
    <t>TOTAL ACTIVO CORRIENTE</t>
  </si>
  <si>
    <t>ACTIVOS NO CORRIENTES</t>
  </si>
  <si>
    <t xml:space="preserve">       PROPIEDAD Y EQUIPO NETO DE DEPRECIACION ACUMULADA        </t>
  </si>
  <si>
    <t xml:space="preserve">       OTROS ACTIVOS E INTANGIBLES NETO DE AMORTIZACIONES                      </t>
  </si>
  <si>
    <t xml:space="preserve">       ACTIVO POR IMPUESTO SOBRE LA RENTA DIFERIDO                  </t>
  </si>
  <si>
    <t>TOTAL ACTIVO NO CORRIENTE</t>
  </si>
  <si>
    <t>TOTAL DE ACTIVOS</t>
  </si>
  <si>
    <t>PASIVO Y PATRIMONIO</t>
  </si>
  <si>
    <t>PASIVOS CORRIENTES</t>
  </si>
  <si>
    <t xml:space="preserve">       CUENTAS Y DOCUMENTOS POR PAGAR A CORTO PLAZO                                       </t>
  </si>
  <si>
    <t xml:space="preserve">       OBLIGACIONES POR IMPUESTOS Y CONTRIBUCIONES                                      </t>
  </si>
  <si>
    <t>TOTAL PASIVO CORRIENTE</t>
  </si>
  <si>
    <t>PASIVOS NO CORRIENTES</t>
  </si>
  <si>
    <t>TOTAL PASIVO NO CORRIENTE</t>
  </si>
  <si>
    <t>TOTAL DE PASIVOS</t>
  </si>
  <si>
    <t>PATRIMONIO</t>
  </si>
  <si>
    <t xml:space="preserve">       REVALUACION DE INVERSIONES FINANCIERAS</t>
  </si>
  <si>
    <t>TOTAL PATRIMONIO</t>
  </si>
  <si>
    <t>TOTAL PASIVO Y PATRIMONIO</t>
  </si>
  <si>
    <t xml:space="preserve">CONTINGENCIAS Y COMPROMISOS                                                                                                       </t>
  </si>
  <si>
    <t xml:space="preserve">CUENTAS DE CONTROL                                                                                                                  </t>
  </si>
  <si>
    <t>RICARDO HUMBERTO PINEDA SARMIENTO</t>
  </si>
  <si>
    <t>DIRECTOR  FINANCIERO</t>
  </si>
  <si>
    <t>(EXPRESADO EN  DOLARES DE LOS ESTADOS UNIDOS DE AMERICA)</t>
  </si>
  <si>
    <t xml:space="preserve">INGRESOS POR ADMINISTRACION DE FONDOS DE PENSIONES Y FONDOS DE AHORRO </t>
  </si>
  <si>
    <t>PREVISIONAL VOLUNTARIO</t>
  </si>
  <si>
    <t xml:space="preserve">       INGRESOS POR COMISIONES</t>
  </si>
  <si>
    <t>GASTOS POR ADMINISTRACION DE FONDOS DE PENSIONES</t>
  </si>
  <si>
    <t xml:space="preserve">       PRIMAS DE SEGUROS</t>
  </si>
  <si>
    <t xml:space="preserve">       SUELDOS, COMISIONES Y PRESTACIONES A AGENTES DE SERVICIOS PREVISIONALES</t>
  </si>
  <si>
    <t xml:space="preserve">       OTROS COSTOS DIRECTOS POR ADMINISTRACION DE FONDOS</t>
  </si>
  <si>
    <t>UTILIDAD  BRUTA</t>
  </si>
  <si>
    <t>OPERACION</t>
  </si>
  <si>
    <t xml:space="preserve">       GASTOS DE PERSONAL Y ADMINISTRATIVOS</t>
  </si>
  <si>
    <t xml:space="preserve">       DEPRECIACION, AMORTIZACION Y DESVALORIZACION DEL ACTIVO</t>
  </si>
  <si>
    <t xml:space="preserve">       PROVISION PARA IRRECUPERABILIDAD DE CUENTAS POR COBRAR E INVERSIONES</t>
  </si>
  <si>
    <t>FINANCIEROS</t>
  </si>
  <si>
    <t xml:space="preserve">       GASTOS FINANCIEROS</t>
  </si>
  <si>
    <t xml:space="preserve">       INGRESOS FINANCIEROS</t>
  </si>
  <si>
    <t>OTROS</t>
  </si>
  <si>
    <t xml:space="preserve">       OTROS GASTOS</t>
  </si>
  <si>
    <t xml:space="preserve">       OTROS INGRESOS</t>
  </si>
  <si>
    <t xml:space="preserve">       GASTOS DE EJERCICIOS ANTERIORES</t>
  </si>
  <si>
    <t xml:space="preserve">       INGRESOS DE EJERCICIOS ANTERIORES</t>
  </si>
  <si>
    <t>UTILIDAD  DE OPERACION</t>
  </si>
  <si>
    <t>IMPUESTO SOBRE LA RENTA</t>
  </si>
  <si>
    <t xml:space="preserve">       IMPUESTO SOBRE LA RENTA CORRIENTE Y DIFERIDO</t>
  </si>
  <si>
    <t xml:space="preserve">       CONTRIBUCION ESPECIAL PARA EL PLAN DE SEGURIDAD CIUDADANA</t>
  </si>
  <si>
    <t>UTILIDAD DE LAS ACTIVIDADES ORDINARIAS</t>
  </si>
  <si>
    <t>PARTIDAS EXTRAORDINARIAS</t>
  </si>
  <si>
    <t xml:space="preserve">       GASTOS EXTRAORDINARIOS</t>
  </si>
  <si>
    <t>UTILIDAD  NETA DEL PERIODO</t>
  </si>
  <si>
    <t xml:space="preserve"> GERENTE DE CONTABILIDAD</t>
  </si>
  <si>
    <t xml:space="preserve">       INGRESOS EXTRAORDINARIOS</t>
  </si>
  <si>
    <t xml:space="preserve">       INVERSIONES EN CUOTAS DEL FONDO                                                                    </t>
  </si>
  <si>
    <t xml:space="preserve">       INVERSIONES FINANCIERAS                                                                                 </t>
  </si>
  <si>
    <t xml:space="preserve">       GASTOS PAGADOS POR ANTICIPADO                                                                        </t>
  </si>
  <si>
    <t xml:space="preserve">       PROVISIONES                                                                                                  </t>
  </si>
  <si>
    <t xml:space="preserve">       OTROS PASIVOS                                                                                               </t>
  </si>
  <si>
    <t xml:space="preserve">       PROVISIONES                                                                                                   </t>
  </si>
  <si>
    <t xml:space="preserve">       CAPITAL SOCIAL PAGADO                                                                                </t>
  </si>
  <si>
    <t xml:space="preserve">       RESERVAS DE CAPITAL                                                                                       </t>
  </si>
  <si>
    <t xml:space="preserve">       RESULTADOS DEL PRESENTE EJERCICIO                                                                   </t>
  </si>
  <si>
    <t xml:space="preserve">       RESULTADOS ACUMULADOS</t>
  </si>
  <si>
    <t>SHEARLENE VERÓNICA MÁRQUEZ DE RIVERA</t>
  </si>
  <si>
    <t xml:space="preserve">       REPORTOS</t>
  </si>
  <si>
    <t xml:space="preserve">                            MARÍA DE  LOURDES ARÉVALO SANDOVAL</t>
  </si>
  <si>
    <t xml:space="preserve">                                          REPRESENTANTE LEGAL</t>
  </si>
  <si>
    <t>BALANCE GENERAL AL 31 DE AGOSTO DE 2026 Y 2025</t>
  </si>
  <si>
    <t>ESTADO DE RESULTADOS DEL 1 DE ENERO AL 31 DE AGOSTO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</si>
</sst>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omic Sans MS"/>
      <family val="4"/>
    </font>
    <font>
      <b/>
      <sz val="7"/>
      <name val="Comic Sans MS"/>
      <family val="4"/>
    </font>
    <font>
      <b/>
      <sz val="10"/>
      <name val="Comic Sans MS"/>
      <family val="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43" fontId="2" fillId="0" borderId="0" xfId="1" applyFont="1" applyAlignment="1">
      <alignment horizontal="center"/>
    </xf>
    <xf numFmtId="43" fontId="2" fillId="0" borderId="0" xfId="1" applyFont="1"/>
    <xf numFmtId="0" fontId="2" fillId="0" borderId="0" xfId="0" applyFont="1" applyAlignment="1">
      <alignment horizontal="center"/>
    </xf>
    <xf numFmtId="165" fontId="2" fillId="0" borderId="0" xfId="1" applyNumberFormat="1" applyFont="1"/>
    <xf numFmtId="0" fontId="4" fillId="0" borderId="0" xfId="0" applyFont="1"/>
    <xf numFmtId="165" fontId="2" fillId="0" borderId="0" xfId="1" applyNumberFormat="1" applyFont="1" applyBorder="1"/>
    <xf numFmtId="165" fontId="2" fillId="0" borderId="1" xfId="1" applyNumberFormat="1" applyFont="1" applyBorder="1"/>
    <xf numFmtId="165" fontId="2" fillId="0" borderId="2" xfId="1" applyNumberFormat="1" applyFont="1" applyBorder="1"/>
    <xf numFmtId="165" fontId="2" fillId="0" borderId="3" xfId="1" applyNumberFormat="1" applyFont="1" applyBorder="1"/>
    <xf numFmtId="165" fontId="4" fillId="0" borderId="0" xfId="0" applyNumberFormat="1" applyFont="1"/>
    <xf numFmtId="0" fontId="2" fillId="0" borderId="0" xfId="0" applyFont="1"/>
    <xf numFmtId="165" fontId="2" fillId="0" borderId="2" xfId="1" applyNumberFormat="1" applyFont="1" applyFill="1" applyBorder="1"/>
    <xf numFmtId="165" fontId="2" fillId="0" borderId="0" xfId="1" applyNumberFormat="1" applyFont="1" applyAlignment="1">
      <alignment horizontal="center"/>
    </xf>
    <xf numFmtId="165" fontId="2" fillId="0" borderId="0" xfId="1" applyNumberFormat="1" applyFont="1" applyFill="1"/>
    <xf numFmtId="165" fontId="2" fillId="0" borderId="0" xfId="0" applyNumberFormat="1" applyFont="1"/>
    <xf numFmtId="165" fontId="2" fillId="0" borderId="1" xfId="1" applyNumberFormat="1" applyFont="1" applyFill="1" applyBorder="1"/>
    <xf numFmtId="165" fontId="2" fillId="0" borderId="0" xfId="1" applyNumberFormat="1" applyFont="1" applyFill="1" applyBorder="1"/>
    <xf numFmtId="43" fontId="2" fillId="0" borderId="0" xfId="1" applyFont="1" applyBorder="1" applyAlignment="1">
      <alignment horizontal="center"/>
    </xf>
    <xf numFmtId="165" fontId="2" fillId="0" borderId="3" xfId="1" applyNumberFormat="1" applyFont="1" applyFill="1" applyBorder="1"/>
    <xf numFmtId="165" fontId="0" fillId="0" borderId="0" xfId="0" applyNumberFormat="1"/>
    <xf numFmtId="43" fontId="2" fillId="0" borderId="0" xfId="1" applyFont="1" applyFill="1" applyAlignment="1">
      <alignment horizontal="center"/>
    </xf>
    <xf numFmtId="43" fontId="2" fillId="0" borderId="0" xfId="1" applyFont="1" applyFill="1"/>
    <xf numFmtId="43" fontId="2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62C09-3304-4B5F-83FA-A0DD544A940A}">
  <sheetPr>
    <pageSetUpPr fitToPage="1"/>
  </sheetPr>
  <dimension ref="A2:E113"/>
  <sheetViews>
    <sheetView tabSelected="1" zoomScale="115" zoomScaleNormal="115" workbookViewId="0">
      <selection activeCell="A3" sqref="A3:E3"/>
    </sheetView>
  </sheetViews>
  <sheetFormatPr defaultRowHeight="15" x14ac:dyDescent="0.25"/>
  <cols>
    <col min="1" max="1" width="81.140625" customWidth="1"/>
    <col min="2" max="2" width="4.85546875" customWidth="1"/>
    <col min="3" max="3" width="12.7109375" bestFit="1" customWidth="1"/>
    <col min="4" max="4" width="4.140625" customWidth="1"/>
    <col min="5" max="5" width="12.7109375" customWidth="1"/>
  </cols>
  <sheetData>
    <row r="2" spans="1:5" ht="15.75" x14ac:dyDescent="0.3">
      <c r="A2" s="23" t="s">
        <v>0</v>
      </c>
      <c r="B2" s="23"/>
      <c r="C2" s="23"/>
      <c r="D2" s="23"/>
      <c r="E2" s="23"/>
    </row>
    <row r="3" spans="1:5" ht="15.75" x14ac:dyDescent="0.3">
      <c r="A3" s="23" t="s">
        <v>76</v>
      </c>
      <c r="B3" s="23"/>
      <c r="C3" s="23"/>
      <c r="D3" s="23"/>
      <c r="E3" s="23"/>
    </row>
    <row r="4" spans="1:5" x14ac:dyDescent="0.25">
      <c r="A4" s="24" t="s">
        <v>1</v>
      </c>
      <c r="B4" s="24"/>
      <c r="C4" s="24"/>
      <c r="D4" s="24"/>
      <c r="E4" s="24"/>
    </row>
    <row r="5" spans="1:5" ht="15.75" x14ac:dyDescent="0.3">
      <c r="A5" s="2"/>
      <c r="B5" s="2"/>
      <c r="C5" s="3">
        <v>2026</v>
      </c>
      <c r="D5" s="2"/>
      <c r="E5" s="3">
        <v>2025</v>
      </c>
    </row>
    <row r="6" spans="1:5" ht="15.75" x14ac:dyDescent="0.3">
      <c r="A6" s="2" t="s">
        <v>2</v>
      </c>
      <c r="B6" s="2"/>
      <c r="C6" s="2" t="s">
        <v>3</v>
      </c>
      <c r="D6" s="2"/>
      <c r="E6" s="22" t="s">
        <v>3</v>
      </c>
    </row>
    <row r="7" spans="1:5" ht="15.75" x14ac:dyDescent="0.3">
      <c r="A7" s="2" t="s">
        <v>4</v>
      </c>
      <c r="B7" s="2"/>
      <c r="C7" s="2" t="s">
        <v>3</v>
      </c>
      <c r="D7" s="2"/>
      <c r="E7" s="22" t="s">
        <v>3</v>
      </c>
    </row>
    <row r="8" spans="1:5" ht="15.75" x14ac:dyDescent="0.3">
      <c r="A8" s="2" t="s">
        <v>5</v>
      </c>
      <c r="B8" s="1" t="s">
        <v>6</v>
      </c>
      <c r="C8" s="4">
        <v>1291792</v>
      </c>
      <c r="D8" s="1" t="s">
        <v>6</v>
      </c>
      <c r="E8" s="14">
        <v>808250</v>
      </c>
    </row>
    <row r="9" spans="1:5" ht="15.75" hidden="1" x14ac:dyDescent="0.3">
      <c r="A9" s="2" t="s">
        <v>73</v>
      </c>
      <c r="B9" s="1"/>
      <c r="C9" s="4">
        <v>0</v>
      </c>
      <c r="D9" s="1"/>
      <c r="E9" s="14">
        <v>0</v>
      </c>
    </row>
    <row r="10" spans="1:5" ht="16.5" x14ac:dyDescent="0.35">
      <c r="A10" s="2" t="s">
        <v>63</v>
      </c>
      <c r="B10" s="5"/>
      <c r="C10" s="4">
        <v>33755525</v>
      </c>
      <c r="D10" s="5"/>
      <c r="E10" s="14">
        <v>25394689</v>
      </c>
    </row>
    <row r="11" spans="1:5" ht="15.75" x14ac:dyDescent="0.3">
      <c r="A11" s="2" t="s">
        <v>7</v>
      </c>
      <c r="B11" s="2"/>
      <c r="C11" s="4">
        <v>1136843</v>
      </c>
      <c r="D11" s="4"/>
      <c r="E11" s="14">
        <v>1467447</v>
      </c>
    </row>
    <row r="12" spans="1:5" ht="15.75" x14ac:dyDescent="0.3">
      <c r="A12" s="2" t="s">
        <v>64</v>
      </c>
      <c r="B12" s="2"/>
      <c r="C12" s="4">
        <v>1398492</v>
      </c>
      <c r="D12" s="6"/>
      <c r="E12" s="17">
        <v>1429488</v>
      </c>
    </row>
    <row r="13" spans="1:5" ht="15.75" x14ac:dyDescent="0.3">
      <c r="A13" s="2" t="s">
        <v>8</v>
      </c>
      <c r="B13" s="2"/>
      <c r="C13" s="7">
        <f>SUM(C8:C12)</f>
        <v>37582652</v>
      </c>
      <c r="D13" s="4"/>
      <c r="E13" s="16">
        <f>SUM(E8:E12)</f>
        <v>29099874</v>
      </c>
    </row>
    <row r="14" spans="1:5" ht="15.75" x14ac:dyDescent="0.3">
      <c r="A14" s="2"/>
      <c r="B14" s="2"/>
      <c r="C14" s="4"/>
      <c r="D14" s="4"/>
      <c r="E14" s="14"/>
    </row>
    <row r="15" spans="1:5" ht="15.75" x14ac:dyDescent="0.3">
      <c r="A15" s="2" t="s">
        <v>9</v>
      </c>
      <c r="B15" s="2"/>
      <c r="C15" s="4"/>
      <c r="D15" s="4"/>
      <c r="E15" s="14"/>
    </row>
    <row r="16" spans="1:5" ht="15.75" x14ac:dyDescent="0.3">
      <c r="A16" s="2" t="s">
        <v>62</v>
      </c>
      <c r="B16" s="2"/>
      <c r="C16" s="4">
        <v>27490</v>
      </c>
      <c r="D16" s="4"/>
      <c r="E16" s="14">
        <v>32314</v>
      </c>
    </row>
    <row r="17" spans="1:5" ht="15.75" x14ac:dyDescent="0.3">
      <c r="A17" s="2" t="s">
        <v>10</v>
      </c>
      <c r="B17" s="2"/>
      <c r="C17" s="4">
        <v>2845406</v>
      </c>
      <c r="D17" s="4"/>
      <c r="E17" s="14">
        <v>2611057</v>
      </c>
    </row>
    <row r="18" spans="1:5" ht="15.75" x14ac:dyDescent="0.3">
      <c r="A18" s="2" t="s">
        <v>11</v>
      </c>
      <c r="B18" s="2"/>
      <c r="C18" s="6">
        <v>891860</v>
      </c>
      <c r="D18" s="6"/>
      <c r="E18" s="17">
        <v>1098069</v>
      </c>
    </row>
    <row r="19" spans="1:5" ht="15.75" x14ac:dyDescent="0.3">
      <c r="A19" s="2" t="s">
        <v>12</v>
      </c>
      <c r="B19" s="2"/>
      <c r="C19" s="8">
        <v>318701</v>
      </c>
      <c r="D19" s="4"/>
      <c r="E19" s="12">
        <v>269229</v>
      </c>
    </row>
    <row r="20" spans="1:5" ht="15.75" x14ac:dyDescent="0.3">
      <c r="A20" s="2" t="s">
        <v>13</v>
      </c>
      <c r="B20" s="2"/>
      <c r="C20" s="7">
        <f>SUM(C16:C19)</f>
        <v>4083457</v>
      </c>
      <c r="D20" s="4"/>
      <c r="E20" s="16">
        <f>SUM(E16:E19)</f>
        <v>4010669</v>
      </c>
    </row>
    <row r="21" spans="1:5" ht="15.75" x14ac:dyDescent="0.3">
      <c r="A21" s="2"/>
      <c r="B21" s="2"/>
      <c r="C21" s="6"/>
      <c r="D21" s="6"/>
      <c r="E21" s="17"/>
    </row>
    <row r="22" spans="1:5" ht="16.5" thickBot="1" x14ac:dyDescent="0.35">
      <c r="A22" s="2" t="s">
        <v>14</v>
      </c>
      <c r="B22" s="1" t="s">
        <v>6</v>
      </c>
      <c r="C22" s="9">
        <f>+C13+C20</f>
        <v>41666109</v>
      </c>
      <c r="D22" s="1" t="s">
        <v>6</v>
      </c>
      <c r="E22" s="19">
        <f>+E13+E20</f>
        <v>33110543</v>
      </c>
    </row>
    <row r="23" spans="1:5" ht="16.5" thickTop="1" x14ac:dyDescent="0.3">
      <c r="A23" s="2"/>
      <c r="B23" s="2"/>
      <c r="C23" s="4" t="s">
        <v>3</v>
      </c>
      <c r="D23" s="4"/>
      <c r="E23" s="14"/>
    </row>
    <row r="24" spans="1:5" ht="15.75" x14ac:dyDescent="0.3">
      <c r="A24" s="2" t="s">
        <v>15</v>
      </c>
      <c r="B24" s="2"/>
      <c r="C24" s="4" t="s">
        <v>3</v>
      </c>
      <c r="D24" s="4"/>
      <c r="E24" s="14"/>
    </row>
    <row r="25" spans="1:5" ht="15.75" x14ac:dyDescent="0.3">
      <c r="A25" s="2" t="s">
        <v>16</v>
      </c>
      <c r="B25" s="2"/>
      <c r="C25" s="4"/>
      <c r="D25" s="4"/>
      <c r="E25" s="14"/>
    </row>
    <row r="26" spans="1:5" ht="15.75" x14ac:dyDescent="0.3">
      <c r="A26" s="2" t="s">
        <v>17</v>
      </c>
      <c r="B26" s="2"/>
      <c r="C26" s="4">
        <v>797827</v>
      </c>
      <c r="D26" s="4"/>
      <c r="E26" s="14">
        <v>646303</v>
      </c>
    </row>
    <row r="27" spans="1:5" ht="15.75" x14ac:dyDescent="0.3">
      <c r="A27" s="2" t="s">
        <v>18</v>
      </c>
      <c r="B27" s="2"/>
      <c r="C27" s="4">
        <v>8298035</v>
      </c>
      <c r="D27" s="4"/>
      <c r="E27" s="14">
        <v>6016986</v>
      </c>
    </row>
    <row r="28" spans="1:5" ht="15.75" x14ac:dyDescent="0.3">
      <c r="A28" s="2" t="s">
        <v>65</v>
      </c>
      <c r="B28" s="2"/>
      <c r="C28" s="4">
        <v>906952</v>
      </c>
      <c r="D28" s="4"/>
      <c r="E28" s="14">
        <v>876472</v>
      </c>
    </row>
    <row r="29" spans="1:5" ht="15.75" hidden="1" x14ac:dyDescent="0.3">
      <c r="A29" s="2" t="s">
        <v>66</v>
      </c>
      <c r="B29" s="2"/>
      <c r="C29" s="4">
        <v>0</v>
      </c>
      <c r="D29" s="4"/>
      <c r="E29" s="14">
        <v>0</v>
      </c>
    </row>
    <row r="30" spans="1:5" ht="15.75" x14ac:dyDescent="0.3">
      <c r="A30" s="2" t="s">
        <v>19</v>
      </c>
      <c r="B30" s="2"/>
      <c r="C30" s="7">
        <f>SUM(C26:C29)</f>
        <v>10002814</v>
      </c>
      <c r="D30" s="4"/>
      <c r="E30" s="16">
        <f>SUM(E26:E29)</f>
        <v>7539761</v>
      </c>
    </row>
    <row r="31" spans="1:5" ht="15.75" x14ac:dyDescent="0.3">
      <c r="A31" s="2"/>
      <c r="B31" s="2"/>
      <c r="C31" s="6"/>
      <c r="D31" s="4"/>
      <c r="E31" s="17"/>
    </row>
    <row r="32" spans="1:5" ht="15.75" x14ac:dyDescent="0.3">
      <c r="A32" s="2" t="s">
        <v>20</v>
      </c>
      <c r="B32" s="2"/>
      <c r="C32" s="6"/>
      <c r="D32" s="4"/>
      <c r="E32" s="17"/>
    </row>
    <row r="33" spans="1:5" ht="15.75" x14ac:dyDescent="0.3">
      <c r="A33" s="2" t="s">
        <v>67</v>
      </c>
      <c r="B33" s="2"/>
      <c r="C33" s="6">
        <v>547357</v>
      </c>
      <c r="D33" s="6"/>
      <c r="E33" s="17">
        <v>393857</v>
      </c>
    </row>
    <row r="34" spans="1:5" ht="15.75" x14ac:dyDescent="0.3">
      <c r="A34" s="2" t="s">
        <v>21</v>
      </c>
      <c r="B34" s="2"/>
      <c r="C34" s="7">
        <f>SUM(C33:C33)</f>
        <v>547357</v>
      </c>
      <c r="D34" s="4"/>
      <c r="E34" s="16">
        <f>SUM(E33:E33)</f>
        <v>393857</v>
      </c>
    </row>
    <row r="35" spans="1:5" ht="15.75" x14ac:dyDescent="0.3">
      <c r="A35" s="2"/>
      <c r="B35" s="2"/>
      <c r="C35" s="4"/>
      <c r="D35" s="4"/>
      <c r="E35" s="14"/>
    </row>
    <row r="36" spans="1:5" ht="15.75" x14ac:dyDescent="0.3">
      <c r="A36" s="2" t="s">
        <v>22</v>
      </c>
      <c r="B36" s="1" t="s">
        <v>6</v>
      </c>
      <c r="C36" s="8">
        <f>+C30+C34</f>
        <v>10550171</v>
      </c>
      <c r="D36" s="1" t="s">
        <v>6</v>
      </c>
      <c r="E36" s="12">
        <f>+E30+E34</f>
        <v>7933618</v>
      </c>
    </row>
    <row r="37" spans="1:5" ht="15.75" x14ac:dyDescent="0.3">
      <c r="A37" s="2"/>
      <c r="B37" s="2"/>
      <c r="C37" s="4" t="s">
        <v>3</v>
      </c>
      <c r="D37" s="4"/>
      <c r="E37" s="14" t="s">
        <v>3</v>
      </c>
    </row>
    <row r="38" spans="1:5" ht="15.75" x14ac:dyDescent="0.3">
      <c r="A38" s="2" t="s">
        <v>23</v>
      </c>
      <c r="B38" s="2"/>
      <c r="C38" s="4"/>
      <c r="D38" s="4"/>
      <c r="E38" s="14"/>
    </row>
    <row r="39" spans="1:5" ht="15.75" x14ac:dyDescent="0.3">
      <c r="A39" s="2" t="s">
        <v>68</v>
      </c>
      <c r="B39" s="2"/>
      <c r="C39" s="4">
        <v>10500000</v>
      </c>
      <c r="D39" s="4"/>
      <c r="E39" s="14">
        <v>10500000</v>
      </c>
    </row>
    <row r="40" spans="1:5" ht="15.75" x14ac:dyDescent="0.3">
      <c r="A40" s="2" t="s">
        <v>69</v>
      </c>
      <c r="B40" s="2"/>
      <c r="C40" s="4">
        <v>2100000</v>
      </c>
      <c r="D40" s="4"/>
      <c r="E40" s="14">
        <v>2100000</v>
      </c>
    </row>
    <row r="41" spans="1:5" ht="15.75" x14ac:dyDescent="0.3">
      <c r="A41" s="2" t="s">
        <v>24</v>
      </c>
      <c r="B41" s="2"/>
      <c r="C41" s="4">
        <v>-5287</v>
      </c>
      <c r="D41" s="4"/>
      <c r="E41" s="14">
        <v>-928</v>
      </c>
    </row>
    <row r="42" spans="1:5" ht="15.75" hidden="1" x14ac:dyDescent="0.3">
      <c r="A42" s="2" t="s">
        <v>71</v>
      </c>
      <c r="B42" s="2"/>
      <c r="C42" s="4">
        <v>0</v>
      </c>
      <c r="D42" s="4"/>
      <c r="E42" s="14">
        <v>0</v>
      </c>
    </row>
    <row r="43" spans="1:5" ht="15.75" x14ac:dyDescent="0.3">
      <c r="A43" s="2" t="s">
        <v>70</v>
      </c>
      <c r="B43" s="2"/>
      <c r="C43" s="8">
        <v>18521225</v>
      </c>
      <c r="D43" s="4"/>
      <c r="E43" s="8">
        <v>12577853</v>
      </c>
    </row>
    <row r="44" spans="1:5" ht="15.75" x14ac:dyDescent="0.3">
      <c r="A44" s="2"/>
      <c r="B44" s="2"/>
      <c r="C44" s="6"/>
      <c r="D44" s="4"/>
      <c r="E44" s="17"/>
    </row>
    <row r="45" spans="1:5" ht="15.75" x14ac:dyDescent="0.3">
      <c r="A45" s="2" t="s">
        <v>25</v>
      </c>
      <c r="B45" s="1" t="s">
        <v>6</v>
      </c>
      <c r="C45" s="8">
        <f>SUM(C39:C43)</f>
        <v>31115938</v>
      </c>
      <c r="D45" s="1" t="s">
        <v>6</v>
      </c>
      <c r="E45" s="12">
        <f>SUM(E39:E43)</f>
        <v>25176925</v>
      </c>
    </row>
    <row r="46" spans="1:5" ht="15.75" x14ac:dyDescent="0.3">
      <c r="A46" s="2"/>
      <c r="B46" s="2"/>
      <c r="C46" s="4"/>
      <c r="D46" s="4"/>
      <c r="E46" s="14"/>
    </row>
    <row r="47" spans="1:5" ht="16.5" thickBot="1" x14ac:dyDescent="0.35">
      <c r="A47" s="2" t="s">
        <v>26</v>
      </c>
      <c r="B47" s="1" t="s">
        <v>6</v>
      </c>
      <c r="C47" s="9">
        <f>+C45+C34+C30</f>
        <v>41666109</v>
      </c>
      <c r="D47" s="1" t="s">
        <v>6</v>
      </c>
      <c r="E47" s="19">
        <f>+E45+E34+E30</f>
        <v>33110543</v>
      </c>
    </row>
    <row r="48" spans="1:5" ht="16.5" thickTop="1" x14ac:dyDescent="0.3">
      <c r="A48" s="2"/>
      <c r="B48" s="1"/>
      <c r="C48" s="6"/>
      <c r="D48" s="1"/>
      <c r="E48" s="17"/>
    </row>
    <row r="49" spans="1:5" ht="16.5" thickBot="1" x14ac:dyDescent="0.35">
      <c r="A49" s="2" t="s">
        <v>27</v>
      </c>
      <c r="B49" s="1" t="s">
        <v>6</v>
      </c>
      <c r="C49" s="9">
        <v>9024567</v>
      </c>
      <c r="D49" s="1" t="s">
        <v>6</v>
      </c>
      <c r="E49" s="19">
        <v>9563947</v>
      </c>
    </row>
    <row r="50" spans="1:5" ht="16.5" thickTop="1" x14ac:dyDescent="0.3">
      <c r="A50" s="2"/>
      <c r="B50" s="1"/>
      <c r="C50" s="6"/>
      <c r="D50" s="1"/>
      <c r="E50" s="17"/>
    </row>
    <row r="51" spans="1:5" ht="16.5" thickBot="1" x14ac:dyDescent="0.35">
      <c r="A51" s="2" t="s">
        <v>28</v>
      </c>
      <c r="B51" s="1" t="s">
        <v>6</v>
      </c>
      <c r="C51" s="9">
        <v>33930337</v>
      </c>
      <c r="D51" s="1" t="s">
        <v>6</v>
      </c>
      <c r="E51" s="19">
        <v>25543174</v>
      </c>
    </row>
    <row r="52" spans="1:5" ht="16.5" thickTop="1" x14ac:dyDescent="0.3">
      <c r="A52" s="2"/>
      <c r="B52" s="2"/>
      <c r="C52" s="1">
        <f>+C22-C47</f>
        <v>0</v>
      </c>
      <c r="D52" s="1"/>
      <c r="E52" s="21">
        <f>+E22-E47</f>
        <v>0</v>
      </c>
    </row>
    <row r="53" spans="1:5" ht="15.75" x14ac:dyDescent="0.3">
      <c r="A53" s="2" t="s">
        <v>74</v>
      </c>
      <c r="B53" s="23" t="s">
        <v>29</v>
      </c>
      <c r="C53" s="23"/>
      <c r="D53" s="23"/>
      <c r="E53" s="23"/>
    </row>
    <row r="54" spans="1:5" ht="15.75" x14ac:dyDescent="0.3">
      <c r="A54" s="2" t="s">
        <v>75</v>
      </c>
      <c r="B54" s="23" t="s">
        <v>30</v>
      </c>
      <c r="C54" s="23"/>
      <c r="D54" s="23"/>
      <c r="E54" s="23"/>
    </row>
    <row r="55" spans="1:5" ht="15.75" x14ac:dyDescent="0.3">
      <c r="A55" s="2"/>
      <c r="B55" s="1"/>
      <c r="C55" s="1"/>
      <c r="D55" s="1"/>
      <c r="E55" s="21"/>
    </row>
    <row r="56" spans="1:5" ht="15.75" x14ac:dyDescent="0.3">
      <c r="A56" s="23" t="s">
        <v>72</v>
      </c>
      <c r="B56" s="23"/>
      <c r="C56" s="23"/>
      <c r="D56" s="23"/>
      <c r="E56" s="23"/>
    </row>
    <row r="57" spans="1:5" ht="15.75" x14ac:dyDescent="0.3">
      <c r="A57" s="23" t="s">
        <v>60</v>
      </c>
      <c r="B57" s="23"/>
      <c r="C57" s="23"/>
      <c r="D57" s="23"/>
      <c r="E57" s="23"/>
    </row>
    <row r="58" spans="1:5" ht="15.75" x14ac:dyDescent="0.3">
      <c r="A58" s="2"/>
      <c r="B58" s="1"/>
      <c r="C58" s="1"/>
      <c r="D58" s="1"/>
      <c r="E58" s="21"/>
    </row>
    <row r="59" spans="1:5" ht="15.75" x14ac:dyDescent="0.3">
      <c r="A59" s="2"/>
      <c r="B59" s="1"/>
    </row>
    <row r="60" spans="1:5" ht="16.5" x14ac:dyDescent="0.35">
      <c r="A60" s="5"/>
      <c r="B60" s="5"/>
      <c r="C60" s="10"/>
      <c r="D60" s="5"/>
      <c r="E60" s="10"/>
    </row>
    <row r="61" spans="1:5" ht="15.75" x14ac:dyDescent="0.3">
      <c r="A61" s="25" t="s">
        <v>0</v>
      </c>
      <c r="B61" s="25"/>
      <c r="C61" s="25"/>
      <c r="D61" s="25"/>
      <c r="E61" s="25"/>
    </row>
    <row r="62" spans="1:5" ht="15.75" x14ac:dyDescent="0.3">
      <c r="A62" s="25" t="s">
        <v>77</v>
      </c>
      <c r="B62" s="25"/>
      <c r="C62" s="25"/>
      <c r="D62" s="25"/>
      <c r="E62" s="25"/>
    </row>
    <row r="63" spans="1:5" x14ac:dyDescent="0.25">
      <c r="A63" s="26" t="s">
        <v>31</v>
      </c>
      <c r="B63" s="26"/>
      <c r="C63" s="26"/>
      <c r="D63" s="26"/>
      <c r="E63" s="26"/>
    </row>
    <row r="64" spans="1:5" ht="15.75" x14ac:dyDescent="0.3">
      <c r="A64" s="11"/>
      <c r="B64" s="11"/>
      <c r="C64" s="3">
        <f>+C5</f>
        <v>2026</v>
      </c>
      <c r="D64" s="11"/>
      <c r="E64" s="3">
        <f>+E5</f>
        <v>2025</v>
      </c>
    </row>
    <row r="65" spans="1:5" ht="15.75" x14ac:dyDescent="0.3">
      <c r="A65" s="11" t="s">
        <v>32</v>
      </c>
      <c r="B65" s="1"/>
      <c r="C65" s="11" t="s">
        <v>3</v>
      </c>
      <c r="D65" s="11"/>
      <c r="E65" s="11" t="s">
        <v>3</v>
      </c>
    </row>
    <row r="66" spans="1:5" ht="15.75" x14ac:dyDescent="0.3">
      <c r="A66" s="11" t="s">
        <v>33</v>
      </c>
      <c r="B66" s="1"/>
      <c r="C66" s="11"/>
      <c r="D66" s="11"/>
      <c r="E66" s="11"/>
    </row>
    <row r="67" spans="1:5" ht="15.75" x14ac:dyDescent="0.3">
      <c r="A67" s="11" t="s">
        <v>34</v>
      </c>
      <c r="B67" s="1" t="s">
        <v>6</v>
      </c>
      <c r="C67" s="12">
        <v>38557678</v>
      </c>
      <c r="D67" s="13" t="s">
        <v>6</v>
      </c>
      <c r="E67" s="12">
        <v>36247957</v>
      </c>
    </row>
    <row r="68" spans="1:5" ht="15.75" x14ac:dyDescent="0.3">
      <c r="A68" s="11"/>
      <c r="B68" s="1"/>
      <c r="C68" s="14"/>
      <c r="D68" s="13"/>
      <c r="E68" s="14"/>
    </row>
    <row r="69" spans="1:5" ht="15.75" x14ac:dyDescent="0.3">
      <c r="A69" s="11" t="s">
        <v>35</v>
      </c>
      <c r="B69" s="11"/>
      <c r="C69" s="14" t="s">
        <v>3</v>
      </c>
      <c r="D69" s="15"/>
      <c r="E69" s="14"/>
    </row>
    <row r="70" spans="1:5" ht="15.75" x14ac:dyDescent="0.3">
      <c r="A70" s="11" t="s">
        <v>36</v>
      </c>
      <c r="B70" s="11"/>
      <c r="C70" s="14">
        <v>27315</v>
      </c>
      <c r="D70" s="15"/>
      <c r="E70" s="14">
        <v>55144</v>
      </c>
    </row>
    <row r="71" spans="1:5" ht="15.75" x14ac:dyDescent="0.3">
      <c r="A71" s="11" t="s">
        <v>37</v>
      </c>
      <c r="B71" s="11"/>
      <c r="C71" s="14">
        <v>2036581</v>
      </c>
      <c r="D71" s="15"/>
      <c r="E71" s="14">
        <v>1869058</v>
      </c>
    </row>
    <row r="72" spans="1:5" ht="15.75" x14ac:dyDescent="0.3">
      <c r="A72" s="11" t="s">
        <v>38</v>
      </c>
      <c r="B72" s="11"/>
      <c r="C72" s="12">
        <v>1043974</v>
      </c>
      <c r="D72" s="15"/>
      <c r="E72" s="12">
        <v>1338643</v>
      </c>
    </row>
    <row r="73" spans="1:5" ht="15.75" x14ac:dyDescent="0.3">
      <c r="A73" s="11"/>
      <c r="B73" s="11"/>
      <c r="C73" s="14">
        <f>SUM(C70:C72)</f>
        <v>3107870</v>
      </c>
      <c r="D73" s="15"/>
      <c r="E73" s="14">
        <f>SUM(E70:E72)</f>
        <v>3262845</v>
      </c>
    </row>
    <row r="74" spans="1:5" ht="15.75" x14ac:dyDescent="0.3">
      <c r="A74" s="11"/>
      <c r="B74" s="11"/>
      <c r="C74" s="12"/>
      <c r="D74" s="15"/>
      <c r="E74" s="12"/>
    </row>
    <row r="75" spans="1:5" ht="15.75" x14ac:dyDescent="0.3">
      <c r="A75" s="11" t="s">
        <v>39</v>
      </c>
      <c r="B75" s="11"/>
      <c r="C75" s="12">
        <f>+C67-C73</f>
        <v>35449808</v>
      </c>
      <c r="D75" s="15"/>
      <c r="E75" s="12">
        <f>+E67-E73</f>
        <v>32985112</v>
      </c>
    </row>
    <row r="76" spans="1:5" ht="15.75" x14ac:dyDescent="0.3">
      <c r="A76" s="11"/>
      <c r="B76" s="11"/>
      <c r="C76" s="14" t="s">
        <v>3</v>
      </c>
      <c r="D76" s="15"/>
      <c r="E76" s="14"/>
    </row>
    <row r="77" spans="1:5" ht="15.75" x14ac:dyDescent="0.3">
      <c r="A77" s="11" t="s">
        <v>40</v>
      </c>
      <c r="B77" s="11"/>
      <c r="C77" s="14" t="s">
        <v>3</v>
      </c>
      <c r="D77" s="15"/>
      <c r="E77" s="14"/>
    </row>
    <row r="78" spans="1:5" ht="15.75" x14ac:dyDescent="0.3">
      <c r="A78" s="11" t="s">
        <v>41</v>
      </c>
      <c r="B78" s="11"/>
      <c r="C78" s="14">
        <v>16509628</v>
      </c>
      <c r="D78" s="15"/>
      <c r="E78" s="14">
        <v>15587997</v>
      </c>
    </row>
    <row r="79" spans="1:5" ht="15.75" x14ac:dyDescent="0.3">
      <c r="A79" s="11" t="s">
        <v>42</v>
      </c>
      <c r="B79" s="11"/>
      <c r="C79" s="14">
        <v>1046038</v>
      </c>
      <c r="D79" s="15"/>
      <c r="E79" s="14">
        <v>1000978</v>
      </c>
    </row>
    <row r="80" spans="1:5" ht="15.75" hidden="1" x14ac:dyDescent="0.3">
      <c r="A80" s="11" t="s">
        <v>43</v>
      </c>
      <c r="B80" s="11"/>
      <c r="C80" s="14">
        <v>0</v>
      </c>
      <c r="D80" s="15"/>
      <c r="E80" s="14">
        <v>0</v>
      </c>
    </row>
    <row r="81" spans="1:5" ht="15.75" x14ac:dyDescent="0.3">
      <c r="A81" s="11"/>
      <c r="B81" s="11"/>
      <c r="C81" s="16">
        <f>SUM(C78:C80)</f>
        <v>17555666</v>
      </c>
      <c r="D81" s="15"/>
      <c r="E81" s="16">
        <f>SUM(E78:E80)</f>
        <v>16588975</v>
      </c>
    </row>
    <row r="82" spans="1:5" ht="15.75" x14ac:dyDescent="0.3">
      <c r="A82" s="11" t="s">
        <v>44</v>
      </c>
      <c r="B82" s="11"/>
      <c r="C82" s="14"/>
      <c r="D82" s="15"/>
      <c r="E82" s="14"/>
    </row>
    <row r="83" spans="1:5" ht="15.75" x14ac:dyDescent="0.3">
      <c r="A83" s="11" t="s">
        <v>45</v>
      </c>
      <c r="B83" s="11"/>
      <c r="C83" s="14">
        <v>57779</v>
      </c>
      <c r="D83" s="15"/>
      <c r="E83" s="14">
        <v>38872</v>
      </c>
    </row>
    <row r="84" spans="1:5" ht="15.75" x14ac:dyDescent="0.3">
      <c r="A84" s="11" t="s">
        <v>46</v>
      </c>
      <c r="B84" s="11"/>
      <c r="C84" s="12">
        <v>-1292635</v>
      </c>
      <c r="D84" s="15"/>
      <c r="E84" s="12">
        <v>-1101590</v>
      </c>
    </row>
    <row r="85" spans="1:5" ht="15.75" x14ac:dyDescent="0.3">
      <c r="A85" s="11"/>
      <c r="B85" s="11"/>
      <c r="C85" s="16">
        <f>SUM(C83:C84)</f>
        <v>-1234856</v>
      </c>
      <c r="D85" s="15"/>
      <c r="E85" s="16">
        <f>SUM(E83:E84)</f>
        <v>-1062718</v>
      </c>
    </row>
    <row r="86" spans="1:5" ht="15.75" x14ac:dyDescent="0.3">
      <c r="A86" s="11" t="s">
        <v>47</v>
      </c>
      <c r="B86" s="11"/>
      <c r="C86" s="14"/>
      <c r="D86" s="15"/>
      <c r="E86" s="14"/>
    </row>
    <row r="87" spans="1:5" ht="15.75" x14ac:dyDescent="0.3">
      <c r="A87" s="11" t="s">
        <v>48</v>
      </c>
      <c r="B87" s="11"/>
      <c r="C87" s="14">
        <v>191165</v>
      </c>
      <c r="D87" s="15"/>
      <c r="E87" s="14">
        <v>407202</v>
      </c>
    </row>
    <row r="88" spans="1:5" ht="15.75" x14ac:dyDescent="0.3">
      <c r="A88" s="11" t="s">
        <v>49</v>
      </c>
      <c r="B88" s="11"/>
      <c r="C88" s="17">
        <v>-7394642</v>
      </c>
      <c r="D88" s="15"/>
      <c r="E88" s="17">
        <v>-1119707</v>
      </c>
    </row>
    <row r="89" spans="1:5" ht="15.75" x14ac:dyDescent="0.3">
      <c r="A89" s="11" t="s">
        <v>50</v>
      </c>
      <c r="B89" s="11"/>
      <c r="C89" s="14">
        <v>15171</v>
      </c>
      <c r="D89" s="15"/>
      <c r="E89" s="14">
        <v>52349</v>
      </c>
    </row>
    <row r="90" spans="1:5" ht="15.75" x14ac:dyDescent="0.3">
      <c r="A90" s="11" t="s">
        <v>51</v>
      </c>
      <c r="B90" s="11"/>
      <c r="C90" s="12">
        <v>-31067</v>
      </c>
      <c r="D90" s="15"/>
      <c r="E90" s="12">
        <v>-59306</v>
      </c>
    </row>
    <row r="91" spans="1:5" ht="15.75" x14ac:dyDescent="0.3">
      <c r="A91" s="11"/>
      <c r="B91" s="11"/>
      <c r="C91" s="16">
        <f>SUM(C87:C90)</f>
        <v>-7219373</v>
      </c>
      <c r="D91" s="15"/>
      <c r="E91" s="16">
        <f>SUM(E87:E90)</f>
        <v>-719462</v>
      </c>
    </row>
    <row r="92" spans="1:5" ht="15.75" x14ac:dyDescent="0.3">
      <c r="A92" s="11"/>
      <c r="B92" s="11"/>
      <c r="C92" s="17"/>
      <c r="D92" s="15"/>
      <c r="E92" s="17"/>
    </row>
    <row r="93" spans="1:5" ht="15.75" x14ac:dyDescent="0.3">
      <c r="A93" s="11" t="s">
        <v>52</v>
      </c>
      <c r="B93" s="1" t="s">
        <v>6</v>
      </c>
      <c r="C93" s="17">
        <f>+C75-C81-C85-C91</f>
        <v>26348371</v>
      </c>
      <c r="D93" s="1" t="s">
        <v>6</v>
      </c>
      <c r="E93" s="17">
        <f>+E75-E81-E85-E91</f>
        <v>18178317</v>
      </c>
    </row>
    <row r="94" spans="1:5" ht="15.75" x14ac:dyDescent="0.3">
      <c r="A94" s="11"/>
      <c r="B94" s="1"/>
      <c r="C94" s="17"/>
      <c r="D94" s="1"/>
      <c r="E94" s="17"/>
    </row>
    <row r="95" spans="1:5" ht="15.75" x14ac:dyDescent="0.3">
      <c r="A95" s="11" t="s">
        <v>53</v>
      </c>
      <c r="B95" s="11"/>
      <c r="C95" s="14"/>
      <c r="D95" s="15"/>
      <c r="E95" s="14"/>
    </row>
    <row r="96" spans="1:5" ht="15.75" x14ac:dyDescent="0.3">
      <c r="A96" s="11" t="s">
        <v>54</v>
      </c>
      <c r="B96" s="11"/>
      <c r="C96" s="6">
        <v>-7827146</v>
      </c>
      <c r="D96" s="15"/>
      <c r="E96" s="17">
        <v>-5589772</v>
      </c>
    </row>
    <row r="97" spans="1:5" ht="15.75" hidden="1" x14ac:dyDescent="0.3">
      <c r="A97" s="11" t="s">
        <v>55</v>
      </c>
      <c r="B97" s="11"/>
      <c r="C97" s="8">
        <f>IFERROR(-ROUND(VLOOKUP(#REF!,#REF!,6,FALSE),0),0)</f>
        <v>0</v>
      </c>
      <c r="D97" s="15"/>
      <c r="E97" s="12">
        <f>IFERROR(-ROUND(VLOOKUP(#REF!,#REF!,6,FALSE),0),0)</f>
        <v>0</v>
      </c>
    </row>
    <row r="98" spans="1:5" ht="15.75" x14ac:dyDescent="0.3">
      <c r="A98" s="11"/>
      <c r="B98" s="11"/>
      <c r="C98" s="16">
        <f>SUM(C96:C97)</f>
        <v>-7827146</v>
      </c>
      <c r="D98" s="15"/>
      <c r="E98" s="16">
        <f>SUM(E96:E97)</f>
        <v>-5589772</v>
      </c>
    </row>
    <row r="99" spans="1:5" ht="15.75" x14ac:dyDescent="0.3">
      <c r="A99" s="11"/>
      <c r="B99" s="11"/>
      <c r="C99" s="14"/>
      <c r="D99" s="15"/>
      <c r="E99" s="14"/>
    </row>
    <row r="100" spans="1:5" ht="15.75" x14ac:dyDescent="0.3">
      <c r="A100" s="11" t="s">
        <v>56</v>
      </c>
      <c r="B100" s="1" t="s">
        <v>6</v>
      </c>
      <c r="C100" s="6">
        <f>+C93+C98</f>
        <v>18521225</v>
      </c>
      <c r="D100" s="18" t="s">
        <v>6</v>
      </c>
      <c r="E100" s="17">
        <f>+E93+E98</f>
        <v>12588545</v>
      </c>
    </row>
    <row r="101" spans="1:5" ht="15.75" x14ac:dyDescent="0.3">
      <c r="A101" s="11"/>
      <c r="B101" s="1"/>
      <c r="C101" s="17"/>
      <c r="D101" s="1"/>
      <c r="E101" s="17"/>
    </row>
    <row r="102" spans="1:5" ht="15.75" x14ac:dyDescent="0.3">
      <c r="A102" s="11" t="s">
        <v>57</v>
      </c>
      <c r="B102" s="1"/>
      <c r="C102" s="17"/>
      <c r="D102" s="1"/>
      <c r="E102" s="17"/>
    </row>
    <row r="103" spans="1:5" ht="15.75" x14ac:dyDescent="0.3">
      <c r="A103" s="11" t="s">
        <v>58</v>
      </c>
      <c r="B103" s="1"/>
      <c r="C103" s="17">
        <v>0</v>
      </c>
      <c r="D103" s="1"/>
      <c r="E103" s="17">
        <v>-10692</v>
      </c>
    </row>
    <row r="104" spans="1:5" ht="15.75" hidden="1" x14ac:dyDescent="0.3">
      <c r="A104" s="11" t="s">
        <v>61</v>
      </c>
      <c r="B104" s="1"/>
      <c r="C104" s="17">
        <f>IFERROR(-ROUND(VLOOKUP(#REF!,#REF!,6,FALSE),0),0)</f>
        <v>0</v>
      </c>
      <c r="D104" s="1"/>
      <c r="E104" s="17">
        <f>IFERROR(-ROUND(VLOOKUP(#REF!,#REF!,6,FALSE),0),0)</f>
        <v>0</v>
      </c>
    </row>
    <row r="105" spans="1:5" ht="15.75" x14ac:dyDescent="0.3">
      <c r="A105" s="11"/>
      <c r="B105" s="1"/>
      <c r="C105" s="16">
        <f>SUM(C103:C104)</f>
        <v>0</v>
      </c>
      <c r="D105" s="15"/>
      <c r="E105" s="16">
        <f>SUM(E103:E104)</f>
        <v>-10692</v>
      </c>
    </row>
    <row r="106" spans="1:5" ht="15.75" x14ac:dyDescent="0.3">
      <c r="A106" s="11"/>
      <c r="B106" s="1"/>
      <c r="C106" s="12"/>
      <c r="D106" s="1"/>
      <c r="E106" s="12"/>
    </row>
    <row r="107" spans="1:5" ht="16.5" thickBot="1" x14ac:dyDescent="0.35">
      <c r="A107" s="11" t="s">
        <v>59</v>
      </c>
      <c r="B107" s="1" t="s">
        <v>6</v>
      </c>
      <c r="C107" s="19">
        <f>+C100+C105</f>
        <v>18521225</v>
      </c>
      <c r="D107" s="1" t="s">
        <v>6</v>
      </c>
      <c r="E107" s="19">
        <f>+E100+E105</f>
        <v>12577853</v>
      </c>
    </row>
    <row r="108" spans="1:5" ht="16.5" thickTop="1" x14ac:dyDescent="0.3">
      <c r="A108" s="11"/>
      <c r="B108" s="1"/>
      <c r="C108" s="20">
        <f>+C107-C43</f>
        <v>0</v>
      </c>
      <c r="E108" s="20">
        <f>+E107-E43</f>
        <v>0</v>
      </c>
    </row>
    <row r="109" spans="1:5" ht="15.75" x14ac:dyDescent="0.3">
      <c r="A109" s="2" t="str">
        <f>A53</f>
        <v xml:space="preserve">                            MARÍA DE  LOURDES ARÉVALO SANDOVAL</v>
      </c>
      <c r="B109" s="23" t="str">
        <f>B53</f>
        <v>RICARDO HUMBERTO PINEDA SARMIENTO</v>
      </c>
      <c r="C109" s="23"/>
      <c r="D109" s="23"/>
      <c r="E109" s="23"/>
    </row>
    <row r="110" spans="1:5" ht="15.75" x14ac:dyDescent="0.3">
      <c r="A110" s="2" t="str">
        <f>A54</f>
        <v xml:space="preserve">                                          REPRESENTANTE LEGAL</v>
      </c>
      <c r="B110" s="23" t="str">
        <f>B54</f>
        <v>DIRECTOR  FINANCIERO</v>
      </c>
      <c r="C110" s="23"/>
      <c r="D110" s="23"/>
      <c r="E110" s="23"/>
    </row>
    <row r="111" spans="1:5" ht="15.75" x14ac:dyDescent="0.3">
      <c r="A111" s="2"/>
      <c r="B111" s="1"/>
      <c r="C111" s="1"/>
      <c r="D111" s="1"/>
      <c r="E111" s="21"/>
    </row>
    <row r="112" spans="1:5" ht="15.75" x14ac:dyDescent="0.3">
      <c r="A112" s="23" t="str">
        <f>A56</f>
        <v>SHEARLENE VERÓNICA MÁRQUEZ DE RIVERA</v>
      </c>
      <c r="B112" s="23"/>
      <c r="C112" s="23"/>
      <c r="D112" s="23"/>
      <c r="E112" s="23"/>
    </row>
    <row r="113" spans="1:5" ht="15.75" x14ac:dyDescent="0.3">
      <c r="A113" s="23" t="str">
        <f>A57</f>
        <v xml:space="preserve"> GERENTE DE CONTABILIDAD</v>
      </c>
      <c r="B113" s="23"/>
      <c r="C113" s="23"/>
      <c r="D113" s="23"/>
      <c r="E113" s="23"/>
    </row>
  </sheetData>
  <mergeCells count="14">
    <mergeCell ref="A112:E112"/>
    <mergeCell ref="A113:E113"/>
    <mergeCell ref="A57:E57"/>
    <mergeCell ref="A61:E61"/>
    <mergeCell ref="A62:E62"/>
    <mergeCell ref="A63:E63"/>
    <mergeCell ref="B109:E109"/>
    <mergeCell ref="B110:E110"/>
    <mergeCell ref="A56:E56"/>
    <mergeCell ref="A2:E2"/>
    <mergeCell ref="A3:E3"/>
    <mergeCell ref="A4:E4"/>
    <mergeCell ref="B53:E53"/>
    <mergeCell ref="B54:E54"/>
  </mergeCells>
  <printOptions horizontalCentered="1"/>
  <pageMargins left="0.70866141732283472" right="0.70866141732283472" top="0.74803149606299213" bottom="0.74803149606299213" header="0.31496062992125984" footer="0.31496062992125984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Diaz</dc:creator>
  <cp:lastModifiedBy>Walter Chacon</cp:lastModifiedBy>
  <cp:lastPrinted>2026-02-05T15:42:02Z</cp:lastPrinted>
  <dcterms:created xsi:type="dcterms:W3CDTF">2021-03-04T05:14:56Z</dcterms:created>
  <dcterms:modified xsi:type="dcterms:W3CDTF">2026-09-08T15:52:25Z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ef4708-a834-4f25-94df-0fd0c4b3067e_Enabled">
    <vt:lpwstr>true</vt:lpwstr>
  </property>
  <property fmtid="{D5CDD505-2E9C-101B-9397-08002B2CF9AE}" pid="3" name="MSIP_Label_6bef4708-a834-4f25-94df-0fd0c4b3067e_SetDate">
    <vt:lpwstr>2021-03-04T05:16:05Z</vt:lpwstr>
  </property>
  <property fmtid="{D5CDD505-2E9C-101B-9397-08002B2CF9AE}" pid="4" name="MSIP_Label_6bef4708-a834-4f25-94df-0fd0c4b3067e_Method">
    <vt:lpwstr>Standard</vt:lpwstr>
  </property>
  <property fmtid="{D5CDD505-2E9C-101B-9397-08002B2CF9AE}" pid="5" name="MSIP_Label_6bef4708-a834-4f25-94df-0fd0c4b3067e_Name">
    <vt:lpwstr>Pública</vt:lpwstr>
  </property>
  <property fmtid="{D5CDD505-2E9C-101B-9397-08002B2CF9AE}" pid="6" name="MSIP_Label_6bef4708-a834-4f25-94df-0fd0c4b3067e_SiteId">
    <vt:lpwstr>551a5383-6431-4156-90be-bc0f50da216e</vt:lpwstr>
  </property>
  <property fmtid="{D5CDD505-2E9C-101B-9397-08002B2CF9AE}" pid="7" name="MSIP_Label_6bef4708-a834-4f25-94df-0fd0c4b3067e_ActionId">
    <vt:lpwstr>869577dd-d7e8-44b5-8afe-25e8dc319050</vt:lpwstr>
  </property>
  <property fmtid="{D5CDD505-2E9C-101B-9397-08002B2CF9AE}" pid="8" name="MSIP_Label_6bef4708-a834-4f25-94df-0fd0c4b3067e_ContentBits">
    <vt:lpwstr>0</vt:lpwstr>
  </property>
</Properties>
</file>