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\\172.27.3.19\UsersBA01\Presidencia\GFyT\Contabilidad\Departamento\General\Año 2026\Legal\BVES\"/>
    </mc:Choice>
  </mc:AlternateContent>
  <xr:revisionPtr revIDLastSave="0" documentId="13_ncr:1_{095C67F7-5A5E-47D7-A1C8-D933C42FE7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lance" sheetId="34" r:id="rId1"/>
    <sheet name="Resultado" sheetId="35" r:id="rId2"/>
    <sheet name="Publicación" sheetId="7" state="hidden" r:id="rId3"/>
    <sheet name="EF_Informe_anual" sheetId="19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" hidden="1">#REF!</definedName>
    <definedName name="_23" hidden="1">#REF!</definedName>
    <definedName name="_3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Key1" hidden="1">#REF!</definedName>
    <definedName name="_Key2" hidden="1">#REF!</definedName>
    <definedName name="_Order1" hidden="1">0</definedName>
    <definedName name="_Sort" hidden="1">#REF!</definedName>
    <definedName name="aa">[1]MATCH!$B:$E</definedName>
    <definedName name="act_sucres">#REF!</definedName>
    <definedName name="Activo">[2]Ingreso!#REF!</definedName>
    <definedName name="Activo1">#REF!</definedName>
    <definedName name="Activos">[2]Ingreso!#REF!</definedName>
    <definedName name="AGENCIA">#REF!</definedName>
    <definedName name="BASE">#REF!</definedName>
    <definedName name="BGBAES122020">'[3]BG 2020'!$A$10:$F$740</definedName>
    <definedName name="Boton_ltrabajo_AlHacerClic">#N/A</definedName>
    <definedName name="Boton_rubro_AlHacerClic">#N/A</definedName>
    <definedName name="Botón5_AlHacerClic">#N/A</definedName>
    <definedName name="Btn_aceptar_ubicacion">#N/A</definedName>
    <definedName name="btn_main">#N/A</definedName>
    <definedName name="btn_main1">#N/A</definedName>
    <definedName name="btn_main2">#N/A</definedName>
    <definedName name="btn_val_constantes_AlHacerClic">#N/A</definedName>
    <definedName name="btn_val_cuenta_AlHacerClic">#N/A</definedName>
    <definedName name="btn_val_operacion_AlHacerClic">#N/A</definedName>
    <definedName name="btn_val_trabajo_AlHacerClic">#N/A</definedName>
    <definedName name="BW">[4]BW!$A$1:$L$65536</definedName>
    <definedName name="c_1990">#REF!</definedName>
    <definedName name="c_2990">#REF!</definedName>
    <definedName name="carga">[5]A!$U$9:$U$43</definedName>
    <definedName name="carga_dolares">[2]Encaje!$O$11:$O$12,[2]Encaje!$O$14:$O$20,[2]Encaje!$O$43,[2]Encaje!#REF!,[2]Encaje!#REF!,[2]Encaje!#REF!</definedName>
    <definedName name="Cat">[6]CAT!$A$1:$C$179</definedName>
    <definedName name="CATA">#REF!</definedName>
    <definedName name="CATALOGO">#REF!</definedName>
    <definedName name="Chart_of_account">#REF!</definedName>
    <definedName name="Chart_of_accounts">#REF!</definedName>
    <definedName name="Correlación">[7]Sheet1!$C$4</definedName>
    <definedName name="Cta_110325">[2]Ingreso!#REF!</definedName>
    <definedName name="Cta_140116">[2]Ingreso!#REF!</definedName>
    <definedName name="Cta_140170">[2]Ingreso!#REF!</definedName>
    <definedName name="Cta_140216">[2]Ingreso!#REF!</definedName>
    <definedName name="Cta_140270">[2]Ingreso!#REF!</definedName>
    <definedName name="Cta_140516">[2]Ingreso!#REF!</definedName>
    <definedName name="Cta_140570">[2]Ingreso!#REF!</definedName>
    <definedName name="Cta_149920">[2]Ingreso!#REF!</definedName>
    <definedName name="Cta_1606">[2]Ingreso!#REF!</definedName>
    <definedName name="Cta_1607">[2]Ingreso!#REF!</definedName>
    <definedName name="Cta_1610">[2]Ingreso!#REF!</definedName>
    <definedName name="Cta_1615">[2]Ingreso!#REF!</definedName>
    <definedName name="Cta_169006">[2]Ingreso!#REF!</definedName>
    <definedName name="Cta_169016">[2]Ingreso!#REF!</definedName>
    <definedName name="Cta_169017">[2]Ingreso!#REF!</definedName>
    <definedName name="Cta_169021">[2]Ingreso!#REF!</definedName>
    <definedName name="Cta_1804">[2]Ingreso!#REF!</definedName>
    <definedName name="Cta_190120">[2]Ingreso!#REF!</definedName>
    <definedName name="Cta_190121">[2]Ingreso!#REF!</definedName>
    <definedName name="Cta_190140">[2]Ingreso!#REF!</definedName>
    <definedName name="Cta_190225">[2]Ingreso!#REF!</definedName>
    <definedName name="Cta_19904515">[2]Ingreso!#REF!</definedName>
    <definedName name="Cta_2604">[2]Ingreso!#REF!</definedName>
    <definedName name="Cta_2606">[2]Ingreso!#REF!</definedName>
    <definedName name="Cta_2803">[2]Ingreso!#REF!</definedName>
    <definedName name="Cta_2807">[2]Ingreso!#REF!</definedName>
    <definedName name="Cta_290110">[2]Ingreso!#REF!</definedName>
    <definedName name="Cta_3202">[2]Ingreso!#REF!</definedName>
    <definedName name="Cta_3501">[2]Ingreso!#REF!</definedName>
    <definedName name="Cta_3905">[2]Ingreso!#REF!</definedName>
    <definedName name="Cta_3910">[2]Ingreso!#REF!</definedName>
    <definedName name="Cta_4205">[2]Ingreso!#REF!</definedName>
    <definedName name="Cta_4606">[2]Ingreso!#REF!</definedName>
    <definedName name="Cta_620125">[2]Ingreso!#REF!</definedName>
    <definedName name="Cta_710135">[2]Ingreso!#REF!</definedName>
    <definedName name="Cta_7110">[2]Ingreso!#REF!</definedName>
    <definedName name="Cta_7115">[2]Ingreso!#REF!</definedName>
    <definedName name="Cta_740130">[2]Ingreso!#REF!</definedName>
    <definedName name="Cta_740190">[2]Ingreso!#REF!</definedName>
    <definedName name="Cta_7407">[2]Ingreso!#REF!</definedName>
    <definedName name="CurrAppli">'[8]-Settings-'!$E$9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if_1990">#REF!</definedName>
    <definedName name="dif_2990">#REF!</definedName>
    <definedName name="difer_dol">#REF!</definedName>
    <definedName name="diferencia">#REF!</definedName>
    <definedName name="dol_1990">#REF!</definedName>
    <definedName name="dol_2990">#REF!</definedName>
    <definedName name="domingo">[5]A!$P$9:$P$43</definedName>
    <definedName name="EPMWorkbookOptions_1">"uTIAAB+LCAAAAAAABADtm21vokoUx99vst/B8B4ZBHxoqBsXsbIRMKLd3ttszCBjJavADqjtt78j+ETFXrVeI1wTk+rMOWcOP/5nhqEgfnudjHMzhH3bde4pNg+oHHIGrmU7L/fUNBjSbJH6Vv36Rfzp4t+m6/7WvYCY+jni5/h3r759T42CwLtjmPl8np9zeRe/MAUAWOZJbRmDEZpA2nb8ADoDRK29rH/3osiouZwouY6DBosxu640xRg5"</definedName>
    <definedName name="EPMWorkbookOptions_2" hidden="1">"waON5mFnrLsOA7hsJe0anKBotPVIAZp4U2yHQ/V8hNsYDRGJN0B5khBV7Tfaav97W9J+sqD/vHQaktxnA99Csz/Qz0PLJMcBg/zIuSuDMmB86DGmN2B+9Z8lXTP0llKvSYquLX4TSu7YtuCAJEd+D+HYR+u/IrPIcJNvzfPGNom8YXtw3qsY8ShbzUsc1VhG7xKIYG745pi9XU3bspBTtyfI8cN095tuUvVjNsTKGLnzdQzJHbu4GuApEpmE"</definedName>
    <definedName name="EPMWorkbookOptions_3" hidden="1">"jo9cw6NI8Nw5uqUjgRCg16ABZy62A5JXeD4i552+A/wbNvaDrQSS+98FWme5H9ChVtt2Pcf+M0Xhkdd6daWrd5SayCR1fxQlYk4KXwAsV2a3AiSdjdBXxxbCVSAy0ZfE6L43hm9t7HoIB29VVigKQ2QOaaFo8TRfGFbosoAQDSAq8JZZ4ksmtxg57pUQuAX9wEBjMgcgS0UTk0xlCWZxWSYaEJPIfwvT8xrjr/xzu9aRtW6TJV8fG6SAd6z3"</definedName>
    <definedName name="EPMWorkbookOptions_4" hidden="1">"RG3aCEM8GL1tTHNk3rxz7PE9tRAO9a6CPj61h/mKzMfHKzKHgNs69/+ZUqUeofoJmQLAlwE4XKVs9lQaIYxLVL5JNDnNEyTaaPV+6CcrlOMEgef5wxVayJ5CQ4JxgXb1bq3VjzpSrtQzUmkAkHYa11O3D51e+/S6LZZYUC6XDq9b7oi6hahiVip8hbZMk6N5gS3T5rAEaVi0OLPCCYXC0LqCug0JxhX60Nd0TU67SM8KpKlr9bQDuZ6qVbSu"</definedName>
    <definedName name="EPMWorkbookOptions_5" hidden="1">"3JF0tV3TPrN9AaBY5LgjLgz57C27MZQJy+9NtIlpniBalcyJ9UtutoXsLTYRQ6JN8lFTr81zUGhqNwzk0zNSv7yeA8P3v1OP4dom7O7TBafsYvYuMFYU49cWavfpf71J2E/ldtV11iI25AeV4D19j398EZeyV8QritEqY2SidK9Io7qkkNmgfkGNlrO3N1hRjE+pLMum/37peZFw4EYk6R8NpC/tWK5nTusqsvqJO+vHz2iV7M1oEcO4VAuA"</definedName>
    <definedName name="EPMWorkbookOptions_6" hidden="1">"LeUBl3ahnhlJMQ/YG5IYEuGGZBdJJjZX56+dUtqRXM+69yh3DEXXLrjwscc8VJeSlW9JMdpuduT01+z1CFSVa0avIxuXVGgGH6hbYYwk+lc39ffdzwOiLXcUva7cNlJHGcWySTYSmaQn92OtK3MSbfeVh+3G3dckxA4aYuSPdEf3kLN8Vj3eFppJYwTxIqbuGHCGVk/Gv28ObVevg5AaDUKKK+vdjrj93FqeNFHxHyG2oTlGKsIvmwg77V+/"</definedName>
    <definedName name="EPMWorkbookOptions_7" hidden="1">"bMIuXz+p/gOJOAGWuTIAAA=="</definedName>
    <definedName name="ERBAES122020">'[3]ER 2020'!$A$1:$D$234</definedName>
    <definedName name="EV__LASTREFTIME__" hidden="1">42390.5919675926</definedName>
    <definedName name="fec_ing">#REF!</definedName>
    <definedName name="Fecha_1">[9]Depositos!$C$7</definedName>
    <definedName name="FECHA_2">'[10]Caja IFA'!#REF!</definedName>
    <definedName name="FECHA1" localSheetId="3">EF_Informe_anual!$E$3</definedName>
    <definedName name="FECHA1">Publicación!$E$3</definedName>
    <definedName name="FECHA2" localSheetId="3">EF_Informe_anual!$F$3</definedName>
    <definedName name="FECHA2">Publicación!$F$3</definedName>
    <definedName name="FECHA3">'[10]Caja IFA'!$H$2</definedName>
    <definedName name="FECHA4">'[10]Caja IFA'!#REF!</definedName>
    <definedName name="FECHA5">'[10]Caja IFA'!$G$2</definedName>
    <definedName name="FECHABG">#REF!</definedName>
    <definedName name="FIN">#REF!</definedName>
    <definedName name="FINA">#REF!</definedName>
    <definedName name="GARGA_DOL">[2]Encaje!$O$11:$O$12,[2]Encaje!$O$14,[2]Encaje!#REF!,[2]Encaje!#REF!,[2]Encaje!#REF!,[2]Encaje!#REF!,[2]Encaje!#REF!,[2]Encaje!#REF!,[2]Encaje!#REF!,[2]Encaje!#REF!</definedName>
    <definedName name="gas_sucres">#REF!</definedName>
    <definedName name="Gastos">[2]Ingreso!#REF!</definedName>
    <definedName name="gastos1">#REF!</definedName>
    <definedName name="Hola">[11]Ingreso!#REF!</definedName>
    <definedName name="Hola_j">#REF!</definedName>
    <definedName name="IDENTIFICADOR">#REF!</definedName>
    <definedName name="ing_sucres">#REF!</definedName>
    <definedName name="Ingresos">[2]Ingreso!#REF!</definedName>
    <definedName name="ingresos1">#REF!</definedName>
    <definedName name="james">#REF!</definedName>
    <definedName name="jueves">[5]A!$M$9:$M$43</definedName>
    <definedName name="Jueves2">[2]Encaje!$C$11:$C$12,[2]Encaje!$C$14:$C$20,[2]Encaje!$C$43,[2]Encaje!#REF!,[2]Encaje!#REF!,[2]Encaje!#REF!</definedName>
    <definedName name="KHL_1">#REF!</definedName>
    <definedName name="KHL_10">#REF!</definedName>
    <definedName name="KHL_11">[12]US298785FS04.!#REF!</definedName>
    <definedName name="KHL_4">#REF!</definedName>
    <definedName name="KHL_5">#REF!</definedName>
    <definedName name="LangHeaders">'[8]-Settings-'!$E$54:$F$54</definedName>
    <definedName name="LinkRep">'[13]-Settings-'!$E$72:$F$75</definedName>
    <definedName name="Lista_operador_AlCambiar">#N/A</definedName>
    <definedName name="Lista_tipolinea1_AlCambiar">#N/A</definedName>
    <definedName name="Lista_valor_cta_AlCambiar">#N/A</definedName>
    <definedName name="lunes">[5]A!$Q$9:$Q$43</definedName>
    <definedName name="lunes2">[2]Encaje!$G$11:$G$12,[2]Encaje!$G$14:$G$20,[2]Encaje!$G$43,[2]Encaje!#REF!,[2]Encaje!#REF!,[2]Encaje!#REF!</definedName>
    <definedName name="Marcodeldiálogo1_AlMostrar">#N/A</definedName>
    <definedName name="martes">[5]A!$R$9:$R$43</definedName>
    <definedName name="martes2">[2]Encaje!$H$11:$H$12,[2]Encaje!$H$14:$H$20,[2]Encaje!$H$43,[2]Encaje!#REF!,[2]Encaje!#REF!,[2]Encaje!#REF!</definedName>
    <definedName name="MATCH">[14]MATCH!$B:$E</definedName>
    <definedName name="MATCH201803">#REF!</definedName>
    <definedName name="miercoles">[5]A!$S$9:$S$43</definedName>
    <definedName name="miercoles2">[2]Encaje!$I$11:$I$12,[2]Encaje!$I$14:$I$20,[2]Encaje!$I$43,[2]Encaje!#REF!,[2]Encaje!#REF!,[2]Encaje!#REF!</definedName>
    <definedName name="NewMatrix1">#REF!</definedName>
    <definedName name="ok" hidden="1">#REF!</definedName>
    <definedName name="Opcion_AlCambiar">#N/A</definedName>
    <definedName name="ord_sucres">#REF!</definedName>
    <definedName name="orden">#REF!</definedName>
    <definedName name="otro">'[15]Presupuesto Dic 06 IGb '!$A$2:$N$89</definedName>
    <definedName name="pagina_AlCambiar">#N/A</definedName>
    <definedName name="Pal_Workbook_GUID" hidden="1">"KPRSRXU87G4X393M7R5Z9N2L"</definedName>
    <definedName name="pas_sucres">#REF!</definedName>
    <definedName name="Pasivo">[2]Ingreso!#REF!</definedName>
    <definedName name="pasivo1">#REF!</definedName>
    <definedName name="patr_sucres">#REF!</definedName>
    <definedName name="Patrimonio">[2]Ingreso!#REF!</definedName>
    <definedName name="patrimonio1">#REF!</definedName>
    <definedName name="pes_suc">#REF!</definedName>
    <definedName name="pes_suc_pyg">#REF!</definedName>
    <definedName name="PL">#REF!</definedName>
    <definedName name="PRE">#REF!</definedName>
    <definedName name="_xlnm.Print_Area" localSheetId="3">EF_Informe_anual!$B$2:$G$77</definedName>
    <definedName name="_xlnm.Print_Area" localSheetId="2">Publicación!$B$2:$G$77</definedName>
    <definedName name="_xlnm.Print_Area">#REF!</definedName>
    <definedName name="Print_Area_MI">#REF!</definedName>
    <definedName name="_xlnm.Print_Titles">#N/A</definedName>
    <definedName name="Pto._Crítico">[7]Sheet1!$C$6</definedName>
    <definedName name="QUE">'[16]ER Publicación'!$A$1:$F$43</definedName>
    <definedName name="QUEHAY">#REF!</definedName>
    <definedName name="REFE1058145">#REF!</definedName>
    <definedName name="REFE905795">'[17]O.2 Cuentas a pagar'!$E$97</definedName>
    <definedName name="REFF107607">#REF!</definedName>
    <definedName name="REFF117090">#REF!</definedName>
    <definedName name="REFF124140">#REF!</definedName>
    <definedName name="REFF82896">#REF!</definedName>
    <definedName name="REFF95334">#REF!</definedName>
    <definedName name="REFF97747">#REF!</definedName>
    <definedName name="REFG75334">#REF!</definedName>
    <definedName name="REFK1133019">#REF!</definedName>
    <definedName name="REFK53140">#REF!</definedName>
    <definedName name="REFK73454">#REF!</definedName>
    <definedName name="REFL10140">#REF!</definedName>
    <definedName name="REFL103019">#REF!</definedName>
    <definedName name="REFL1045137">#REF!</definedName>
    <definedName name="REFL107055">#REF!</definedName>
    <definedName name="REFL10807">#REF!</definedName>
    <definedName name="REFL109137">#REF!</definedName>
    <definedName name="REFL1096276">[12]Resumen!#REF!</definedName>
    <definedName name="REFL112076">[12]USG4673GAA34!$L$11</definedName>
    <definedName name="REFL1143640">[12]XS0921252465!$L$114</definedName>
    <definedName name="REFL1143903">[12]Resumen!#REF!</definedName>
    <definedName name="REFL1144128">[12]US931142DE06!$L$114</definedName>
    <definedName name="REFL1154745">[12]Resumen!#REF!</definedName>
    <definedName name="REFL115892">[12]US2515A14E85!$L$11</definedName>
    <definedName name="REFL1192104">[12]Resumen!#REF!</definedName>
    <definedName name="REFL1207905">[12]Resumen!#REF!</definedName>
    <definedName name="REFL1212269">[12]Resumen!#REF!</definedName>
    <definedName name="REFL1215440">[12]Resumen!#REF!</definedName>
    <definedName name="REFL121562">[12]Resumen!#REF!</definedName>
    <definedName name="REFL1263019">#REF!</definedName>
    <definedName name="REFL1263735">#REF!</definedName>
    <definedName name="REFL1264596">#REF!</definedName>
    <definedName name="REFL1265249">#REF!</definedName>
    <definedName name="REFL1265892">#REF!</definedName>
    <definedName name="REFL1266227">#REF!</definedName>
    <definedName name="REFL1268298">#REF!</definedName>
    <definedName name="REFL1268626">#REF!</definedName>
    <definedName name="REFL1268714">#REF!</definedName>
    <definedName name="REFL1269110">#REF!</definedName>
    <definedName name="REFL1275892">#REF!</definedName>
    <definedName name="REFL1277055">#REF!</definedName>
    <definedName name="REFL1278145">#REF!</definedName>
    <definedName name="REFL1292845">#REF!</definedName>
    <definedName name="REFL1292958">#REF!</definedName>
    <definedName name="REFL1297577">[12]Resumen!#REF!</definedName>
    <definedName name="REFL1299496">#REF!</definedName>
    <definedName name="REFL1302076">[12]Resumen!#REF!</definedName>
    <definedName name="REFL1311699">[12]Resumen!#REF!</definedName>
    <definedName name="REFL1322729">[12]Resumen!#REF!</definedName>
    <definedName name="REFL1336736">[12]Resumen!#REF!</definedName>
    <definedName name="REFL1343227">[12]Resumen!#REF!</definedName>
    <definedName name="REFL1354805">[12]Resumen!#REF!</definedName>
    <definedName name="REFL1382269">'[12]5325'!$L$138</definedName>
    <definedName name="REFL1385925">'[12]5322'!$L$138</definedName>
    <definedName name="REFL1387090">'[12]5305'!$L$138</definedName>
    <definedName name="REFL1389620">'[12]5306'!$L$138</definedName>
    <definedName name="REFL1421557">#REF!</definedName>
    <definedName name="REFL143609">#REF!</definedName>
    <definedName name="REFL1625752">[12]US500769EM26!$L$162</definedName>
    <definedName name="REFL1793010">[12]US459200GX35!$L$179</definedName>
    <definedName name="REFL1805834">[12]US36962G6R00!$L$180</definedName>
    <definedName name="REFL1985886">'[12]US500630BT45-A'!$L$198</definedName>
    <definedName name="REFL2613019">[12]US219868BP07!$L$261</definedName>
    <definedName name="REFL262573">#REF!</definedName>
    <definedName name="REFL272638">#REF!</definedName>
    <definedName name="REFL274687">#REF!</definedName>
    <definedName name="REFL285249">#REF!</definedName>
    <definedName name="REFL2876317">#REF!</definedName>
    <definedName name="REFL288714">#REF!</definedName>
    <definedName name="REFL303019">#REF!</definedName>
    <definedName name="REFL307055">#REF!</definedName>
    <definedName name="REFL3088626">#REF!</definedName>
    <definedName name="REFL309861">[12]Resumen!#REF!</definedName>
    <definedName name="REFL322807">#REF!</definedName>
    <definedName name="REFL3249288">#REF!</definedName>
    <definedName name="REFL3274922">#REF!</definedName>
    <definedName name="REFL327896">#REF!</definedName>
    <definedName name="REFL356227">#REF!</definedName>
    <definedName name="REFL3713640">[12]US02364WAU99.!$L$371</definedName>
    <definedName name="REFL3784687">#REF!</definedName>
    <definedName name="REFL3786779">#REF!</definedName>
    <definedName name="REFL3789162">#REF!</definedName>
    <definedName name="REFL391628">#REF!</definedName>
    <definedName name="REFL392958">#REF!</definedName>
    <definedName name="REFL394101">#REF!</definedName>
    <definedName name="REFL394542">#REF!</definedName>
    <definedName name="REFL395334">[12]Resumen!#REF!</definedName>
    <definedName name="REFL396332">#REF!</definedName>
    <definedName name="REFL399798">#REF!</definedName>
    <definedName name="REFL404580">[12]Resumen!#REF!</definedName>
    <definedName name="REFL409194">[12]Resumen!#REF!</definedName>
    <definedName name="REFL41980">[12]Resumen!#REF!</definedName>
    <definedName name="REFL4262353">#REF!</definedName>
    <definedName name="REFL426310">#REF!</definedName>
    <definedName name="REFL4412896">'[12]US14912L4F56-A'!$L$441</definedName>
    <definedName name="REFL4694805">'[12]US742718DU01-A'!$L$469</definedName>
    <definedName name="REFL485334">[12]Resumen!#REF!</definedName>
    <definedName name="REFL4932897">#REF!</definedName>
    <definedName name="REFL4934285">#REF!</definedName>
    <definedName name="REFL49535">#REF!</definedName>
    <definedName name="REFL507055">#REF!</definedName>
    <definedName name="REFL507747">[12]Resumen!#REF!</definedName>
    <definedName name="REFL5085339">'[12]US912828SB78-D'!$L$508</definedName>
    <definedName name="REFL5088298">'[12]US912828SB78-A'!$L$508</definedName>
    <definedName name="REFL517090">[12]Resumen!#REF!</definedName>
    <definedName name="REFL535334">[12]Resumen!#REF!</definedName>
    <definedName name="REFL542269">[12]Resumen!#REF!</definedName>
    <definedName name="REFL547747">[12]Resumen!#REF!</definedName>
    <definedName name="REFL552">#REF!</definedName>
    <definedName name="REFL552439">#REF!</definedName>
    <definedName name="REFL555339">[12]Resumen!#REF!</definedName>
    <definedName name="REFL5763227">'[12]US713448BQ07-C'!$L$576</definedName>
    <definedName name="REFL579110">#REF!</definedName>
    <definedName name="REFL583650">#REF!</definedName>
    <definedName name="REFL583820">[12]Resumen!#REF!</definedName>
    <definedName name="REFL594014">[12]Resumen!#REF!</definedName>
    <definedName name="REFL5964285">#REF!</definedName>
    <definedName name="REFL599620">[12]Resumen!#REF!</definedName>
    <definedName name="REFL604128">[12]Resumen!#REF!</definedName>
    <definedName name="REFL606466">[12]Resumen!#REF!</definedName>
    <definedName name="REFL6188">#REF!</definedName>
    <definedName name="REFL623640">[12]Resumen!#REF!</definedName>
    <definedName name="REFL645925">[12]Resumen!#REF!</definedName>
    <definedName name="REFL66571">#REF!</definedName>
    <definedName name="REFL6777055">[12]US904764AJ65!$L$677</definedName>
    <definedName name="REFL687537">[12]Resumen!#REF!</definedName>
    <definedName name="REFL687896">#REF!</definedName>
    <definedName name="REFL7647989">[12]US4581X0BM96!$L$764</definedName>
    <definedName name="REFL765368">[12]Resumen!#REF!</definedName>
    <definedName name="REFL783570">[12]Resumen!#REF!</definedName>
    <definedName name="REFL79456">[12]Resumen!#REF!</definedName>
    <definedName name="REFL795302">[12]Resumen!#REF!</definedName>
    <definedName name="REFL808348">[12]Resumen!#REF!</definedName>
    <definedName name="REFL813820">[12]Resumen!#REF!</definedName>
    <definedName name="REFL82897">[12]USJ46196AY78!#REF!</definedName>
    <definedName name="REFL869057">'[12]15688'!$L$86</definedName>
    <definedName name="REFL915334">[12]Resumen!#REF!</definedName>
    <definedName name="REFL927747">[12]Resumen!#REF!</definedName>
    <definedName name="REFL935925">'[12]13200'!$L$93</definedName>
    <definedName name="REFL947905">[12]Resumen!#REF!</definedName>
    <definedName name="REFL95562">[12]Resumen!#REF!</definedName>
    <definedName name="REFL962729">#REF!</definedName>
    <definedName name="REFL964439">#REF!</definedName>
    <definedName name="REFL965898">#REF!</definedName>
    <definedName name="REFL967671">[12]Resumen!#REF!</definedName>
    <definedName name="REFL972982">[12]Resumen!#REF!</definedName>
    <definedName name="REFL982793">[12]Resumen!#REF!</definedName>
    <definedName name="REFL999861">[12]Resumen!#REF!</definedName>
    <definedName name="REFM1227671">[12]Resumen!#REF!</definedName>
    <definedName name="REFM1267055">#REF!</definedName>
    <definedName name="REFN1045795">'[12]10627'!$N$108</definedName>
    <definedName name="REFN104824">'[12]US195325BJ38-A'!$N$16</definedName>
    <definedName name="REFN1052896">'[12]10764'!$N$108</definedName>
    <definedName name="REFN11226">#REF!</definedName>
    <definedName name="REFN115795">#REF!</definedName>
    <definedName name="REFN118145">#REF!</definedName>
    <definedName name="REFN119568">[12]USJ46196AY78!$N$15</definedName>
    <definedName name="REFN1259110">#REF!</definedName>
    <definedName name="REFN127140">#REF!</definedName>
    <definedName name="REFN1272638">#REF!</definedName>
    <definedName name="REFN1273735">#REF!</definedName>
    <definedName name="REFN127535">#REF!</definedName>
    <definedName name="REFN1275892">#REF!</definedName>
    <definedName name="REFN1275961">#REF!</definedName>
    <definedName name="REFN1276951">#REF!</definedName>
    <definedName name="REFN1278714">#REF!</definedName>
    <definedName name="REFN1279496">#REF!</definedName>
    <definedName name="REFN128454">#REF!</definedName>
    <definedName name="REFN1285795">#REF!</definedName>
    <definedName name="REFN1293019">#REF!</definedName>
    <definedName name="REFN1295795">#REF!</definedName>
    <definedName name="REFN1301030">#REF!</definedName>
    <definedName name="REFN1303010">#REF!</definedName>
    <definedName name="REFN1305249">#REF!</definedName>
    <definedName name="REFN139057">#REF!</definedName>
    <definedName name="REFN242729">[12]XS0795149342!$N$207</definedName>
    <definedName name="REFN3609994">[12]US87938WAJ27!$N$360</definedName>
    <definedName name="REFN504687">#REF!</definedName>
    <definedName name="REFN6894018">#REF!</definedName>
    <definedName name="REFN7306192">[12]US298785FE18!$N$730</definedName>
    <definedName name="REFN738262">[12]XS0615235537!$N$254</definedName>
    <definedName name="REFO1033535">#REF!</definedName>
    <definedName name="REFO109980">[12]Resumen!#REF!</definedName>
    <definedName name="REFO1144899">[12]Resumen!#REF!</definedName>
    <definedName name="REFO1156288">[12]Resumen!#REF!</definedName>
    <definedName name="REFO1191055">[12]Resumen!#REF!</definedName>
    <definedName name="REFO1209620">[12]Resumen!#REF!</definedName>
    <definedName name="REFO1213640">[12]Resumen!#REF!</definedName>
    <definedName name="REFO121819">[12]Resumen!#REF!</definedName>
    <definedName name="REFO1219800">[12]Resumen!#REF!</definedName>
    <definedName name="REFO1225925">[12]Resumen!#REF!</definedName>
    <definedName name="REFO1269110">#REF!</definedName>
    <definedName name="REFO1294619">[12]Resumen!#REF!</definedName>
    <definedName name="REFO130954">[12]Resumen!#REF!</definedName>
    <definedName name="REFO131979">[12]Resumen!#REF!</definedName>
    <definedName name="REFO1327507">[12]Resumen!#REF!</definedName>
    <definedName name="REFO133899">[12]Resumen!#REF!</definedName>
    <definedName name="REFO1342973">[12]Resumen!#REF!</definedName>
    <definedName name="REFO1353406">[12]Resumen!#REF!</definedName>
    <definedName name="REFO1412573">#REF!</definedName>
    <definedName name="REFO1423650">#REF!</definedName>
    <definedName name="REFO255421">#REF!</definedName>
    <definedName name="REFO266227">#REF!</definedName>
    <definedName name="REFO268298">#REF!</definedName>
    <definedName name="REFO27535">#REF!</definedName>
    <definedName name="REFO279496">#REF!</definedName>
    <definedName name="REFO2864285">#REF!</definedName>
    <definedName name="REFO29140">#REF!</definedName>
    <definedName name="REFO295795">#REF!</definedName>
    <definedName name="REFO302269">[12]Resumen!#REF!</definedName>
    <definedName name="REFO3073735">#REF!</definedName>
    <definedName name="REFO3219057">#REF!</definedName>
    <definedName name="REFO323896">#REF!</definedName>
    <definedName name="REFO3263297">#REF!</definedName>
    <definedName name="REFO3264018">#REF!</definedName>
    <definedName name="REFO381500">#REF!</definedName>
    <definedName name="REFO381860">#REF!</definedName>
    <definedName name="REFO382783">#REF!</definedName>
    <definedName name="REFO383010">#REF!</definedName>
    <definedName name="REFO387127">#REF!</definedName>
    <definedName name="REFO397747">[12]Resumen!#REF!</definedName>
    <definedName name="REFO402614">[12]Resumen!#REF!</definedName>
    <definedName name="REFO406276">[12]Resumen!#REF!</definedName>
    <definedName name="REFO416945">[12]Resumen!#REF!</definedName>
    <definedName name="REFO4252546">#REF!</definedName>
    <definedName name="REFO4257901">#REF!</definedName>
    <definedName name="REFO482896">[12]Resumen!#REF!</definedName>
    <definedName name="REFO4925610">#REF!</definedName>
    <definedName name="REFO4926317">#REF!</definedName>
    <definedName name="REFO506779">[12]XS0371194316!$N$62</definedName>
    <definedName name="REFO507607">[12]Resumen!#REF!</definedName>
    <definedName name="REFO514140">[12]Resumen!#REF!</definedName>
    <definedName name="REFO532896">[12]Resumen!#REF!</definedName>
    <definedName name="REFO541064">#REF!</definedName>
    <definedName name="REFO546571">#REF!</definedName>
    <definedName name="REFO547090">[12]Resumen!#REF!</definedName>
    <definedName name="REFO547607">[12]Resumen!#REF!</definedName>
    <definedName name="REFO549800">[12]Resumen!#REF!</definedName>
    <definedName name="REFO559994">[12]Resumen!#REF!</definedName>
    <definedName name="REFO566951">#REF!</definedName>
    <definedName name="REFO571557">#REF!</definedName>
    <definedName name="REFO589486">[12]Resumen!#REF!</definedName>
    <definedName name="REFO591604">[12]Resumen!#REF!</definedName>
    <definedName name="REFO59562">[12]Resumen!#REF!</definedName>
    <definedName name="REFO603262">[12]Resumen!#REF!</definedName>
    <definedName name="REFO627671">[12]Resumen!#REF!</definedName>
    <definedName name="REFO642982">[12]Resumen!#REF!</definedName>
    <definedName name="REFO6740">#REF!</definedName>
    <definedName name="REFO679861">[12]Resumen!#REF!</definedName>
    <definedName name="REFO68274">#REF!</definedName>
    <definedName name="REFO688327">[12]Resumen!#REF!</definedName>
    <definedName name="REFO689800">[12]Resumen!#REF!</definedName>
    <definedName name="REFO765440">[12]Resumen!#REF!</definedName>
    <definedName name="REFO787044">[12]Resumen!#REF!</definedName>
    <definedName name="REFO797577">[12]Resumen!#REF!</definedName>
    <definedName name="REFO797989">[12]Resumen!#REF!</definedName>
    <definedName name="REFO805434">[12]Resumen!#REF!</definedName>
    <definedName name="REFO819486">[12]Resumen!#REF!</definedName>
    <definedName name="REFO912896">[12]Resumen!#REF!</definedName>
    <definedName name="REFO927607">[12]Resumen!#REF!</definedName>
    <definedName name="REFO949620">[12]Resumen!#REF!</definedName>
    <definedName name="REFO952566">#REF!</definedName>
    <definedName name="REFO953640">[12]Resumen!#REF!</definedName>
    <definedName name="REFO958725">#REF!</definedName>
    <definedName name="REFO959276">#REF!</definedName>
    <definedName name="REFO965925">[12]Resumen!#REF!</definedName>
    <definedName name="REFO976478">[12]Resumen!#REF!</definedName>
    <definedName name="REFO988246">[12]Resumen!#REF!</definedName>
    <definedName name="REFO992269">[12]Resumen!#REF!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"Macro2"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2</definedName>
    <definedName name="RiskTemplateSheetName">"myTemplate"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rr">[12]Resumen!#REF!</definedName>
    <definedName name="sabado">[5]A!$O$9:$O$43</definedName>
    <definedName name="sonia" hidden="1">#REF!</definedName>
    <definedName name="suc_1990">#REF!</definedName>
    <definedName name="suc_2990">#REF!</definedName>
    <definedName name="suc_dol">#REF!</definedName>
    <definedName name="suc_dol_est">#REF!</definedName>
    <definedName name="suc_dol_pyg">#REF!</definedName>
    <definedName name="Sum_KSheet6_1">#REF!</definedName>
    <definedName name="Sum_KSheet6_2">#REF!</definedName>
    <definedName name="Sum_KSheet6_3">#REF!</definedName>
    <definedName name="Sum_KSheet6_4">#REF!</definedName>
    <definedName name="Sum_KSheet6_5">#REF!</definedName>
    <definedName name="Sum_KSheet6_6">#REF!</definedName>
    <definedName name="TABLA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Trans">'[8]-Settings-'!$E$54:$F$70</definedName>
    <definedName name="USE">[12]Resumen!#REF!</definedName>
    <definedName name="viernes">[5]A!$N$9:$N$43</definedName>
    <definedName name="viernes2">[2]Encaje!$D$11:$D$12,[2]Encaje!$D$14:$D$20,[2]Encaje!$D$43,[2]Encaje!#REF!,[2]Encaje!#REF!,[2]Encaje!#REF!</definedName>
    <definedName name="VTM_100" hidden="1">#REF!</definedName>
    <definedName name="VTM_101" hidden="1">#REF!</definedName>
    <definedName name="VTM_102" hidden="1">#REF!</definedName>
    <definedName name="VTM_103" hidden="1">#REF!</definedName>
    <definedName name="VTM_99" hidden="1">#REF!</definedName>
    <definedName name="WorkLang">'[8]-Settings-'!$E$47</definedName>
  </definedNames>
  <calcPr calcId="191029"/>
  <pivotCaches>
    <pivotCache cacheId="101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9" l="1"/>
  <c r="E45" i="19"/>
  <c r="H44" i="19"/>
  <c r="F45" i="7"/>
  <c r="E45" i="7"/>
  <c r="C49" i="19"/>
  <c r="H72" i="19"/>
  <c r="C24" i="19"/>
  <c r="C64" i="19"/>
  <c r="C63" i="19"/>
  <c r="C21" i="19"/>
  <c r="C24" i="7"/>
  <c r="C57" i="7"/>
  <c r="C21" i="7"/>
  <c r="E24" i="19"/>
  <c r="C30" i="7"/>
  <c r="C60" i="7"/>
  <c r="C34" i="7"/>
  <c r="C48" i="7"/>
  <c r="C58" i="19"/>
  <c r="C8" i="7"/>
  <c r="C64" i="7"/>
  <c r="C29" i="7"/>
  <c r="C72" i="7"/>
  <c r="C72" i="19"/>
  <c r="C47" i="7"/>
  <c r="F72" i="19"/>
  <c r="C23" i="7"/>
  <c r="C49" i="7"/>
  <c r="C61" i="7"/>
  <c r="C26" i="7"/>
  <c r="C23" i="19"/>
  <c r="C50" i="7"/>
  <c r="C69" i="7"/>
  <c r="C67" i="19"/>
  <c r="E72" i="19"/>
  <c r="C53" i="19"/>
  <c r="C47" i="19"/>
  <c r="E72" i="7"/>
  <c r="C53" i="7"/>
  <c r="C16" i="7"/>
  <c r="C7" i="19"/>
  <c r="C22" i="19"/>
  <c r="C31" i="19"/>
  <c r="C25" i="7"/>
  <c r="F88" i="7"/>
  <c r="C59" i="7"/>
  <c r="C7" i="7"/>
  <c r="C57" i="19"/>
  <c r="C22" i="7"/>
  <c r="C60" i="19"/>
  <c r="C68" i="19"/>
  <c r="F88" i="19"/>
  <c r="C51" i="19"/>
  <c r="C74" i="19"/>
  <c r="F74" i="19" s="1"/>
  <c r="C52" i="7"/>
  <c r="E74" i="19"/>
  <c r="C75" i="19"/>
  <c r="E75" i="19" s="1"/>
  <c r="F24" i="19"/>
  <c r="F12" i="19"/>
  <c r="C6" i="19"/>
  <c r="F6" i="19" s="1"/>
  <c r="C74" i="7"/>
  <c r="C62" i="7"/>
  <c r="C16" i="19"/>
  <c r="C30" i="19"/>
  <c r="C37" i="19"/>
  <c r="F16" i="7"/>
  <c r="C9" i="19"/>
  <c r="C63" i="7"/>
  <c r="C38" i="7"/>
  <c r="C9" i="7"/>
  <c r="F12" i="7"/>
  <c r="F72" i="7"/>
  <c r="C54" i="19"/>
  <c r="C25" i="19"/>
  <c r="C68" i="7"/>
  <c r="C31" i="7"/>
  <c r="C67" i="7"/>
  <c r="C13" i="19"/>
  <c r="C59" i="19"/>
  <c r="F26" i="7"/>
  <c r="C48" i="19"/>
  <c r="F48" i="19" s="1"/>
  <c r="C75" i="7"/>
  <c r="C26" i="19"/>
  <c r="C62" i="19"/>
  <c r="C38" i="19"/>
  <c r="C54" i="7"/>
  <c r="E47" i="19"/>
  <c r="C8" i="19"/>
  <c r="E25" i="7"/>
  <c r="C37" i="7"/>
  <c r="E12" i="7"/>
  <c r="C52" i="19"/>
  <c r="E88" i="7"/>
  <c r="C29" i="19"/>
  <c r="E12" i="19"/>
  <c r="C61" i="19"/>
  <c r="E88" i="19"/>
  <c r="C51" i="7"/>
  <c r="C34" i="19"/>
  <c r="C13" i="7"/>
  <c r="C58" i="7"/>
  <c r="C69" i="19"/>
  <c r="H68" i="19"/>
  <c r="C50" i="19"/>
  <c r="C6" i="7"/>
  <c r="F30" i="7"/>
  <c r="F47" i="19"/>
  <c r="E51" i="19"/>
  <c r="F51" i="19"/>
  <c r="F37" i="7"/>
  <c r="E37" i="7" l="1"/>
  <c r="F25" i="7"/>
  <c r="E26" i="7"/>
  <c r="F67" i="7"/>
  <c r="F69" i="7"/>
  <c r="E62" i="19"/>
  <c r="E47" i="7"/>
  <c r="E60" i="19"/>
  <c r="F68" i="7"/>
  <c r="E24" i="7"/>
  <c r="F75" i="19"/>
  <c r="F62" i="7"/>
  <c r="E23" i="19"/>
  <c r="E54" i="7"/>
  <c r="F58" i="19"/>
  <c r="F26" i="19"/>
  <c r="F9" i="7"/>
  <c r="F25" i="19"/>
  <c r="E49" i="7"/>
  <c r="F23" i="7"/>
  <c r="F57" i="7"/>
  <c r="E61" i="19"/>
  <c r="E37" i="19"/>
  <c r="F29" i="7"/>
  <c r="H49" i="19"/>
  <c r="E51" i="7"/>
  <c r="E34" i="19"/>
  <c r="H61" i="19"/>
  <c r="E31" i="19"/>
  <c r="E53" i="7"/>
  <c r="F64" i="19"/>
  <c r="F8" i="19"/>
  <c r="E21" i="19"/>
  <c r="E7" i="7"/>
  <c r="H54" i="19"/>
  <c r="F74" i="7"/>
  <c r="H53" i="19"/>
  <c r="E69" i="19"/>
  <c r="F61" i="19"/>
  <c r="E64" i="19"/>
  <c r="F9" i="19"/>
  <c r="E58" i="7"/>
  <c r="F21" i="7"/>
  <c r="F34" i="7"/>
  <c r="H59" i="19"/>
  <c r="F52" i="7"/>
  <c r="F7" i="19"/>
  <c r="E23" i="7"/>
  <c r="E9" i="19"/>
  <c r="E8" i="19"/>
  <c r="F60" i="7"/>
  <c r="F75" i="7"/>
  <c r="E7" i="19"/>
  <c r="H31" i="19"/>
  <c r="F22" i="7"/>
  <c r="E22" i="19"/>
  <c r="E50" i="19"/>
  <c r="E57" i="7"/>
  <c r="F23" i="19"/>
  <c r="E67" i="19"/>
  <c r="F47" i="7"/>
  <c r="E69" i="7"/>
  <c r="E75" i="7"/>
  <c r="E59" i="7"/>
  <c r="F8" i="7"/>
  <c r="F49" i="7"/>
  <c r="E13" i="7"/>
  <c r="E53" i="19"/>
  <c r="F22" i="19"/>
  <c r="F50" i="19"/>
  <c r="F62" i="19"/>
  <c r="F49" i="19"/>
  <c r="H47" i="19"/>
  <c r="H58" i="19"/>
  <c r="F31" i="7"/>
  <c r="H75" i="19"/>
  <c r="E61" i="7"/>
  <c r="H57" i="19"/>
  <c r="F59" i="7"/>
  <c r="E34" i="7"/>
  <c r="E54" i="19"/>
  <c r="H69" i="19"/>
  <c r="H64" i="19"/>
  <c r="F54" i="7"/>
  <c r="E13" i="19"/>
  <c r="E59" i="19"/>
  <c r="H48" i="19"/>
  <c r="E9" i="7"/>
  <c r="E64" i="7"/>
  <c r="F59" i="19"/>
  <c r="E52" i="19"/>
  <c r="F52" i="19"/>
  <c r="E50" i="7"/>
  <c r="F29" i="19"/>
  <c r="E16" i="19"/>
  <c r="F30" i="19"/>
  <c r="E29" i="7"/>
  <c r="E48" i="19"/>
  <c r="E74" i="7"/>
  <c r="F58" i="7"/>
  <c r="H51" i="19"/>
  <c r="F51" i="7"/>
  <c r="E57" i="19"/>
  <c r="E67" i="7"/>
  <c r="E60" i="7"/>
  <c r="E58" i="19"/>
  <c r="F31" i="19"/>
  <c r="E68" i="19"/>
  <c r="E30" i="19"/>
  <c r="F16" i="19"/>
  <c r="E6" i="7"/>
  <c r="F67" i="19"/>
  <c r="E52" i="7"/>
  <c r="E49" i="19"/>
  <c r="E22" i="7"/>
  <c r="F69" i="19"/>
  <c r="F24" i="7"/>
  <c r="E29" i="19"/>
  <c r="H67" i="19"/>
  <c r="F54" i="19"/>
  <c r="E62" i="7"/>
  <c r="F57" i="19"/>
  <c r="E48" i="7"/>
  <c r="F21" i="19"/>
  <c r="E30" i="7"/>
  <c r="E8" i="7"/>
  <c r="E25" i="19"/>
  <c r="H62" i="19"/>
  <c r="E6" i="19"/>
  <c r="F64" i="7"/>
  <c r="H52" i="19"/>
  <c r="F48" i="7"/>
  <c r="F50" i="7"/>
  <c r="F13" i="19"/>
  <c r="E16" i="7"/>
  <c r="E68" i="7"/>
  <c r="F34" i="19"/>
  <c r="E31" i="7"/>
  <c r="F53" i="19"/>
  <c r="H74" i="19"/>
  <c r="F6" i="7"/>
  <c r="F61" i="7"/>
  <c r="E21" i="7"/>
  <c r="F68" i="19"/>
  <c r="E26" i="19"/>
  <c r="F37" i="19"/>
  <c r="F7" i="7"/>
  <c r="F60" i="19"/>
  <c r="F53" i="7"/>
  <c r="F13" i="7"/>
  <c r="F14" i="7" l="1"/>
  <c r="E27" i="7"/>
  <c r="F10" i="7"/>
  <c r="F14" i="19"/>
  <c r="E10" i="19"/>
  <c r="F27" i="19"/>
  <c r="F63" i="19"/>
  <c r="H70" i="19"/>
  <c r="E32" i="19"/>
  <c r="E35" i="19" s="1"/>
  <c r="F70" i="19"/>
  <c r="E10" i="7"/>
  <c r="E70" i="7"/>
  <c r="E63" i="19"/>
  <c r="E55" i="19"/>
  <c r="E65" i="19" s="1"/>
  <c r="E32" i="7"/>
  <c r="E35" i="7" s="1"/>
  <c r="F32" i="19"/>
  <c r="F35" i="19" s="1"/>
  <c r="E14" i="19"/>
  <c r="I64" i="19"/>
  <c r="H63" i="19"/>
  <c r="I63" i="19" s="1"/>
  <c r="H55" i="19"/>
  <c r="F55" i="19"/>
  <c r="E14" i="7"/>
  <c r="F55" i="7"/>
  <c r="E70" i="19"/>
  <c r="E63" i="7"/>
  <c r="F10" i="19"/>
  <c r="F17" i="19" s="1"/>
  <c r="F27" i="7"/>
  <c r="E27" i="19"/>
  <c r="F32" i="7"/>
  <c r="F35" i="7" s="1"/>
  <c r="F63" i="7"/>
  <c r="E55" i="7"/>
  <c r="E65" i="7" s="1"/>
  <c r="E71" i="7" s="1"/>
  <c r="E73" i="7" s="1"/>
  <c r="E76" i="7" s="1"/>
  <c r="F70" i="7"/>
  <c r="F83" i="19"/>
  <c r="E83" i="7"/>
  <c r="F82" i="19"/>
  <c r="F83" i="7"/>
  <c r="E83" i="19"/>
  <c r="F65" i="19" l="1"/>
  <c r="E17" i="7"/>
  <c r="F65" i="7"/>
  <c r="F71" i="7" s="1"/>
  <c r="F73" i="7" s="1"/>
  <c r="F76" i="7" s="1"/>
  <c r="F71" i="19"/>
  <c r="F73" i="19" s="1"/>
  <c r="F76" i="19" s="1"/>
  <c r="E71" i="19"/>
  <c r="E73" i="19" s="1"/>
  <c r="E76" i="19" s="1"/>
  <c r="F17" i="7"/>
  <c r="I55" i="19"/>
  <c r="H65" i="19"/>
  <c r="E17" i="19"/>
  <c r="E82" i="7"/>
  <c r="E38" i="7"/>
  <c r="E82" i="19"/>
  <c r="F82" i="7"/>
  <c r="E85" i="7"/>
  <c r="E39" i="7" l="1"/>
  <c r="I65" i="19"/>
  <c r="H71" i="19"/>
  <c r="H73" i="19" s="1"/>
  <c r="H76" i="19" s="1"/>
  <c r="F38" i="7"/>
  <c r="E85" i="19"/>
  <c r="E38" i="19"/>
  <c r="F85" i="7"/>
  <c r="F85" i="19"/>
  <c r="F38" i="19"/>
  <c r="F39" i="19" l="1"/>
  <c r="E39" i="19"/>
  <c r="F39" i="7"/>
  <c r="E40" i="7"/>
  <c r="E81" i="7" s="1"/>
  <c r="E84" i="7"/>
  <c r="F40" i="7" l="1"/>
  <c r="F81" i="7" s="1"/>
  <c r="E40" i="19"/>
  <c r="E81" i="19" s="1"/>
  <c r="F40" i="19"/>
  <c r="F81" i="19" s="1"/>
  <c r="F84" i="7"/>
  <c r="E84" i="19"/>
  <c r="F84" i="1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0FC751-3058-4145-A8E6-7B3DF5C25B5A}" keepAlive="1" name="172.27.4.26 FinanzasCube" type="5" refreshedVersion="8" saveData="1">
    <dbPr connection="Provider=MSOLAP.8;Integrated Security=SSPI;Persist Security Info=True;Initial Catalog=FinanzasCubeNIIF;Data Source=172.27.4.26;MDX Compatibility=1;Safety Options=2;MDX Missing Member Mode=Error;Update Isolation Level=2" command="FinanzasCubeNIIF" commandType="1"/>
    <olapPr sendLocale="1" rowDrillCount="1000"/>
  </connection>
  <connection id="2" xr16:uid="{00000000-0015-0000-FFFF-FFFF00000000}" odcFile="C:\Users\c.ahernandez\Documents\My Data Sources\172.27.4.61 IW_SLV Chart of Accounts.odc" keepAlive="1" name="Chart of Accounts" type="5" refreshedVersion="6" background="1" saveData="1">
    <dbPr connection="Provider=MSOLAP.8;Integrated Security=SSPI;Persist Security Info=True;Initial Catalog=IW_SLV;Data Source=172.27.4.61;MDX Compatibility=1;Safety Options=2;MDX Missing Member Mode=Error;Update Isolation Level=2" command="Chart of Accounts" commandType="1"/>
    <olapPr sendLocale="1" rowDrillCount="1000"/>
  </connection>
  <connection id="3" xr16:uid="{00000000-0015-0000-FFFF-FFFF00000000}" odcFile="C:\Users\c.ahernandez\Documents\My Data Sources\Chart of Accounts.odc" keepAlive="1" name="Conta3" type="5" refreshedVersion="8" background="1" refreshOnLoad="1" saveData="1">
    <dbPr connection="Provider=MSOLAP.8;Integrated Security=SSPI;Persist Security Info=True;Initial Catalog=IW_SLV;Data Source=172.27.4.61;MDX Compatibility=1;Safety Options=2;MDX Missing Member Mode=Error;Update Isolation Level=2" command="Chart of Accounts" commandType="1"/>
    <olapPr sendLocale="1" rowDrillCount="1000"/>
  </connection>
  <connection id="4" xr16:uid="{00000000-0015-0000-FFFF-FFFF01000000}" odcFile="C:\Users\c.ahernandez\Documents\My Data Sources\172.27.4.61 IW_SLV ProCredit Group COA.odc" keepAlive="1" name="Holding" type="5" refreshedVersion="8" background="1" refreshOnLoad="1" saveData="1">
    <dbPr connection="Provider=MSOLAP.8;Integrated Security=SSPI;Persist Security Info=True;Initial Catalog=IW_SLV;Data Source=172.27.4.61;MDX Compatibility=1;Safety Options=2;MDX Missing Member Mode=Error;Update Isolation Level=2" command="ProCredit Group COA" commandType="1"/>
    <olapPr sendLocale="1" rowDrillCount="1000"/>
  </connection>
  <connection id="5" xr16:uid="{00000000-0015-0000-FFFF-FFFF02000000}" name="Query from anamora-net" type="1" refreshedVersion="5" saveData="1">
    <dbPr connection="DSN=anamora-net;UID=C.ahernandez;Trusted_Connection=Yes;APP=Microsoft Office 2013;WSID=00CONLAP02;DATABASE=ANALYSIS_DB" command="SELECT F150630_AnaTb_Ahorro_Cartera.fec_gen, F150630_AnaTb_Ahorro_Cartera.sexo, F150630_AnaTb_Ahorro_Cartera.Personeria, F150630_AnaTb_Ahorro_Cartera.zonaCasa, F150630_AnaTb_Ahorro_Cartera.Caserio_Colonia, F150630_AnaTb_Ahorro_Cartera.Canton, F150630_AnaTb_Ahorro_Cartera.Municipio, F150630_AnaTb_Ahorro_Cartera.Departamento, F150630_AnaTb_Ahorro_Cartera.Pais, F150630_AnaTb_Ahorro_Cartera.tipo_depos, F150630_AnaTb_Ahorro_Cartera.instsecdesc, F150630_AnaTb_Ahorro_Cartera.num_cue, F150630_AnaTb_Ahorro_Cartera.acc_name_s, F150630_AnaTb_Ahorro_Cartera.fec_ini, F150630_AnaTb_Ahorro_Cartera.fec_ven, F150630_AnaTb_Ahorro_Cartera.num_cli_s, F150630_AnaTb_Ahorro_Cartera.estado, F150630_AnaTb_Ahorro_Cartera.saldo, F150630_AnaTb_Ahorro_Cartera.plazo, F150630_AnaTb_Ahorro_Cartera.producto_id, F150630_AnaTb_Ahorro_Cartera.producto, F150630_AnaTb_Ahorro_Cartera.subProducto_id, F150630_AnaTb_Ahorro_Cartera.subproduc, F150630_AnaTb_Ahorro_Cartera.ran_saldo, F150630_AnaTb_Ahorro_Cartera.ran_saldo2, F150630_AnaTb_Ahorro_Cartera.Tipo_age, F150630_AnaTb_Ahorro_Cartera.agencia, F150630_AnaTb_Ahorro_Cartera.tasa_int, F150630_AnaTb_Ahorro_Cartera.int_acu, F150630_AnaTb_Ahorro_Cartera.ran_saldo3, F150630_AnaTb_Ahorro_Cartera.maturity, F150630_AnaTb_Ahorro_Cartera.tipo_cust, F150630_AnaTb_Ahorro_Cartera.sald_comp, F150630_AnaTb_Ahorro_Cartera.cta_cont, F150630_AnaTb_Ahorro_Cartera.fec_ape_d, F150630_AnaTb_Ahorro_Cartera.mon_ape_n, F150630_AnaTb_Ahorro_Cartera.responsa, F150630_AnaTb_Ahorro_Cartera.des_responsa, F150630_AnaTb_Ahorro_Cartera.tip_resp, F150630_AnaTb_Ahorro_Cartera.state_resp, F150630_AnaTb_Ahorro_Cartera.plazo_des, F150630_AnaTb_Ahorro_Cartera.dias_rest, F150630_AnaTb_Ahorro_Cartera.dias_rest_d, F150630_AnaTb_Ahorro_Cartera.rate_old, F150630_AnaTb_Ahorro_Cartera.renewal_date, F150630_AnaTb_Ahorro_Cartera.Sg_Habilitado, F150630_AnaTb_Ahorro_Cartera.Sg_Credito, F150630_AnaTb_Ahorro_Cartera.Sg_Limite, F150630_AnaTb_Ahorro_Cartera.Sg_Saldo_x000d__x000a_FROM ANALYSIS_DB.dbo.F150630_AnaTb_Ahorro_Cartera F150630_AnaTb_Ahorro_Cartera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2">
    <s v="[Dim Fin Account].[Accounts].&amp;[26899]"/>
    <s v="[Dim Fin Account].[Accounts].&amp;[26242]"/>
    <s v="[Dim Fin Account].[Accounts].&amp;[25317]"/>
    <s v="[Dim Fin Account].[Accounts].&amp;[25314]"/>
    <s v="Chart of Accounts"/>
    <s v="{[Accounts].[BKW.123  EXISTENCIAS],[Accounts].[BKW.124  GASTOS PAGADOS POR ANTICIPADO Y CARGOS DIFERIDOS],[Accounts].[BKW.125  CUENTAS POR COBRAR],[Accounts].[BKW.126  DERECHOS Y PARTICIPACIONES]}"/>
    <s v="[Dim Fin Account].[Accounts].&amp;[26216]"/>
    <s v="[Dim Fin Account].[Accounts].&amp;[26444]"/>
    <s v="[Dim Fin Account].[Accounts].&amp;[26737]"/>
    <s v="[Dim Fin Account].[Accounts].&amp;[26672]"/>
    <s v="[Dim Fin Account].[Accounts].&amp;[26667]"/>
    <s v="[Dim Fin Account].[Accounts].&amp;[26861]"/>
    <s v="{[Accounts].[BKW.222  CUENTAS POR PAGAR],[Accounts].[BKW.223  RETENCIONES]}"/>
    <s v="{[Accounts].[BKW.313  RESERVAS DE CAPITAL],[Accounts].[BKW.314  RESULTADOS POR APLICAR],[Accounts].[BKW.321  UTILIDADES NO DISTRIBUIBLES],[Accounts].[BKW.323  RECUPERACIONES DE ACTIVOS CASTIGADOS],[Accounts].[BKW.324  DONACIONES]}"/>
    <s v="{[Accounts].[BKW.6110.01.05  Comisiones por otorgamiento],[Accounts].[BKW.6110.01.06  Otras comisiones y recargos sobre créditos]}"/>
    <s v="[Dim Fin Account].[Accounts].&amp;[26259]"/>
    <s v="[Dim Fin Account].[Accounts].&amp;[25331]"/>
    <s v="{[Accounts].[BKW.6210.03  AVALES Y FIANZAS],[Accounts].[BKW.6210.04  SERVICIOS]}"/>
    <s v="[Dim Fin Account].[Accounts].&amp;[26597]"/>
    <s v="[Dim Fin Account].[Accounts].&amp;[26595]"/>
    <s v="[Dim Fin Account].[Accounts].&amp;[26593]"/>
    <s v="[Dim Fin Account].[Accounts].&amp;[26807]"/>
    <s v="[Dim Fin Account].[Accounts].&amp;[26093]"/>
    <s v="[Dim Fin Account].[Accounts].&amp;[26091]"/>
    <s v="[Dim Fin Account].[Accounts].&amp;[26092]"/>
    <s v="{[Accounts].[BKW.631  INGRESOS NO OPERACIONALES],[Accounts].[BKW.82  GASTOS NO OPERACIONALES]}"/>
    <s v="[Dim Fin Account].[Accounts].&amp;[25512]"/>
    <s v="{[Accounts].[BKW.225  CRÉDITOS DIFERIDOS],[Accounts].[BKW.4129  PROVISIÓN POR PÉRDIDAS]}"/>
    <s v="{[Accounts].[BKW.2121.08  ADEUDADO A ENTIDADES EXTRANJERAS],[Accounts].[BKW.2122.08  ADEUDADO A ENTIDADES EXTRANJERAS],[Accounts].[BKW.2123.08  ADEUDADO A ENTIDADES EXTRANJERAS]}"/>
    <s v="{[Accounts].[BKW.213  OBLIGACIONES A LA VISTA],[Accounts].[BKW.2123.09  OTROS PRÉSTAMOS (1)]}"/>
    <s v="{[Accounts].[BKW.7110.06  PRIMAS POR GARANTÍA DE DEPÓSITOS],[Accounts].[BKW.7110.07  OTROS COSTOS DE INTERMEDIACIÓN],[Accounts].[BKW.724  PRESTACIÓN DE SERVICIOS]}"/>
    <s v="{[Accounts].[BKW.712  SANEAMIENTO DE ACTIVOS DE INTERMEDIACIÓN],[Accounts].[BKW.726  CASTIGOS DE CONTINGENCIAS],[Accounts].[BKW.713  CASTIGOS DE ACTIVOS DE INTERMEDIACIÓN]}"/>
    <s v="{[Accounts].[BKW.6110.01.01.01  Intereses],[Accounts].[BKW.6110.01.01.02  Intereses por Mora],[Accounts].[BKW.6110.01.01.03  Intereses por sobregiro en cuenta],[Accounts].[BKW.6110.01.01.04  Intereses por Mora en Sobregiro]}"/>
    <s v="[Dim Fin Account].[Accounts].&amp;[60490]"/>
    <s v="[Dim Fin Account].[Accounts].&amp;[26256]"/>
    <s v="[Dim Fin Account].[Accounts].&amp;[26244]"/>
    <s v="[Dim Fin Account].[Accounts].&amp;[26668]"/>
    <s v="[Dim Fin Account].[Accounts].&amp;[26037]"/>
    <s v="[Dim Fin Account].[Accounts].&amp;[26871]"/>
    <s v="{[Accounts].[BKW.6110.02.01  Intereses],[Accounts].[BKW.6110.02.01.01  Intereses],[Accounts].[BKW.6110.02.01.02  Compra de Ti. Valores abajo de la par]}"/>
    <s v="{[Accounts].[BKW.213  OBLIGACIONES A LA VISTA],[Accounts].[BKW.2121.09  OTROS PRÉSTAMOS (1)]}"/>
    <s v="{[Accounts].[BKW.313  RESERVAS DE CAPITAL],[Accounts].[BKW.314  RESULTADOS POR APLICAR],[Accounts].[BKW.321  UTILIDADES NO DISTRIBUIBLES],[Accounts].[BKW.323  RECUPERACIONES DE ACTIVOS CASTIGADOS],[Accounts].[BKW.3220.00  REVALÚOS]}"/>
  </metadataStrings>
  <mdxMetadata count="41">
    <mdx n="4" f="m">
      <t c="1">
        <n x="0"/>
      </t>
    </mdx>
    <mdx n="4" f="m">
      <t c="1">
        <n x="1"/>
      </t>
    </mdx>
    <mdx n="4" f="m">
      <t c="1">
        <n x="2"/>
      </t>
    </mdx>
    <mdx n="4" f="m">
      <t c="1">
        <n x="3"/>
      </t>
    </mdx>
    <mdx n="4" f="s">
      <ms ns="5" c="0"/>
    </mdx>
    <mdx n="4" f="m">
      <t c="1">
        <n x="6"/>
      </t>
    </mdx>
    <mdx n="4" f="m">
      <t c="1">
        <n x="7"/>
      </t>
    </mdx>
    <mdx n="4" f="m">
      <t c="1">
        <n x="8"/>
      </t>
    </mdx>
    <mdx n="4" f="m">
      <t c="1">
        <n x="9"/>
      </t>
    </mdx>
    <mdx n="4" f="m">
      <t c="1">
        <n x="10"/>
      </t>
    </mdx>
    <mdx n="4" f="m">
      <t c="1">
        <n x="11"/>
      </t>
    </mdx>
    <mdx n="4" f="s">
      <ms ns="12" c="0"/>
    </mdx>
    <mdx n="4" f="s">
      <ms ns="13" c="0"/>
    </mdx>
    <mdx n="4" f="s">
      <ms ns="14" c="0"/>
    </mdx>
    <mdx n="4" f="m">
      <t c="1">
        <n x="15"/>
      </t>
    </mdx>
    <mdx n="4" f="m">
      <t c="1">
        <n x="16"/>
      </t>
    </mdx>
    <mdx n="4" f="s">
      <ms ns="17" c="0"/>
    </mdx>
    <mdx n="4" f="m">
      <t c="1">
        <n x="18"/>
      </t>
    </mdx>
    <mdx n="4" f="m">
      <t c="1">
        <n x="19"/>
      </t>
    </mdx>
    <mdx n="4" f="m">
      <t c="1">
        <n x="20"/>
      </t>
    </mdx>
    <mdx n="4" f="m">
      <t c="1">
        <n x="21"/>
      </t>
    </mdx>
    <mdx n="4" f="m">
      <t c="1">
        <n x="22"/>
      </t>
    </mdx>
    <mdx n="4" f="m">
      <t c="1">
        <n x="23"/>
      </t>
    </mdx>
    <mdx n="4" f="m">
      <t c="1">
        <n x="24"/>
      </t>
    </mdx>
    <mdx n="4" f="s">
      <ms ns="25" c="0"/>
    </mdx>
    <mdx n="4" f="m">
      <t c="1">
        <n x="26"/>
      </t>
    </mdx>
    <mdx n="4" f="s">
      <ms ns="27" c="0"/>
    </mdx>
    <mdx n="4" f="s">
      <ms ns="28" c="0"/>
    </mdx>
    <mdx n="4" f="s">
      <ms ns="29" c="0"/>
    </mdx>
    <mdx n="4" f="s">
      <ms ns="30" c="0"/>
    </mdx>
    <mdx n="4" f="s">
      <ms ns="31" c="0"/>
    </mdx>
    <mdx n="4" f="s">
      <ms ns="32" c="0"/>
    </mdx>
    <mdx n="4" f="m">
      <t c="1">
        <n x="33"/>
      </t>
    </mdx>
    <mdx n="4" f="m">
      <t c="1">
        <n x="34"/>
      </t>
    </mdx>
    <mdx n="4" f="m">
      <t c="1">
        <n x="35"/>
      </t>
    </mdx>
    <mdx n="4" f="m">
      <t c="1">
        <n x="36"/>
      </t>
    </mdx>
    <mdx n="4" f="m">
      <t c="1">
        <n x="37"/>
      </t>
    </mdx>
    <mdx n="4" f="m">
      <t c="1">
        <n x="38"/>
      </t>
    </mdx>
    <mdx n="4" f="s">
      <ms ns="39" c="0"/>
    </mdx>
    <mdx n="4" f="s">
      <ms ns="40" c="0"/>
    </mdx>
    <mdx n="4" f="s">
      <ms ns="41" c="0"/>
    </mdx>
  </mdxMetadata>
  <valueMetadata count="4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</valueMetadata>
</metadata>
</file>

<file path=xl/sharedStrings.xml><?xml version="1.0" encoding="utf-8"?>
<sst xmlns="http://schemas.openxmlformats.org/spreadsheetml/2006/main" count="191" uniqueCount="157">
  <si>
    <t>Activos de intermediación</t>
  </si>
  <si>
    <t>Otros activos</t>
  </si>
  <si>
    <t>Activo fijo</t>
  </si>
  <si>
    <t>Total activo</t>
  </si>
  <si>
    <t>Pasivos de intermediación</t>
  </si>
  <si>
    <t>Otros pasivos</t>
  </si>
  <si>
    <t>Deuda subordinada</t>
  </si>
  <si>
    <t>Total pasivo</t>
  </si>
  <si>
    <t>Patrimonio:</t>
  </si>
  <si>
    <t>Total patrimonio</t>
  </si>
  <si>
    <t>Total pasivo y patrimonio</t>
  </si>
  <si>
    <t>Ingresos de operación:</t>
  </si>
  <si>
    <t>Menos - Costos de operación:</t>
  </si>
  <si>
    <t>Total gastos de operación</t>
  </si>
  <si>
    <t>Utilidad (Pérdida) neta</t>
  </si>
  <si>
    <t>Cuadre Balance</t>
  </si>
  <si>
    <t>Cuadre Utilidad Pérdida</t>
  </si>
  <si>
    <t>Cuadre Activos</t>
  </si>
  <si>
    <t>Cuadre Patrimonio</t>
  </si>
  <si>
    <t>Cuadre Pasivos</t>
  </si>
  <si>
    <t>SALDOS ENTRE COMPAÑÍAS</t>
  </si>
  <si>
    <t>ACTIVO</t>
  </si>
  <si>
    <t>PASIVOS Y PATRIMONIO</t>
  </si>
  <si>
    <t>Nota</t>
  </si>
  <si>
    <t>6, 7 y 8</t>
  </si>
  <si>
    <t>Bienes recibidos en pago, neto de provisión por pérdida</t>
  </si>
  <si>
    <t>8 y 14</t>
  </si>
  <si>
    <t>Gastos de operación:</t>
  </si>
  <si>
    <t>Utilidad antes de gastos</t>
  </si>
  <si>
    <t>Utilidad de operación</t>
  </si>
  <si>
    <t>Utilidad antes de impuestos</t>
  </si>
  <si>
    <t>4 y 5</t>
  </si>
  <si>
    <t>5 y10</t>
  </si>
  <si>
    <t>Cuadre Utilidad o Pérdida</t>
  </si>
  <si>
    <t>Balance General</t>
  </si>
  <si>
    <t>(Expresado en dólares de los Estados Unidos de América)</t>
  </si>
  <si>
    <t xml:space="preserve">Estado de Resultados </t>
  </si>
  <si>
    <t>Descripción</t>
  </si>
  <si>
    <t xml:space="preserve">Efectivo y equivalentes de efectivo </t>
  </si>
  <si>
    <t xml:space="preserve">Instrumentos financieros de inversión (neto) </t>
  </si>
  <si>
    <t>A Valor razonable con cambios en resultados</t>
  </si>
  <si>
    <t>A Valor razonable con cambios en otro resultado integral (VRORI)</t>
  </si>
  <si>
    <t>A Costo amortizado</t>
  </si>
  <si>
    <t xml:space="preserve">Derivados financieros para coberturas </t>
  </si>
  <si>
    <t xml:space="preserve">Instrumentos Financieros Restringidos </t>
  </si>
  <si>
    <t xml:space="preserve">Cartera de créditos (neta) 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</si>
  <si>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</si>
  <si>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</si>
  <si>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</si>
  <si>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</si>
  <si>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</si>
  <si>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</si>
  <si>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 xml:space="preserve">Activos extraordinarios (neto) </t>
  </si>
  <si>
    <t>Activos de largo plazo mantenidos para la venta</t>
  </si>
  <si>
    <t xml:space="preserve">Inversiones en acciones (Neto) </t>
  </si>
  <si>
    <t xml:space="preserve">Otros Activos </t>
  </si>
  <si>
    <t>TOTAL ACTIVOS</t>
  </si>
  <si>
    <t>PASIVO</t>
  </si>
  <si>
    <t>Pasivos financieros a valor razonable con cambios en resultados (neto)</t>
  </si>
  <si>
    <t xml:space="preserve">Derivados para cobertura </t>
  </si>
  <si>
    <t>Pasivos financieros a costo amortizado (neto)</t>
  </si>
  <si>
    <t xml:space="preserve">Depósitos </t>
  </si>
  <si>
    <t>Operaciones con pacto de retrocompra</t>
  </si>
  <si>
    <t xml:space="preserve">Préstamos </t>
  </si>
  <si>
    <t xml:space="preserve">Títulos de emisión propia </t>
  </si>
  <si>
    <t xml:space="preserve">Obligaciones convertibles en acciones </t>
  </si>
  <si>
    <t>Préstamos convertibles en acciones hasta un año plazo</t>
  </si>
  <si>
    <t>Bonos convertibles en acciones</t>
  </si>
  <si>
    <t xml:space="preserve">Obligaciones a la vista </t>
  </si>
  <si>
    <t xml:space="preserve">Cuentas por pagar </t>
  </si>
  <si>
    <t xml:space="preserve">Provisiones </t>
  </si>
  <si>
    <t xml:space="preserve">Otros pasivos </t>
  </si>
  <si>
    <t xml:space="preserve">Préstamos subordinados </t>
  </si>
  <si>
    <t xml:space="preserve"> TOTAL PASIVOS</t>
  </si>
  <si>
    <t xml:space="preserve">PATRIMONIO NETO </t>
  </si>
  <si>
    <t>Capital Social</t>
  </si>
  <si>
    <t>Reservas</t>
  </si>
  <si>
    <t xml:space="preserve"> De capital</t>
  </si>
  <si>
    <t xml:space="preserve"> Otras reservas</t>
  </si>
  <si>
    <t>Resultados por aplicar</t>
  </si>
  <si>
    <t xml:space="preserve"> Utilidades (Pérdidas) de ejercicios anteriores</t>
  </si>
  <si>
    <t xml:space="preserve"> Utilidades (Pérdidas) del presente ejercicio</t>
  </si>
  <si>
    <t>Primas sobre acciones</t>
  </si>
  <si>
    <t>Patrimonio restringido</t>
  </si>
  <si>
    <t xml:space="preserve"> Utilidades no distribuibles</t>
  </si>
  <si>
    <t xml:space="preserve"> Donaciones </t>
  </si>
  <si>
    <t>Otro resultado integral acumulado</t>
  </si>
  <si>
    <t xml:space="preserve"> Elementos que no se reclasificarán a resultados </t>
  </si>
  <si>
    <t xml:space="preserve"> Elementos que se reclasificarán a resultados</t>
  </si>
  <si>
    <t>TOTAL PATRIMONIO</t>
  </si>
  <si>
    <t>TOTAL PASIVO Y PATRIMONIO</t>
  </si>
  <si>
    <t>Ingresos por intereses</t>
  </si>
  <si>
    <t xml:space="preserve">Activos financieros a valor razonable con cambios en resultados </t>
  </si>
  <si>
    <t xml:space="preserve">Activos financieros a valor razonable con cambios en otro resultado integral </t>
  </si>
  <si>
    <t xml:space="preserve">Activos financieros a costo amortizado </t>
  </si>
  <si>
    <t xml:space="preserve">Cartera de préstamos </t>
  </si>
  <si>
    <t xml:space="preserve">Otros ingresos por intereses </t>
  </si>
  <si>
    <t>(Gastos por intereses)</t>
  </si>
  <si>
    <t xml:space="preserve">(Depósitos) </t>
  </si>
  <si>
    <t xml:space="preserve"> (Pasivos financieros a valor razonable con cambios en resultados)</t>
  </si>
  <si>
    <t xml:space="preserve"> (Títulos de emisión propia) </t>
  </si>
  <si>
    <t xml:space="preserve"> (Préstamos) </t>
  </si>
  <si>
    <t xml:space="preserve">(Otros gastos por intereses) </t>
  </si>
  <si>
    <t>INGRESOS POR INTERESES NETOS</t>
  </si>
  <si>
    <t xml:space="preserve">Ganancia (Pérdida) por cambios en el valor razonable de activos y pasivos financieros, Neta </t>
  </si>
  <si>
    <t>Ganancia (Pérdida) deterioro de activos financieros distintos a los activos de riesgo crediticio, Neta</t>
  </si>
  <si>
    <t xml:space="preserve">Ganancia (Pérdida) deterioro de activos financieros de riesgo crediticio, Neta </t>
  </si>
  <si>
    <t xml:space="preserve">Ganancia o (Pérdida) por reversión de (deterioro) de valor de activos extraordinarios, Neta </t>
  </si>
  <si>
    <t xml:space="preserve">Ganancia (Pérdida) por reversión de (deterioro) de valor de propiedades y equipo, Neta </t>
  </si>
  <si>
    <t>INGRESOS INTERESES, DESPUÉS DE CARGOS POR DETERIORO</t>
  </si>
  <si>
    <t xml:space="preserve">Ingresos por comisiones y honorarios </t>
  </si>
  <si>
    <t xml:space="preserve">(Gastos por comisiones y honorarios) </t>
  </si>
  <si>
    <t>INGRESOS POR COMISIONES Y HONORARIOS, NETOS</t>
  </si>
  <si>
    <t xml:space="preserve">Ganancias (Pérdidas) por ventas o desapropiación de instrumentos financieros a costo amortizado, neto </t>
  </si>
  <si>
    <t>Ganancia (Pérdida) por ventas de activos y Operaciones discontinuadas</t>
  </si>
  <si>
    <t xml:space="preserve">Ganancias (pérdidas) generadas por entidades registradas bajo el método de la participación </t>
  </si>
  <si>
    <t xml:space="preserve">Otros ingresos (gastos) financieros </t>
  </si>
  <si>
    <t>TOTAL INGRESOS NETOS</t>
  </si>
  <si>
    <t>(Gastos de administración)</t>
  </si>
  <si>
    <t xml:space="preserve">(Gastos de funcionarios y empleados) </t>
  </si>
  <si>
    <t xml:space="preserve"> (Gastos por provisiones) </t>
  </si>
  <si>
    <t>UTILIDAD (PÉRDIDA) ANTES DE IMPUESTO</t>
  </si>
  <si>
    <t>Gastos por impuestos sobre las ganancias</t>
  </si>
  <si>
    <t>UTILIDAD (PÉRDIDA) DEL EJERCICIO</t>
  </si>
  <si>
    <t>OTRO RESULTADO INTEGRAL</t>
  </si>
  <si>
    <t xml:space="preserve">Elementos que no se reclasificaran en resultados 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</si>
  <si>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</si>
  <si>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</si>
  <si>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</si>
  <si>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</si>
  <si>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Utilidad (Pérdida) actuarial de beneficios post-empleo</t>
  </si>
  <si>
    <t>Impuestos de los elementos que no se reclasificaran en resultados</t>
  </si>
  <si>
    <t xml:space="preserve">Elementos que se reclasificaran en resultados 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</si>
  <si>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</si>
  <si>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</si>
  <si>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</si>
  <si>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</si>
  <si>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</si>
  <si>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</si>
  <si>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 xml:space="preserve">RESULTADO INTEGRAL TOTAL DEL EJERCICIO </t>
  </si>
  <si>
    <t>.</t>
  </si>
  <si>
    <t>Carlos Antonio Turcios</t>
  </si>
  <si>
    <t>Presidente Ejecutivo</t>
  </si>
  <si>
    <t>Julio Cesar Alvarenga Fuentes</t>
  </si>
  <si>
    <t>Contador General</t>
  </si>
  <si>
    <t xml:space="preserve">                                  Vicepresidencia Adjunta de Finanzas y Tesorería</t>
  </si>
  <si>
    <t xml:space="preserve">                    Carlos Antonio Turcios</t>
  </si>
  <si>
    <t xml:space="preserve">                  Presidente Ejecutivo</t>
  </si>
  <si>
    <t xml:space="preserve">Ganancia (Pérdida) por reversión de (deterioro) de otros activos, Neta </t>
  </si>
  <si>
    <t>Banco Atlántida El Salvador, S.A.</t>
  </si>
  <si>
    <t xml:space="preserve">(Gastos generales) </t>
  </si>
  <si>
    <t xml:space="preserve">(Gastos de depreciación y amortización) </t>
  </si>
  <si>
    <t xml:space="preserve">                       Vicepresidencia Adjunta de Finanzas y Tesorería</t>
  </si>
  <si>
    <t xml:space="preserve">                                                                                    Julio Cesar Alvarenga Fuentes</t>
  </si>
  <si>
    <t xml:space="preserve">                                                                                                                             Contador General</t>
  </si>
  <si>
    <t xml:space="preserve">                  Kelvin Salvador Mejía Cortez</t>
  </si>
  <si>
    <t xml:space="preserve">                    Kelvin Salvador Mejía Cortez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</si>
</sst>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_);\(#,##0.0\)"/>
    <numFmt numFmtId="167" formatCode="[$-409]yyyy;@"/>
    <numFmt numFmtId="168" formatCode="_(&quot;$&quot;* #,##0.0_);_(&quot;$&quot;* \(#,##0.0\);_(&quot;$&quot;* &quot;-&quot;??_);_(@_)"/>
    <numFmt numFmtId="169" formatCode="_(* #,##0.0_);_(* \(#,##0.0\);_(* &quot;-&quot;??_);_(@_)"/>
    <numFmt numFmtId="170" formatCode="0.000"/>
    <numFmt numFmtId="171" formatCode="_ * #,##0.00_ ;_ * \-#,##0.00_ ;_ * &quot;-&quot;??_ ;_ @_ "/>
    <numFmt numFmtId="172" formatCode="[$-540A]\A\l\ dd\ &quot;de&quot;\ mmm\ &quot;de &quot;yyyy;@"/>
    <numFmt numFmtId="173" formatCode="[$-540A]&quot;Del 01 de enero al&quot;\ dd\ \ &quot;de&quot;\ mmmm\ &quot;de&quot;\ yyyy;@"/>
    <numFmt numFmtId="174" formatCode="[$-540A]\A\l\ dd\ &quot;de&quot;\ mmmm\ &quot;de &quot;yyyy;@"/>
    <numFmt numFmtId="175" formatCode="#,##0.000000000"/>
    <numFmt numFmtId="176" formatCode="#,##0.0000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 val="singleAccounting"/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u val="double"/>
      <sz val="9"/>
      <name val="Arial"/>
      <family val="2"/>
    </font>
    <font>
      <u val="double"/>
      <sz val="9"/>
      <name val="Arial"/>
      <family val="2"/>
    </font>
    <font>
      <b/>
      <sz val="1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4"/>
      <name val="Arial"/>
      <family val="2"/>
    </font>
    <font>
      <sz val="10"/>
      <name val="Courier"/>
    </font>
    <font>
      <sz val="11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u val="double"/>
      <sz val="11"/>
      <name val="Arial"/>
      <family val="2"/>
    </font>
    <font>
      <b/>
      <sz val="11"/>
      <color rgb="FFFF0000"/>
      <name val="Arial"/>
      <family val="2"/>
    </font>
    <font>
      <b/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u val="singleAccounting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6" fontId="2" fillId="0" borderId="1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39" fontId="17" fillId="0" borderId="0"/>
    <xf numFmtId="40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Alignment="1">
      <alignment vertical="center" wrapText="1"/>
    </xf>
    <xf numFmtId="168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 wrapText="1"/>
    </xf>
    <xf numFmtId="169" fontId="5" fillId="0" borderId="0" xfId="0" applyNumberFormat="1" applyFont="1"/>
    <xf numFmtId="0" fontId="3" fillId="0" borderId="0" xfId="0" applyFont="1"/>
    <xf numFmtId="0" fontId="3" fillId="0" borderId="2" xfId="0" applyFont="1" applyBorder="1"/>
    <xf numFmtId="0" fontId="5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67" fontId="4" fillId="0" borderId="0" xfId="0" applyNumberFormat="1" applyFont="1" applyAlignment="1">
      <alignment horizontal="center" vertical="center" wrapText="1"/>
    </xf>
    <xf numFmtId="0" fontId="3" fillId="0" borderId="6" xfId="0" applyFont="1" applyBorder="1"/>
    <xf numFmtId="169" fontId="5" fillId="0" borderId="0" xfId="1" applyNumberFormat="1" applyFont="1" applyBorder="1" applyAlignment="1">
      <alignment horizontal="right" vertical="center" wrapText="1"/>
    </xf>
    <xf numFmtId="169" fontId="7" fillId="0" borderId="0" xfId="1" applyNumberFormat="1" applyFont="1" applyBorder="1" applyAlignment="1">
      <alignment horizontal="right" vertical="center" wrapText="1"/>
    </xf>
    <xf numFmtId="169" fontId="8" fillId="0" borderId="0" xfId="1" applyNumberFormat="1" applyFont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right" vertical="center" wrapText="1"/>
    </xf>
    <xf numFmtId="169" fontId="6" fillId="0" borderId="0" xfId="1" applyNumberFormat="1" applyFont="1" applyBorder="1" applyAlignment="1">
      <alignment horizontal="right" vertical="center" wrapText="1"/>
    </xf>
    <xf numFmtId="169" fontId="9" fillId="0" borderId="0" xfId="1" applyNumberFormat="1" applyFont="1" applyBorder="1" applyAlignment="1">
      <alignment horizontal="right" vertical="center" wrapText="1"/>
    </xf>
    <xf numFmtId="169" fontId="10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69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169" fontId="7" fillId="0" borderId="0" xfId="1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0" fontId="5" fillId="0" borderId="8" xfId="0" applyFont="1" applyBorder="1"/>
    <xf numFmtId="169" fontId="5" fillId="0" borderId="8" xfId="0" applyNumberFormat="1" applyFont="1" applyBorder="1"/>
    <xf numFmtId="168" fontId="5" fillId="0" borderId="8" xfId="0" applyNumberFormat="1" applyFont="1" applyBorder="1"/>
    <xf numFmtId="0" fontId="3" fillId="0" borderId="9" xfId="0" applyFont="1" applyBorder="1"/>
    <xf numFmtId="169" fontId="5" fillId="0" borderId="3" xfId="0" applyNumberFormat="1" applyFont="1" applyBorder="1"/>
    <xf numFmtId="168" fontId="5" fillId="0" borderId="3" xfId="0" applyNumberFormat="1" applyFont="1" applyBorder="1"/>
    <xf numFmtId="169" fontId="4" fillId="0" borderId="0" xfId="1" applyNumberFormat="1" applyFont="1" applyBorder="1" applyAlignment="1">
      <alignment horizontal="right" vertical="center" wrapText="1"/>
    </xf>
    <xf numFmtId="169" fontId="7" fillId="0" borderId="0" xfId="1" applyNumberFormat="1" applyFont="1" applyBorder="1" applyAlignment="1">
      <alignment horizontal="right" wrapText="1"/>
    </xf>
    <xf numFmtId="0" fontId="4" fillId="2" borderId="0" xfId="0" applyFont="1" applyFill="1"/>
    <xf numFmtId="0" fontId="11" fillId="0" borderId="0" xfId="0" applyFont="1"/>
    <xf numFmtId="165" fontId="3" fillId="0" borderId="0" xfId="1" applyFont="1"/>
    <xf numFmtId="165" fontId="3" fillId="0" borderId="0" xfId="0" applyNumberFormat="1" applyFont="1"/>
    <xf numFmtId="169" fontId="3" fillId="0" borderId="0" xfId="0" applyNumberFormat="1" applyFont="1"/>
    <xf numFmtId="169" fontId="5" fillId="3" borderId="0" xfId="1" applyNumberFormat="1" applyFont="1" applyFill="1" applyBorder="1" applyAlignment="1">
      <alignment horizontal="right" vertical="center" wrapText="1"/>
    </xf>
    <xf numFmtId="165" fontId="3" fillId="3" borderId="0" xfId="1" applyFont="1" applyFill="1"/>
    <xf numFmtId="169" fontId="4" fillId="2" borderId="0" xfId="1" applyNumberFormat="1" applyFont="1" applyFill="1"/>
    <xf numFmtId="169" fontId="5" fillId="0" borderId="0" xfId="1" applyNumberFormat="1" applyFont="1"/>
    <xf numFmtId="169" fontId="4" fillId="2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170" fontId="3" fillId="0" borderId="0" xfId="0" applyNumberFormat="1" applyFont="1"/>
    <xf numFmtId="0" fontId="5" fillId="0" borderId="0" xfId="0" applyFont="1" applyAlignment="1">
      <alignment wrapText="1"/>
    </xf>
    <xf numFmtId="169" fontId="5" fillId="0" borderId="0" xfId="1" applyNumberFormat="1" applyFont="1" applyFill="1" applyBorder="1" applyAlignment="1">
      <alignment vertical="center" wrapText="1"/>
    </xf>
    <xf numFmtId="43" fontId="5" fillId="0" borderId="0" xfId="10" applyFont="1" applyFill="1" applyBorder="1"/>
    <xf numFmtId="0" fontId="15" fillId="0" borderId="0" xfId="0" applyFont="1" applyAlignment="1">
      <alignment horizontal="center"/>
    </xf>
    <xf numFmtId="0" fontId="18" fillId="0" borderId="0" xfId="0" applyFont="1"/>
    <xf numFmtId="0" fontId="20" fillId="0" borderId="0" xfId="0" applyFont="1"/>
    <xf numFmtId="0" fontId="16" fillId="0" borderId="0" xfId="0" applyFont="1"/>
    <xf numFmtId="172" fontId="16" fillId="0" borderId="0" xfId="0" applyNumberFormat="1" applyFont="1" applyAlignment="1">
      <alignment horizontal="left" vertical="center" wrapText="1"/>
    </xf>
    <xf numFmtId="165" fontId="4" fillId="0" borderId="0" xfId="1" applyFont="1" applyFill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165" fontId="21" fillId="0" borderId="0" xfId="1" applyFont="1" applyFill="1" applyBorder="1"/>
    <xf numFmtId="0" fontId="24" fillId="0" borderId="0" xfId="0" applyFont="1" applyAlignment="1">
      <alignment horizontal="left" vertical="top" indent="2"/>
    </xf>
    <xf numFmtId="165" fontId="0" fillId="0" borderId="0" xfId="1" applyFont="1" applyFill="1" applyBorder="1"/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wrapText="1" indent="1"/>
    </xf>
    <xf numFmtId="4" fontId="0" fillId="0" borderId="0" xfId="0" applyNumberFormat="1"/>
    <xf numFmtId="0" fontId="22" fillId="0" borderId="0" xfId="0" applyFont="1" applyAlignment="1">
      <alignment vertical="top"/>
    </xf>
    <xf numFmtId="0" fontId="5" fillId="0" borderId="0" xfId="0" applyFont="1" applyAlignment="1">
      <alignment vertical="top"/>
    </xf>
    <xf numFmtId="173" fontId="16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left" vertical="top"/>
    </xf>
    <xf numFmtId="165" fontId="22" fillId="0" borderId="0" xfId="1" applyFont="1" applyFill="1" applyBorder="1" applyAlignment="1">
      <alignment horizontal="left" vertical="top"/>
    </xf>
    <xf numFmtId="175" fontId="0" fillId="0" borderId="0" xfId="0" applyNumberFormat="1"/>
    <xf numFmtId="171" fontId="0" fillId="0" borderId="0" xfId="4" applyFont="1" applyFill="1" applyBorder="1"/>
    <xf numFmtId="0" fontId="15" fillId="0" borderId="0" xfId="0" applyFont="1" applyAlignment="1">
      <alignment horizontal="left" vertical="top" indent="2"/>
    </xf>
    <xf numFmtId="43" fontId="0" fillId="0" borderId="0" xfId="0" applyNumberFormat="1"/>
    <xf numFmtId="0" fontId="25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/>
    </xf>
    <xf numFmtId="171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indent="1"/>
    </xf>
    <xf numFmtId="176" fontId="0" fillId="0" borderId="0" xfId="0" applyNumberFormat="1"/>
    <xf numFmtId="0" fontId="26" fillId="0" borderId="0" xfId="0" applyFont="1" applyAlignment="1">
      <alignment vertical="center" wrapText="1"/>
    </xf>
    <xf numFmtId="165" fontId="27" fillId="0" borderId="0" xfId="1" applyFont="1" applyFill="1" applyBorder="1" applyAlignment="1">
      <alignment horizontal="right" vertical="center" wrapText="1"/>
    </xf>
    <xf numFmtId="165" fontId="28" fillId="0" borderId="0" xfId="0" applyNumberFormat="1" applyFont="1"/>
    <xf numFmtId="165" fontId="21" fillId="0" borderId="10" xfId="1" applyFont="1" applyFill="1" applyBorder="1"/>
    <xf numFmtId="165" fontId="22" fillId="0" borderId="10" xfId="1" applyFont="1" applyFill="1" applyBorder="1" applyAlignment="1">
      <alignment vertical="top"/>
    </xf>
    <xf numFmtId="165" fontId="29" fillId="0" borderId="0" xfId="1" applyFont="1" applyFill="1" applyBorder="1"/>
    <xf numFmtId="165" fontId="30" fillId="0" borderId="0" xfId="1" applyFont="1" applyFill="1" applyBorder="1"/>
    <xf numFmtId="165" fontId="31" fillId="0" borderId="0" xfId="1" applyFont="1" applyFill="1" applyBorder="1" applyAlignment="1">
      <alignment vertical="top"/>
    </xf>
    <xf numFmtId="165" fontId="1" fillId="0" borderId="0" xfId="1" applyFont="1" applyFill="1" applyBorder="1"/>
    <xf numFmtId="171" fontId="21" fillId="0" borderId="0" xfId="4" applyFont="1" applyFill="1" applyBorder="1"/>
    <xf numFmtId="0" fontId="0" fillId="0" borderId="0" xfId="0" applyBorder="1"/>
    <xf numFmtId="174" fontId="16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173" fontId="16" fillId="0" borderId="0" xfId="0" applyNumberFormat="1" applyFont="1" applyAlignment="1">
      <alignment horizontal="left" vertical="center" wrapText="1"/>
    </xf>
  </cellXfs>
  <cellStyles count="11">
    <cellStyle name="Comma" xfId="1" builtinId="3"/>
    <cellStyle name="Comma 2" xfId="3" xr:uid="{00C64274-006E-43C8-98A4-613E2864E8F1}"/>
    <cellStyle name="Comma 2 2" xfId="4" xr:uid="{E9641811-9706-463B-B9EB-6FE77DB4CDF6}"/>
    <cellStyle name="Comma 2 3" xfId="7" xr:uid="{096CA74D-8D53-42F0-B86F-E8E158D11309}"/>
    <cellStyle name="Comma 2 3 2" xfId="10" xr:uid="{AD8C7F1E-01CA-481B-9D57-58C09830F3D7}"/>
    <cellStyle name="Currency 2" xfId="5" xr:uid="{7C0052AA-3397-40CF-BBFB-AA711A917C79}"/>
    <cellStyle name="Currency 3" xfId="8" xr:uid="{5D8B5876-D0DA-437A-8895-35110F9FBF62}"/>
    <cellStyle name="Normal" xfId="0" builtinId="0"/>
    <cellStyle name="Normal 2" xfId="6" xr:uid="{E6F9A661-3EEB-49E0-B7AD-B76F072A0DE4}"/>
    <cellStyle name="Numeritos" xfId="2" xr:uid="{00000000-0005-0000-0000-000004000000}"/>
    <cellStyle name="Percent 2" xfId="9" xr:uid="{99DD922C-BBB5-4019-BDAC-49FBD97AC0DC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olapFunctions">
    <main first="Chart of Accounts">
      <tp t="e">
        <v>#N/A</v>
        <stp>1</stp>
        <tr r="F84" s="19"/>
        <tr r="F84" s="19"/>
        <tr r="E84" s="19"/>
        <tr r="E84" s="19"/>
        <tr r="F84" s="7"/>
        <tr r="F84" s="7"/>
        <tr r="E84" s="7"/>
        <tr r="E84" s="7"/>
        <tr r="F38" s="19"/>
        <tr r="F85" s="19"/>
        <tr r="F85" s="19"/>
        <tr r="F85" s="19"/>
        <tr r="F85" s="7"/>
        <tr r="F85" s="7"/>
        <tr r="F85" s="7"/>
        <tr r="E38" s="19"/>
        <tr r="E85" s="19"/>
        <tr r="E85" s="19"/>
        <tr r="E85" s="19"/>
        <tr r="F38" s="7"/>
        <tr r="E85" s="7"/>
        <tr r="E85" s="7"/>
        <tr r="E85" s="7"/>
        <tr r="F82" s="7"/>
        <tr r="F82" s="7"/>
        <tr r="E82" s="19"/>
        <tr r="E82" s="19"/>
        <tr r="E38" s="7"/>
        <tr r="E82" s="7"/>
        <tr r="E82" s="7"/>
        <tr r="E83" s="19"/>
        <tr r="F83" s="7"/>
        <tr r="F82" s="19"/>
        <tr r="F82" s="19"/>
        <tr r="E83" s="7"/>
        <tr r="F83" s="19"/>
        <tr r="F13" s="7"/>
        <tr r="F53" s="7"/>
        <tr r="F60" s="19"/>
        <tr r="F7" s="7"/>
        <tr r="F37" s="19"/>
        <tr r="E26" s="19"/>
        <tr r="F68" s="19"/>
        <tr r="E21" s="7"/>
        <tr r="F61" s="7"/>
        <tr r="F6" s="7"/>
        <tr r="H74" s="19"/>
        <tr r="F53" s="19"/>
        <tr r="E31" s="7"/>
        <tr r="F34" s="19"/>
        <tr r="E68" s="7"/>
        <tr r="E16" s="7"/>
        <tr r="F13" s="19"/>
        <tr r="F50" s="7"/>
        <tr r="F48" s="7"/>
        <tr r="H52" s="19"/>
        <tr r="F64" s="7"/>
        <tr r="E6" s="19"/>
        <tr r="H62" s="19"/>
        <tr r="E25" s="19"/>
        <tr r="E8" s="7"/>
        <tr r="E30" s="7"/>
        <tr r="F21" s="19"/>
        <tr r="E48" s="7"/>
        <tr r="F57" s="19"/>
        <tr r="E62" s="7"/>
        <tr r="F54" s="19"/>
        <tr r="H67" s="19"/>
        <tr r="E29" s="19"/>
        <tr r="F24" s="7"/>
        <tr r="F69" s="19"/>
        <tr r="E22" s="7"/>
        <tr r="E49" s="19"/>
        <tr r="E52" s="7"/>
        <tr r="F67" s="19"/>
        <tr r="E6" s="7"/>
        <tr r="F16" s="19"/>
        <tr r="E30" s="19"/>
        <tr r="E68" s="19"/>
        <tr r="F31" s="19"/>
        <tr r="E58" s="19"/>
        <tr r="E60" s="7"/>
        <tr r="E67" s="7"/>
        <tr r="E57" s="19"/>
        <tr r="F51" s="7"/>
        <tr r="H51" s="19"/>
        <tr r="F58" s="7"/>
        <tr r="E74" s="7"/>
        <tr r="E48" s="19"/>
        <tr r="E29" s="7"/>
        <tr r="F30" s="19"/>
        <tr r="E16" s="19"/>
        <tr r="F29" s="19"/>
        <tr r="E50" s="7"/>
        <tr r="F52" s="19"/>
        <tr r="E52" s="19"/>
        <tr r="F59" s="19"/>
        <tr r="E64" s="7"/>
        <tr r="E9" s="7"/>
        <tr r="H48" s="19"/>
        <tr r="E59" s="19"/>
        <tr r="E13" s="19"/>
        <tr r="F54" s="7"/>
        <tr r="H64" s="19"/>
        <tr r="H69" s="19"/>
        <tr r="E54" s="19"/>
        <tr r="E34" s="7"/>
        <tr r="F59" s="7"/>
        <tr r="H57" s="19"/>
        <tr r="E61" s="7"/>
        <tr r="H75" s="19"/>
        <tr r="F31" s="7"/>
        <tr r="H58" s="19"/>
        <tr r="H47" s="19"/>
        <tr r="F49" s="19"/>
        <tr r="F62" s="19"/>
        <tr r="F50" s="19"/>
        <tr r="F22" s="19"/>
        <tr r="E53" s="19"/>
        <tr r="E13" s="7"/>
        <tr r="F49" s="7"/>
        <tr r="F8" s="7"/>
        <tr r="E59" s="7"/>
        <tr r="E75" s="7"/>
        <tr r="E69" s="7"/>
        <tr r="F47" s="7"/>
        <tr r="E67" s="19"/>
        <tr r="F23" s="19"/>
        <tr r="E57" s="7"/>
        <tr r="E50" s="19"/>
        <tr r="E22" s="19"/>
        <tr r="F22" s="7"/>
        <tr r="H31" s="19"/>
        <tr r="E7" s="19"/>
        <tr r="F75" s="7"/>
        <tr r="F60" s="7"/>
        <tr r="E8" s="19"/>
        <tr r="E9" s="19"/>
        <tr r="E23" s="7"/>
        <tr r="F7" s="19"/>
        <tr r="F52" s="7"/>
        <tr r="H59" s="19"/>
        <tr r="F34" s="7"/>
        <tr r="F21" s="7"/>
        <tr r="E58" s="7"/>
        <tr r="F9" s="19"/>
        <tr r="E64" s="19"/>
        <tr r="F61" s="19"/>
        <tr r="E69" s="19"/>
        <tr r="H53" s="19"/>
        <tr r="F74" s="7"/>
        <tr r="H54" s="19"/>
        <tr r="E7" s="7"/>
        <tr r="E21" s="19"/>
        <tr r="F8" s="19"/>
        <tr r="F64" s="19"/>
        <tr r="E53" s="7"/>
        <tr r="E31" s="19"/>
        <tr r="H61" s="19"/>
        <tr r="E34" s="19"/>
        <tr r="E51" s="7"/>
        <tr r="H49" s="19"/>
        <tr r="F29" s="7"/>
        <tr r="E37" s="19"/>
        <tr r="E61" s="19"/>
        <tr r="F57" s="7"/>
        <tr r="F23" s="7"/>
        <tr r="E49" s="7"/>
        <tr r="F25" s="19"/>
        <tr r="F9" s="7"/>
        <tr r="F26" s="19"/>
        <tr r="F58" s="19"/>
        <tr r="E54" s="7"/>
        <tr r="E23" s="19"/>
        <tr r="F62" s="7"/>
        <tr r="F75" s="19"/>
        <tr r="E24" s="7"/>
        <tr r="F68" s="7"/>
        <tr r="E60" s="19"/>
        <tr r="E47" s="7"/>
        <tr r="E62" s="19"/>
        <tr r="F69" s="7"/>
        <tr r="F67" s="7"/>
        <tr r="E26" s="7"/>
        <tr r="F25" s="7"/>
        <tr r="E37" s="7"/>
        <tr r="F37" s="7"/>
        <tr r="F51" s="19"/>
        <tr r="E51" s="19"/>
        <tr r="F47" s="19"/>
        <tr r="F30" s="7"/>
        <tr r="C6" s="7"/>
        <tr r="C50" s="19"/>
        <tr r="H68" s="19"/>
        <tr r="C69" s="19"/>
        <tr r="C58" s="7"/>
        <tr r="C13" s="7"/>
        <tr r="C34" s="19"/>
        <tr r="C51" s="7"/>
        <tr r="E88" s="19"/>
        <tr r="E88" s="19"/>
        <tr r="C61" s="19"/>
        <tr r="E12" s="19"/>
        <tr r="E12" s="19"/>
        <tr r="C29" s="19"/>
        <tr r="E88" s="7"/>
        <tr r="E88" s="7"/>
        <tr r="C52" s="19"/>
        <tr r="E12" s="7"/>
        <tr r="E12" s="7"/>
        <tr r="C37" s="7"/>
        <tr r="E25" s="7"/>
        <tr r="C8" s="19"/>
        <tr r="E47" s="19"/>
        <tr r="C54" s="7"/>
        <tr r="C38" s="19"/>
        <tr r="C62" s="19"/>
        <tr r="C26" s="19"/>
        <tr r="C75" s="7"/>
        <tr r="F48" s="19"/>
        <tr r="C48" s="19"/>
        <tr r="F26" s="7"/>
        <tr r="C59" s="19"/>
        <tr r="C13" s="19"/>
        <tr r="C67" s="7"/>
        <tr r="C31" s="7"/>
        <tr r="C68" s="7"/>
        <tr r="C25" s="19"/>
        <tr r="C54" s="19"/>
        <tr r="F72" s="7"/>
        <tr r="F72" s="7"/>
        <tr r="F12" s="7"/>
        <tr r="F12" s="7"/>
        <tr r="C9" s="7"/>
        <tr r="C38" s="7"/>
        <tr r="C63" s="7"/>
        <tr r="C9" s="19"/>
        <tr r="F16" s="7"/>
        <tr r="C37" s="19"/>
        <tr r="C30" s="19"/>
        <tr r="C16" s="19"/>
        <tr r="C62" s="7"/>
        <tr r="C74" s="7"/>
        <tr r="F6" s="19"/>
        <tr r="C6" s="19"/>
        <tr r="F12" s="19"/>
        <tr r="F12" s="19"/>
        <tr r="F24" s="19"/>
        <tr r="E75" s="19"/>
        <tr r="C75" s="19"/>
        <tr r="E74" s="19"/>
        <tr r="C52" s="7"/>
        <tr r="F74" s="19"/>
        <tr r="C74" s="19"/>
        <tr r="C51" s="19"/>
        <tr r="F88" s="19"/>
        <tr r="F88" s="19"/>
        <tr r="C68" s="19"/>
        <tr r="C60" s="19"/>
        <tr r="C22" s="7"/>
        <tr r="C57" s="19"/>
        <tr r="C7" s="7"/>
        <tr r="C59" s="7"/>
        <tr r="F88" s="7"/>
        <tr r="F88" s="7"/>
        <tr r="C25" s="7"/>
        <tr r="C31" s="19"/>
        <tr r="C22" s="19"/>
        <tr r="C7" s="19"/>
        <tr r="C16" s="7"/>
        <tr r="C53" s="7"/>
        <tr r="E72" s="7"/>
        <tr r="E72" s="7"/>
        <tr r="C47" s="19"/>
        <tr r="C53" s="19"/>
        <tr r="E72" s="19"/>
        <tr r="E72" s="19"/>
        <tr r="C67" s="19"/>
        <tr r="C69" s="7"/>
        <tr r="C50" s="7"/>
        <tr r="C23" s="19"/>
        <tr r="C26" s="7"/>
        <tr r="C61" s="7"/>
        <tr r="C49" s="7"/>
        <tr r="C23" s="7"/>
        <tr r="F72" s="19"/>
        <tr r="F72" s="19"/>
        <tr r="C47" s="7"/>
        <tr r="C72" s="19"/>
        <tr r="C72" s="7"/>
        <tr r="C29" s="7"/>
        <tr r="C64" s="7"/>
        <tr r="C8" s="7"/>
        <tr r="C58" s="19"/>
        <tr r="C48" s="7"/>
        <tr r="C34" s="7"/>
        <tr r="C60" s="7"/>
        <tr r="C30" s="7"/>
        <tr r="E24" s="19"/>
        <tr r="C21" s="7"/>
        <tr r="C57" s="7"/>
        <tr r="C24" s="7"/>
        <tr r="C21" s="19"/>
        <tr r="C63" s="19"/>
        <tr r="C64" s="19"/>
        <tr r="C24" s="19"/>
        <tr r="H72" s="19"/>
        <tr r="H72" s="19"/>
        <tr r="C49" s="19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volatileDependencies" Target="volatileDependenci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onnections" Target="connection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theme" Target="theme/theme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pivotCacheDefinition" Target="pivotCache/pivotCacheDefinition1.xml"/><Relationship Id="rId27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25400</xdr:colOff>
      <xdr:row>0</xdr:row>
      <xdr:rowOff>111125</xdr:rowOff>
    </xdr:from>
    <xdr:ext cx="1636743" cy="411817"/>
    <xdr:pic>
      <xdr:nvPicPr>
        <xdr:cNvPr id="6" name="Picture 5">
          <a:extLst>
            <a:ext uri="{FF2B5EF4-FFF2-40B4-BE49-F238E27FC236}">
              <a16:creationId xmlns:a16="http://schemas.microsoft.com/office/drawing/2014/main" id="{329D8769-3572-4B11-BAD2-4C9074EED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483" y="111125"/>
          <a:ext cx="1636743" cy="4118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3049815</xdr:colOff>
      <xdr:row>0</xdr:row>
      <xdr:rowOff>111763</xdr:rowOff>
    </xdr:from>
    <xdr:ext cx="1636743" cy="411817"/>
    <xdr:pic>
      <xdr:nvPicPr>
        <xdr:cNvPr id="2" name="Picture 1">
          <a:extLst>
            <a:ext uri="{FF2B5EF4-FFF2-40B4-BE49-F238E27FC236}">
              <a16:creationId xmlns:a16="http://schemas.microsoft.com/office/drawing/2014/main" id="{03546440-7AA4-43D8-98EE-99A9B45EC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090" y="111763"/>
          <a:ext cx="1636743" cy="41181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&#241;o%202019\08%20Agosto\Cierre%20mensual\Consolidado\2019_07%20Estados%20Financieros%20Match%20HN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InversionesFinancieras/2020/Informe%20septiembre%202020/Base%20para%20notas%20IF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catlan.sharepoint.com/ARCHIVOS1/archivos%20de%20programa/INDICES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Users/oocanto/Desktop/Informaci&#243;n%20Diciembre%202013/BCIE%20Yield%20de%20inversiones%2031.12.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%20by%20ENTITY%20(c)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20/03%20Marzo/Cierre%20mensual/Consolidado/2020_03%20Estados%20Financieros%20Match%20HND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COPIA/MYDOCU~1/ARTURO/PROVIS~1/Fitch/Diciembre%202005/Cambios%20de%20Formatos%20Informaci&#242;n%20Fitc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COPIA/MYDOCU~1/ARTURO/PROVIS~1/Fitch/Diciembre%202007/Estados%20Financieros%20Diciembre%202007%20fitch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Users/oocanto/Desktop/Revisi&#243;n%20Banco%20Atl&#225;nti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ARCHIVOS1/archivos%20de%20programa/INDICES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20/12%20Diciembre/Cierre%20Mensual/Informe%20de%20Publicaci&#243;n/Auditoria/Flujo%20de%20efectivo%20BAES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19/12%20Diciembre/Cierre%20mensual/EFBBCR/Resultados_Coes_3112019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lsa-my.sharepoint.com/Documents%20and%20Settings/TOSHIBA/Escritorio/ARCHIVOS/EBS/CALIF%20INT%20ENE.%202005/FINAL/ARCHIVOS/EBS/CALIF%20INT%20ENE.%202005/EBS%20-%20Julio%205%202004/MC/Formulario%20liquidez-2034%20SEMANA%20AL%2022%20DE%20NOVIEMBRE.xls?562CF409" TargetMode="External"/><Relationship Id="rId1" Type="http://schemas.openxmlformats.org/officeDocument/2006/relationships/externalLinkPath" Target="file:///\\562CF409\Formulario%20liquidez-2034%20SEMANA%20AL%2022%20DE%20NOVIEMB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.granade&#241;o\Desktop\IFA%20Conglomerado\HT\Plantillas\Partidas%20de%20consolidaci&#243;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lsa-my.sharepoint.com/Documents%20and%20Settings/TOSHIBA/Escritorio/CD%20BOLIVIA/Modelo%20de%20RdC%20Bolivi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S%20by%20ENTITY%20(c)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idencia/GFyT/Contabilidad/Departamento/General/A&#241;o%202020/07%20Julio/Cierre%20Mensual/Consolidado/Notas/Finalizadas/16)%20Deposi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Homologacion"/>
      <sheetName val="MATCH"/>
    </sheetNames>
    <sheetDataSet>
      <sheetData sheetId="0" refreshError="1"/>
      <sheetData sheetId="1" refreshError="1"/>
      <sheetData sheetId="2">
        <row r="1">
          <cell r="B1" t="str">
            <v>Balance General</v>
          </cell>
        </row>
        <row r="2">
          <cell r="B2" t="str">
            <v>Balance in USD</v>
          </cell>
        </row>
        <row r="4">
          <cell r="B4" t="str">
            <v>Row Labels</v>
          </cell>
        </row>
        <row r="5">
          <cell r="B5" t="str">
            <v>BKW  Plan de Cuentas</v>
          </cell>
          <cell r="C5" t="str">
            <v>Cuenta HND</v>
          </cell>
          <cell r="D5" t="str">
            <v>Nombre Cuenta</v>
          </cell>
          <cell r="E5" t="str">
            <v>Identifidor</v>
          </cell>
        </row>
        <row r="6">
          <cell r="B6" t="str">
            <v>BKW.1  ACTIVOS</v>
          </cell>
        </row>
        <row r="7">
          <cell r="B7" t="str">
            <v>BKW.11  ACTIVOS DE INTERMEDIACIÓN</v>
          </cell>
        </row>
        <row r="8">
          <cell r="B8" t="str">
            <v>BKW.111  FONDOS DISPONIBLES</v>
          </cell>
        </row>
        <row r="9">
          <cell r="B9" t="str">
            <v>BKW.1110  FONDOS DISPONIBLES</v>
          </cell>
        </row>
        <row r="10">
          <cell r="B10" t="str">
            <v>BKW.1110.01  CAJA</v>
          </cell>
        </row>
        <row r="11">
          <cell r="B11" t="str">
            <v>BKW.1110.01.01  Oficina central - ML</v>
          </cell>
          <cell r="C11">
            <v>0</v>
          </cell>
          <cell r="D11">
            <v>0</v>
          </cell>
          <cell r="E11">
            <v>1</v>
          </cell>
        </row>
        <row r="12">
          <cell r="B12" t="str">
            <v>BKW.1110.01.01.01  Fondos Disponibles SERSAPROSA</v>
          </cell>
          <cell r="C12">
            <v>1110201</v>
          </cell>
          <cell r="D12" t="str">
            <v>Caja de Reserva</v>
          </cell>
          <cell r="E12">
            <v>1</v>
          </cell>
        </row>
        <row r="13">
          <cell r="B13" t="str">
            <v>BKW.1110.01.02.01  Agencias - ML</v>
          </cell>
          <cell r="C13">
            <v>1110101</v>
          </cell>
          <cell r="D13" t="str">
            <v>Cajeros de Ventanilla</v>
          </cell>
          <cell r="E13">
            <v>1</v>
          </cell>
        </row>
        <row r="14">
          <cell r="B14" t="str">
            <v>BKW.1110.01.02.02  Agencias Boveda - ML</v>
          </cell>
          <cell r="C14">
            <v>1110201</v>
          </cell>
          <cell r="D14" t="str">
            <v>Caja de Reserva</v>
          </cell>
          <cell r="E14">
            <v>1</v>
          </cell>
        </row>
        <row r="15">
          <cell r="B15" t="str">
            <v>BKW.1110.01.02.03  Agencias Atm - ML</v>
          </cell>
          <cell r="C15">
            <v>1110102</v>
          </cell>
          <cell r="D15" t="str">
            <v>Cajeros Automáticos</v>
          </cell>
          <cell r="E15">
            <v>1</v>
          </cell>
        </row>
        <row r="16">
          <cell r="B16" t="str">
            <v>BKW.1110.01.02.04  Efectivo en Pay-Box</v>
          </cell>
          <cell r="C16">
            <v>1110102</v>
          </cell>
          <cell r="D16" t="str">
            <v>Cajeros Automáticos</v>
          </cell>
          <cell r="E16">
            <v>1</v>
          </cell>
        </row>
        <row r="17">
          <cell r="B17" t="str">
            <v>BKW.1110.01.03  Fondos fijos - ML</v>
          </cell>
          <cell r="C17">
            <v>143010303</v>
          </cell>
          <cell r="D17" t="str">
            <v>Caja Chica</v>
          </cell>
          <cell r="E17">
            <v>1</v>
          </cell>
        </row>
        <row r="18">
          <cell r="B18" t="str">
            <v>BKW.1110.01.04  Remesas locales en tránsito - ML</v>
          </cell>
          <cell r="C18">
            <v>0</v>
          </cell>
          <cell r="D18">
            <v>0</v>
          </cell>
          <cell r="E18">
            <v>1</v>
          </cell>
        </row>
        <row r="19">
          <cell r="B19" t="str">
            <v>BKW.1110.01.04.01  Remsesas Locales en Transito</v>
          </cell>
          <cell r="C19">
            <v>1110201</v>
          </cell>
          <cell r="D19" t="str">
            <v>Caja de Reserva</v>
          </cell>
          <cell r="E19">
            <v>1</v>
          </cell>
        </row>
        <row r="20">
          <cell r="B20" t="str">
            <v>BKW.1110.02  DEPÓSITOS EN EL BCR</v>
          </cell>
        </row>
        <row r="21">
          <cell r="B21" t="str">
            <v>BKW.1110.02.01.03  Depósitos en el BCR Encaje Legal cta.600068 - ML</v>
          </cell>
          <cell r="C21">
            <v>11201</v>
          </cell>
          <cell r="D21" t="str">
            <v>Depósitos Especiales</v>
          </cell>
          <cell r="E21">
            <v>1</v>
          </cell>
        </row>
        <row r="22">
          <cell r="B22" t="str">
            <v>BKW.1110.02.01.05  Depósitos en el BCR Requerimiento 3% cta.600076 - ML</v>
          </cell>
          <cell r="C22">
            <v>11201</v>
          </cell>
          <cell r="D22" t="str">
            <v>Depósitos Especiales</v>
          </cell>
          <cell r="E22">
            <v>1</v>
          </cell>
        </row>
        <row r="23">
          <cell r="B23" t="str">
            <v>BKW.1110.02.01.07  Depósitos en BCR Reserva Adicional 2% 600230- ML (USD)</v>
          </cell>
          <cell r="C23">
            <v>0</v>
          </cell>
          <cell r="D23">
            <v>0</v>
          </cell>
          <cell r="E23">
            <v>1</v>
          </cell>
        </row>
        <row r="24">
          <cell r="B24" t="str">
            <v>BKW.1110.02.01.08  Depósitos en BCR  Tramo III 600262- ML (USD)</v>
          </cell>
          <cell r="C24">
            <v>11201</v>
          </cell>
          <cell r="D24" t="str">
            <v>Depósitos Especiales</v>
          </cell>
          <cell r="E24">
            <v>1</v>
          </cell>
        </row>
        <row r="25">
          <cell r="B25" t="str">
            <v>BKW.1110.02.01.06  Depósitos en BCR Requerimiento 3% reserva liq. cta.600126 - ML</v>
          </cell>
          <cell r="C25">
            <v>11201</v>
          </cell>
          <cell r="D25" t="str">
            <v>Depósitos Especiales</v>
          </cell>
          <cell r="E25">
            <v>1</v>
          </cell>
        </row>
        <row r="26">
          <cell r="B26" t="str">
            <v>BKW.1110.03  DOCUMENTOS A CARGO DE OTROS BANCOS</v>
          </cell>
        </row>
        <row r="27">
          <cell r="B27" t="str">
            <v>BKW.1110.03.01  Compensaciones pendientes</v>
          </cell>
          <cell r="C27">
            <v>11402</v>
          </cell>
          <cell r="D27" t="str">
            <v>Recibidos para Otros Conceptos</v>
          </cell>
          <cell r="E27">
            <v>1</v>
          </cell>
        </row>
        <row r="28">
          <cell r="B28" t="str">
            <v>BKW.1110.03.02  Rechazos por compensación</v>
          </cell>
          <cell r="C28">
            <v>11501</v>
          </cell>
          <cell r="D28" t="str">
            <v>Cheques al Cobro</v>
          </cell>
          <cell r="E28">
            <v>1</v>
          </cell>
        </row>
        <row r="29">
          <cell r="B29" t="str">
            <v>BKW.1110.04  DEPÓSITOS EN BANCOS LOCALES</v>
          </cell>
        </row>
        <row r="30">
          <cell r="B30" t="str">
            <v>BKW.1110.04.01.01  B.A.C. Cta. Cte. No. 522-033353-3 - ML</v>
          </cell>
          <cell r="C30">
            <v>1130101</v>
          </cell>
          <cell r="D30" t="str">
            <v>Cuentas de Cheques</v>
          </cell>
          <cell r="E30">
            <v>1</v>
          </cell>
        </row>
        <row r="31">
          <cell r="B31" t="str">
            <v>BKW.1110.04.01.02  B.A.C. Cta. Cte. No. 542-003945-0 Prestamos</v>
          </cell>
          <cell r="C31">
            <v>1130101</v>
          </cell>
          <cell r="D31" t="str">
            <v>Cuentas de Cheques</v>
          </cell>
          <cell r="E31">
            <v>1</v>
          </cell>
        </row>
        <row r="32">
          <cell r="B32" t="str">
            <v>BKW.1110.04.01.03  BANSAL Cta. Cte. No. 016-07-00201-05 - ML</v>
          </cell>
          <cell r="C32">
            <v>0</v>
          </cell>
          <cell r="D32">
            <v>0</v>
          </cell>
          <cell r="E32">
            <v>1</v>
          </cell>
        </row>
        <row r="33">
          <cell r="B33" t="str">
            <v>BKW.1110.04.01.04  Bco. Cuscatl. N Cta. Cte. 0506-03644 - ML</v>
          </cell>
          <cell r="C33">
            <v>0</v>
          </cell>
          <cell r="D33">
            <v>0</v>
          </cell>
          <cell r="E33">
            <v>1</v>
          </cell>
        </row>
        <row r="34">
          <cell r="B34" t="str">
            <v>BKW.1110.04.01.05  Bco. Comercio Cta. Cte. 00-06-102859 - ML</v>
          </cell>
          <cell r="C34">
            <v>0</v>
          </cell>
          <cell r="D34">
            <v>0</v>
          </cell>
          <cell r="E34">
            <v>1</v>
          </cell>
        </row>
        <row r="35">
          <cell r="B35" t="str">
            <v>BKW.1110.04.01.06  Banco Agricola, S.A Cta. Cte. 500-860949-2</v>
          </cell>
          <cell r="C35">
            <v>1130101</v>
          </cell>
          <cell r="D35" t="str">
            <v>Cuentas de Cheques</v>
          </cell>
          <cell r="E35">
            <v>1</v>
          </cell>
        </row>
        <row r="36">
          <cell r="B36" t="str">
            <v>BKW.1110.04.01.07  Banco Agricola, S.A Cta. Cte. 500--022659-1</v>
          </cell>
          <cell r="C36">
            <v>1130101</v>
          </cell>
          <cell r="D36" t="str">
            <v>Cuentas de Cheques</v>
          </cell>
          <cell r="E36">
            <v>1</v>
          </cell>
        </row>
        <row r="37">
          <cell r="B37" t="str">
            <v>BKW.1110.04.01.08  Banco Scotiabank 714002175-4</v>
          </cell>
          <cell r="C37">
            <v>1130101</v>
          </cell>
          <cell r="D37" t="str">
            <v>Cuentas de Cheques</v>
          </cell>
          <cell r="E37">
            <v>1</v>
          </cell>
        </row>
        <row r="38">
          <cell r="B38" t="str">
            <v>BKW.1110.04.01.17  B.F.A. Cta. Cte. No. 100-153-663764-8 - ML</v>
          </cell>
          <cell r="C38">
            <v>0</v>
          </cell>
          <cell r="D38">
            <v>0</v>
          </cell>
          <cell r="E38">
            <v>1</v>
          </cell>
        </row>
        <row r="39">
          <cell r="B39" t="str">
            <v>BKW.1110.04.03.01  A plazo - ML</v>
          </cell>
          <cell r="C39">
            <v>0</v>
          </cell>
          <cell r="D39">
            <v>0</v>
          </cell>
          <cell r="E39">
            <v>1</v>
          </cell>
        </row>
        <row r="40">
          <cell r="B40" t="str">
            <v>BKW.1110.04.01.09  Banco Azul S.A. Cta. 100-000-0083995-5</v>
          </cell>
          <cell r="C40">
            <v>11601</v>
          </cell>
          <cell r="D40" t="str">
            <v>Depósitos a la Vista</v>
          </cell>
          <cell r="E40">
            <v>1</v>
          </cell>
        </row>
        <row r="41">
          <cell r="B41" t="str">
            <v>BKW.1110.06  DEPOSITOS EN BANCOS EXTRANJEROS</v>
          </cell>
        </row>
        <row r="42">
          <cell r="B42" t="str">
            <v>BKW.1110.06.01.01  CITIBANK Cta. Cte. No. 36209594</v>
          </cell>
          <cell r="C42">
            <v>11601</v>
          </cell>
          <cell r="D42" t="str">
            <v>Depósitos a la Vista</v>
          </cell>
          <cell r="E42">
            <v>1</v>
          </cell>
        </row>
        <row r="43">
          <cell r="B43" t="str">
            <v>BKW.1110.06.01.02  COMMERZBANK, AG, Frankfurt Cta. # 400 88 22 223 00 EUR</v>
          </cell>
          <cell r="C43">
            <v>0</v>
          </cell>
          <cell r="D43">
            <v>0</v>
          </cell>
          <cell r="E43">
            <v>1</v>
          </cell>
        </row>
        <row r="44">
          <cell r="B44" t="str">
            <v>BKW.1110.06.01.03  PROCREDIT BANK AG 001510045</v>
          </cell>
          <cell r="C44">
            <v>11601</v>
          </cell>
          <cell r="D44" t="str">
            <v>Depósitos a la Vista</v>
          </cell>
          <cell r="E44">
            <v>1</v>
          </cell>
        </row>
        <row r="45">
          <cell r="B45" t="str">
            <v>BKW.1110.06.01.05  JPMorgan Chase Bank, N.A.  Cta.865359939</v>
          </cell>
          <cell r="C45">
            <v>11602</v>
          </cell>
          <cell r="D45" t="str">
            <v>Depósitos Especiales</v>
          </cell>
          <cell r="E45">
            <v>1</v>
          </cell>
        </row>
        <row r="46">
          <cell r="B46" t="str">
            <v>BKW.1110.06.02.01  A Plazo-ML</v>
          </cell>
          <cell r="C46">
            <v>0</v>
          </cell>
          <cell r="D46">
            <v>0</v>
          </cell>
          <cell r="E46">
            <v>1</v>
          </cell>
        </row>
        <row r="47">
          <cell r="B47" t="str">
            <v>BKW.1110.06.01.06  U.S. Century Bank Cta. 1852000396</v>
          </cell>
          <cell r="C47">
            <v>11601</v>
          </cell>
          <cell r="D47" t="str">
            <v>Depósitos a la Vista</v>
          </cell>
          <cell r="E47">
            <v>1</v>
          </cell>
        </row>
        <row r="48">
          <cell r="B48" t="str">
            <v>BKW.112  ADQUISICIÓN TEMPORAL DE DOCUMENTOS</v>
          </cell>
        </row>
        <row r="49">
          <cell r="B49" t="str">
            <v>BKW.1121  DOCUMENTOS ADQUIRIDOS HASTA UN AÑO PLAZO</v>
          </cell>
        </row>
        <row r="50">
          <cell r="B50" t="str">
            <v>BKW.1121.01  OPERACIONES DE REPORTO CON EL BANCO CENTRAL DE RESERVA</v>
          </cell>
        </row>
        <row r="51">
          <cell r="B51" t="str">
            <v>BKW.1121.01.01  Emitidos por el Banco Central de Reserva - ML</v>
          </cell>
          <cell r="C51">
            <v>0</v>
          </cell>
          <cell r="D51">
            <v>0</v>
          </cell>
          <cell r="E51">
            <v>1</v>
          </cell>
        </row>
        <row r="52">
          <cell r="B52" t="str">
            <v>BKW.1121.01.06  Emitidos por otras entidades del Sistema Financiero - ML</v>
          </cell>
          <cell r="C52">
            <v>0</v>
          </cell>
          <cell r="D52">
            <v>0</v>
          </cell>
          <cell r="E52">
            <v>1</v>
          </cell>
        </row>
        <row r="53">
          <cell r="B53" t="str">
            <v>BKW.1121.02  OPERACIONES DE REPORTO CON ENTIDADES DEL ESTADO</v>
          </cell>
        </row>
        <row r="54">
          <cell r="B54" t="str">
            <v>BKW.1121.02.02  Operaciones de reporto con entidades del estado</v>
          </cell>
          <cell r="C54">
            <v>122010207</v>
          </cell>
          <cell r="D54" t="str">
            <v>Instrumentos Emitidos por Gobiernos y Bancos Centrales Extr</v>
          </cell>
          <cell r="E54">
            <v>1</v>
          </cell>
        </row>
        <row r="55">
          <cell r="B55" t="str">
            <v>BKW.1121.06  OPERACIONES DE REPORTO CON OTRAS ENTIDADES DEL SISTEMA</v>
          </cell>
        </row>
        <row r="56">
          <cell r="B56" t="str">
            <v>BKW.1121.06.06  Emitidos por otras entidades del Sistema Financiero - ML</v>
          </cell>
          <cell r="C56">
            <v>0</v>
          </cell>
          <cell r="D56">
            <v>0</v>
          </cell>
          <cell r="E56">
            <v>1</v>
          </cell>
        </row>
        <row r="57">
          <cell r="B57" t="str">
            <v>BKW.1121.07  OPERACIONES BURSÁTILES</v>
          </cell>
        </row>
        <row r="58">
          <cell r="B58" t="str">
            <v>BKW.1121.07.06  Emitidos por otras entidades del Sistema Financiero - ML</v>
          </cell>
          <cell r="C58">
            <v>0</v>
          </cell>
          <cell r="D58">
            <v>0</v>
          </cell>
          <cell r="E58">
            <v>1</v>
          </cell>
        </row>
        <row r="59">
          <cell r="B59" t="str">
            <v>BKW.113  INVERSIONES FINANCIERAS</v>
          </cell>
        </row>
        <row r="60">
          <cell r="B60" t="str">
            <v>BKW.1130  TÍTULOSVALORES CONSERVADOS PARA NEGOCIACIÓN</v>
          </cell>
        </row>
        <row r="61">
          <cell r="B61" t="str">
            <v>BKW.1130.01  TÍTULOSVALORES PROPIOS</v>
          </cell>
        </row>
        <row r="62">
          <cell r="B62" t="str">
            <v>BKW.1130.01.02  Emitidos por el Estado - ML</v>
          </cell>
          <cell r="C62">
            <v>0</v>
          </cell>
          <cell r="D62">
            <v>0</v>
          </cell>
          <cell r="E62">
            <v>1</v>
          </cell>
        </row>
        <row r="63">
          <cell r="B63" t="str">
            <v>BKW.1130.02  TÍTULOSVALORES TRANSFERIDOS</v>
          </cell>
        </row>
        <row r="64">
          <cell r="B64" t="str">
            <v>BKW.1130.02.02  Emitidos por el Estado - ML</v>
          </cell>
          <cell r="C64">
            <v>122010207</v>
          </cell>
          <cell r="D64" t="str">
            <v>Instrumentos Emitidos por Gobiernos y Bancos Centrales Extr</v>
          </cell>
          <cell r="E64">
            <v>1</v>
          </cell>
        </row>
        <row r="65">
          <cell r="B65" t="str">
            <v>BKW.1130.02.01  Emitidos por el BCR - ML</v>
          </cell>
          <cell r="C65">
            <v>0</v>
          </cell>
          <cell r="D65">
            <v>0</v>
          </cell>
          <cell r="E65">
            <v>1</v>
          </cell>
        </row>
        <row r="66">
          <cell r="B66" t="str">
            <v>BKW.1131  TÍTULOSVALORES PARA CONSERVARSE HASTA EL VENCIMIENTO</v>
          </cell>
        </row>
        <row r="67">
          <cell r="B67" t="str">
            <v>BKW.1131.00  TITULOSVALORES PARA CONSERVARSE HASTA EL VENCIMIENTO</v>
          </cell>
        </row>
        <row r="68">
          <cell r="B68" t="str">
            <v>BKW.1131.00.01  Emitidos por el BCR - ML</v>
          </cell>
          <cell r="C68">
            <v>122010207</v>
          </cell>
          <cell r="D68" t="str">
            <v>Instrumentos Emitidos por Gobiernos y Bancos Centrales Extr</v>
          </cell>
          <cell r="E68">
            <v>1</v>
          </cell>
        </row>
        <row r="69">
          <cell r="B69" t="str">
            <v>BKW.1131.00.02  Emitidos por el Estado - ML</v>
          </cell>
          <cell r="C69">
            <v>122010207</v>
          </cell>
          <cell r="D69" t="str">
            <v>Instrumentos Emitidos por Gobiernos y Bancos Centrales Extr</v>
          </cell>
          <cell r="E69">
            <v>1</v>
          </cell>
        </row>
        <row r="70">
          <cell r="B70" t="str">
            <v>BKW.1131.00.99  Intereses y otros por cobrar - ML</v>
          </cell>
          <cell r="C70">
            <v>1280102</v>
          </cell>
          <cell r="D70" t="str">
            <v>Inversiones no Obligatorias</v>
          </cell>
          <cell r="E70">
            <v>1</v>
          </cell>
        </row>
        <row r="71">
          <cell r="B71" t="str">
            <v>BKW.1131.00.03  Emitidos por empresas privadas - ML</v>
          </cell>
          <cell r="C71">
            <v>0</v>
          </cell>
          <cell r="D71">
            <v>0</v>
          </cell>
          <cell r="E71">
            <v>1</v>
          </cell>
        </row>
        <row r="72">
          <cell r="B72" t="str">
            <v>BKW.1132  TÍTULOSVALORES DISPONIBLES PARA VENTA</v>
          </cell>
        </row>
        <row r="73">
          <cell r="B73" t="str">
            <v>BKW.1132.00  TÍTULOSVALORES DISPONIBLES PARA VENTA</v>
          </cell>
        </row>
        <row r="74">
          <cell r="B74" t="str">
            <v>BKW.1132.00.01  Títulosvalores Disponibles para Venta</v>
          </cell>
          <cell r="C74">
            <v>0</v>
          </cell>
          <cell r="D74">
            <v>0</v>
          </cell>
          <cell r="E74">
            <v>1</v>
          </cell>
        </row>
        <row r="75">
          <cell r="B75" t="str">
            <v>BKW.1132.00.07  Emitidos por instituciones extranjeras</v>
          </cell>
          <cell r="C75">
            <v>0</v>
          </cell>
          <cell r="D75">
            <v>0</v>
          </cell>
          <cell r="E75">
            <v>1</v>
          </cell>
        </row>
        <row r="76">
          <cell r="B76" t="str">
            <v>BKW.1132.00.06  Emitidos por otras entidades del Sistema Financiero - ML</v>
          </cell>
          <cell r="C76">
            <v>122010208</v>
          </cell>
          <cell r="D76" t="str">
            <v>Instrumentos Emitidos por Instituciones Financieras del Int</v>
          </cell>
          <cell r="E76">
            <v>1</v>
          </cell>
        </row>
        <row r="77">
          <cell r="B77" t="str">
            <v>BKW.1132.00.99  Intereses y otros por cobrar - ML</v>
          </cell>
          <cell r="C77">
            <v>122010208</v>
          </cell>
          <cell r="D77" t="str">
            <v>Instrumentos Emitidos por Instituciones Financieras del Int</v>
          </cell>
          <cell r="E77">
            <v>1</v>
          </cell>
        </row>
        <row r="78">
          <cell r="B78" t="str">
            <v>BKW.114  PRÉSTAMOS</v>
          </cell>
        </row>
        <row r="79">
          <cell r="B79" t="str">
            <v>BKW.1141  PRÉSTAMOS PACTADOS HASTA UN AÑO PLAZO</v>
          </cell>
        </row>
        <row r="80">
          <cell r="B80" t="str">
            <v>BKW.1141.02  PRÉSTAMOS A ENTIDADES DEL ESTADO</v>
          </cell>
        </row>
        <row r="81">
          <cell r="B81" t="str">
            <v>BKW.1141.02.01  Otorgamientos originales - ML</v>
          </cell>
          <cell r="C81">
            <v>0</v>
          </cell>
          <cell r="D81">
            <v>0</v>
          </cell>
          <cell r="E81">
            <v>1</v>
          </cell>
        </row>
        <row r="82">
          <cell r="B82" t="str">
            <v>BKW.1141.02.99.01  Intereses y Otros por Cobrar Original</v>
          </cell>
          <cell r="C82">
            <v>0</v>
          </cell>
          <cell r="D82">
            <v>0</v>
          </cell>
          <cell r="E82">
            <v>1</v>
          </cell>
        </row>
        <row r="83">
          <cell r="B83" t="str">
            <v>BKW.1141.02.99.02  Intereses y Otros por Cobrar Refinanciado</v>
          </cell>
          <cell r="C83">
            <v>0</v>
          </cell>
          <cell r="D83">
            <v>0</v>
          </cell>
          <cell r="E83">
            <v>1</v>
          </cell>
        </row>
        <row r="84">
          <cell r="B84" t="str">
            <v>BKW.1141.03  PRÉSTAMOS A EMPRESAS PRIVADAS</v>
          </cell>
        </row>
        <row r="85">
          <cell r="B85" t="str">
            <v>BKW.1141.03.01  Otorgamientos originales - ML</v>
          </cell>
          <cell r="C85">
            <v>13101</v>
          </cell>
          <cell r="D85" t="str">
            <v>Préstamos A La Vista</v>
          </cell>
          <cell r="E85">
            <v>1</v>
          </cell>
        </row>
        <row r="86">
          <cell r="B86" t="str">
            <v>BKW.1141.03.02  Refinanciados - ML</v>
          </cell>
          <cell r="C86">
            <v>0</v>
          </cell>
          <cell r="D86">
            <v>0</v>
          </cell>
          <cell r="E86">
            <v>1</v>
          </cell>
        </row>
        <row r="87">
          <cell r="B87" t="str">
            <v>BKW.1141.03.03  Reestructurados - ML</v>
          </cell>
          <cell r="C87">
            <v>1340201</v>
          </cell>
          <cell r="D87" t="str">
            <v>Vigentes</v>
          </cell>
          <cell r="E87">
            <v>1</v>
          </cell>
        </row>
        <row r="88">
          <cell r="B88" t="str">
            <v>BKW.1141.03.99.01  Intereses y otros por cobrar Original</v>
          </cell>
          <cell r="C88">
            <v>1380101</v>
          </cell>
          <cell r="D88" t="str">
            <v>Intereses por Cobrar</v>
          </cell>
          <cell r="E88">
            <v>1</v>
          </cell>
        </row>
        <row r="89">
          <cell r="B89" t="str">
            <v>BKW.1141.03.99.02  Intereses y otros por cobrar Refinanciado</v>
          </cell>
          <cell r="C89">
            <v>0</v>
          </cell>
          <cell r="D89">
            <v>0</v>
          </cell>
          <cell r="E89">
            <v>1</v>
          </cell>
        </row>
        <row r="90">
          <cell r="B90" t="str">
            <v>BKW.1141.03.99.03  Intereses y otros por cobrar Reprogramado</v>
          </cell>
          <cell r="C90">
            <v>1380103</v>
          </cell>
          <cell r="D90" t="str">
            <v>Préstamos Refinanciados</v>
          </cell>
          <cell r="E90">
            <v>1</v>
          </cell>
        </row>
        <row r="91">
          <cell r="B91" t="str">
            <v>BKW.1141.04  PRÉSTAMOS A PARTICULARES</v>
          </cell>
        </row>
        <row r="92">
          <cell r="B92" t="str">
            <v>BKW.1141.04.01  Otorgamientos originales - ML</v>
          </cell>
          <cell r="C92">
            <v>13101</v>
          </cell>
          <cell r="D92" t="str">
            <v>Préstamos A La Vista</v>
          </cell>
          <cell r="E92">
            <v>1</v>
          </cell>
        </row>
        <row r="93">
          <cell r="B93" t="str">
            <v>BKW.1141.04.02  Refinanciados - ML</v>
          </cell>
          <cell r="C93">
            <v>1340201</v>
          </cell>
          <cell r="D93" t="str">
            <v>Vigentes</v>
          </cell>
          <cell r="E93">
            <v>1</v>
          </cell>
        </row>
        <row r="94">
          <cell r="B94" t="str">
            <v>BKW.1141.04.03  Reestructurados - ML</v>
          </cell>
          <cell r="C94">
            <v>1340201</v>
          </cell>
          <cell r="D94" t="str">
            <v>Vigentes</v>
          </cell>
          <cell r="E94">
            <v>1</v>
          </cell>
        </row>
        <row r="95">
          <cell r="B95" t="str">
            <v>BKW.1141.04.99.01  Intereses y otros por cobrar Original</v>
          </cell>
          <cell r="C95">
            <v>1380101</v>
          </cell>
          <cell r="D95" t="str">
            <v>Intereses por Cobrar</v>
          </cell>
          <cell r="E95">
            <v>1</v>
          </cell>
        </row>
        <row r="96">
          <cell r="B96" t="str">
            <v>BKW.1141.04.99.02  Intereses y otros por cobrar Refinanciado</v>
          </cell>
          <cell r="C96">
            <v>1380103</v>
          </cell>
          <cell r="D96" t="str">
            <v>Préstamos Refinanciados</v>
          </cell>
          <cell r="E96">
            <v>1</v>
          </cell>
        </row>
        <row r="97">
          <cell r="B97" t="str">
            <v>BKW.1141.04.99.03  Intereses y otros por cobrar Reprogramado</v>
          </cell>
          <cell r="C97">
            <v>1380103</v>
          </cell>
          <cell r="D97" t="str">
            <v>Préstamos Refinanciados</v>
          </cell>
          <cell r="E97">
            <v>1</v>
          </cell>
        </row>
        <row r="98">
          <cell r="B98" t="str">
            <v>BKW.1141.06  PRÉSTAMOS A OTRAS ENTIDADES DEL SISTEMA</v>
          </cell>
        </row>
        <row r="99">
          <cell r="B99" t="str">
            <v>BKW.1141.06.99.01  Intereses y Otros por Cobrar Original</v>
          </cell>
          <cell r="C99">
            <v>0</v>
          </cell>
          <cell r="D99">
            <v>0</v>
          </cell>
          <cell r="E99">
            <v>1</v>
          </cell>
        </row>
        <row r="100">
          <cell r="B100" t="str">
            <v>BKW.1141.99  DESEMBOLSOS Y RECUPERACIONES POR APLICAR</v>
          </cell>
        </row>
        <row r="101">
          <cell r="B101" t="str">
            <v>BKW.1141.99.02  Recuperaciones por aplicar - ML</v>
          </cell>
          <cell r="C101">
            <v>0</v>
          </cell>
          <cell r="D101">
            <v>0</v>
          </cell>
          <cell r="E101">
            <v>1</v>
          </cell>
        </row>
        <row r="102">
          <cell r="B102" t="str">
            <v>BKW.1142  PRÉSTAMOS PACTADOS A MÁS DE UN AÑO PLAZO</v>
          </cell>
        </row>
        <row r="103">
          <cell r="B103" t="str">
            <v>BKW.1142.02  PRÉSTAMOS A ENTIDADES DEL ESTADO</v>
          </cell>
        </row>
        <row r="104">
          <cell r="B104" t="str">
            <v>BKW.1142.02.01  Otorgamientos originales - ML</v>
          </cell>
          <cell r="C104">
            <v>1311801</v>
          </cell>
          <cell r="D104" t="str">
            <v>Gobierno Central</v>
          </cell>
          <cell r="E104">
            <v>1</v>
          </cell>
        </row>
        <row r="105">
          <cell r="B105" t="str">
            <v>BKW.1142.02.02  Refinanciados - ML</v>
          </cell>
          <cell r="C105">
            <v>0</v>
          </cell>
          <cell r="D105">
            <v>0</v>
          </cell>
          <cell r="E105">
            <v>1</v>
          </cell>
        </row>
        <row r="106">
          <cell r="B106" t="str">
            <v>BKW.1142.02.99  Intereses y otros por cobrar - ML</v>
          </cell>
          <cell r="C106">
            <v>0</v>
          </cell>
          <cell r="D106">
            <v>0</v>
          </cell>
          <cell r="E106">
            <v>1</v>
          </cell>
        </row>
        <row r="107">
          <cell r="B107" t="str">
            <v>BKW.1142.02.99.01  Intereses y Otros por Cobrar Original</v>
          </cell>
          <cell r="C107">
            <v>1380101</v>
          </cell>
          <cell r="D107" t="str">
            <v>(Gobierno Central)</v>
          </cell>
          <cell r="E107">
            <v>1</v>
          </cell>
        </row>
        <row r="108">
          <cell r="B108" t="str">
            <v>BKW.1142.02.99.02  Intereses y Otros por Cobrar Refinanciado</v>
          </cell>
          <cell r="C108">
            <v>0</v>
          </cell>
          <cell r="D108">
            <v>0</v>
          </cell>
          <cell r="E108">
            <v>1</v>
          </cell>
        </row>
        <row r="109">
          <cell r="B109" t="str">
            <v>BKW.1142.02.99.03  Intereses y Otros por Cobrar Reprogramado</v>
          </cell>
          <cell r="C109">
            <v>0</v>
          </cell>
          <cell r="D109">
            <v>0</v>
          </cell>
          <cell r="E109">
            <v>1</v>
          </cell>
        </row>
        <row r="110">
          <cell r="B110" t="str">
            <v>BKW.1142.03  PRÉSTAMOS A EMPRESAS PRIVADAS</v>
          </cell>
        </row>
        <row r="111">
          <cell r="B111" t="str">
            <v>BKW.1142.03.01  Otorgamientos originales - ML</v>
          </cell>
          <cell r="C111">
            <v>13101</v>
          </cell>
          <cell r="D111" t="str">
            <v>Préstamos A La Vista</v>
          </cell>
          <cell r="E111">
            <v>1</v>
          </cell>
        </row>
        <row r="112">
          <cell r="B112" t="str">
            <v>BKW.1142.03.02  Refinanciados - ML</v>
          </cell>
          <cell r="C112">
            <v>1340101</v>
          </cell>
          <cell r="D112" t="str">
            <v>Vigentes</v>
          </cell>
          <cell r="E112">
            <v>1</v>
          </cell>
        </row>
        <row r="113">
          <cell r="B113" t="str">
            <v>BKW.1142.03.03  Reestructurados - ML</v>
          </cell>
          <cell r="C113">
            <v>1340101</v>
          </cell>
          <cell r="D113" t="str">
            <v>Vigentes</v>
          </cell>
          <cell r="E113">
            <v>1</v>
          </cell>
        </row>
        <row r="114">
          <cell r="B114" t="str">
            <v>BKW.1142.03.99.01  Intereses y otros por cobrar Original</v>
          </cell>
          <cell r="C114">
            <v>1380101</v>
          </cell>
          <cell r="D114" t="str">
            <v>Intereses por Cobrar</v>
          </cell>
          <cell r="E114">
            <v>1</v>
          </cell>
        </row>
        <row r="115">
          <cell r="B115" t="str">
            <v>BKW.1142.03.99.02  Intereses y otros por cobrar Refinanciado</v>
          </cell>
          <cell r="C115">
            <v>1380103</v>
          </cell>
          <cell r="D115" t="str">
            <v>Préstamos Refinanciados</v>
          </cell>
          <cell r="E115">
            <v>1</v>
          </cell>
        </row>
        <row r="116">
          <cell r="B116" t="str">
            <v>BKW.1142.03.99.03  Intereses y otros por cobrar Reprogramado</v>
          </cell>
          <cell r="C116">
            <v>1380103</v>
          </cell>
          <cell r="D116" t="str">
            <v>Préstamos Refinanciados</v>
          </cell>
          <cell r="E116">
            <v>1</v>
          </cell>
        </row>
        <row r="117">
          <cell r="B117" t="str">
            <v>BKW.1142.04  PRÉSTAMOS A PARTICULARES</v>
          </cell>
        </row>
        <row r="118">
          <cell r="B118" t="str">
            <v>BKW.1142.04.01  Otorgamientos originales - ML</v>
          </cell>
          <cell r="C118">
            <v>13101</v>
          </cell>
          <cell r="D118" t="str">
            <v>Préstamos A La Vista</v>
          </cell>
          <cell r="E118">
            <v>1</v>
          </cell>
        </row>
        <row r="119">
          <cell r="B119" t="str">
            <v>BKW.1142.04.02.01  Refinanciados - ML</v>
          </cell>
          <cell r="C119">
            <v>1340101</v>
          </cell>
          <cell r="D119" t="str">
            <v>Vigentes</v>
          </cell>
          <cell r="E119">
            <v>1</v>
          </cell>
        </row>
        <row r="120">
          <cell r="B120" t="str">
            <v>BKW.1142.04.02.02  Refinanciados Vivienda - ML</v>
          </cell>
          <cell r="C120">
            <v>1340301</v>
          </cell>
          <cell r="D120" t="str">
            <v>Vigentes</v>
          </cell>
          <cell r="E120">
            <v>1</v>
          </cell>
        </row>
        <row r="121">
          <cell r="B121" t="str">
            <v>BKW.1142.04.03.01  Reestructurados - ML</v>
          </cell>
          <cell r="C121">
            <v>1340101</v>
          </cell>
          <cell r="D121" t="str">
            <v>Vigentes</v>
          </cell>
          <cell r="E121">
            <v>1</v>
          </cell>
        </row>
        <row r="122">
          <cell r="B122" t="str">
            <v>BKW.1142.04.03.02  Reestructurados Vivienda - ML</v>
          </cell>
          <cell r="C122">
            <v>1340301</v>
          </cell>
          <cell r="D122" t="str">
            <v>Vigentes</v>
          </cell>
          <cell r="E122">
            <v>1</v>
          </cell>
        </row>
        <row r="123">
          <cell r="B123" t="str">
            <v>BKW.1142.04.07  Préstamos para adquisición de vivienda - ML</v>
          </cell>
          <cell r="C123">
            <v>1311001</v>
          </cell>
          <cell r="D123" t="str">
            <v>Prestamos para Vivienda</v>
          </cell>
          <cell r="E123">
            <v>1</v>
          </cell>
        </row>
        <row r="124">
          <cell r="B124" t="str">
            <v>BKW.1142.04.99.01  Intereses y otros por cobrar Original</v>
          </cell>
          <cell r="C124">
            <v>1380101</v>
          </cell>
          <cell r="D124" t="str">
            <v>Intereses por Cobrar</v>
          </cell>
          <cell r="E124">
            <v>1</v>
          </cell>
        </row>
        <row r="125">
          <cell r="B125" t="str">
            <v>BKW.1142.04.99.02  Intereses y otros por cobrar Refinanciado</v>
          </cell>
          <cell r="C125">
            <v>1380103</v>
          </cell>
          <cell r="D125" t="str">
            <v>Préstamos Refinanciados</v>
          </cell>
          <cell r="E125">
            <v>1</v>
          </cell>
        </row>
        <row r="126">
          <cell r="B126" t="str">
            <v>BKW.1142.04.99.03  Intereses y otros por cobrar Reprogramado</v>
          </cell>
          <cell r="C126">
            <v>1380103</v>
          </cell>
          <cell r="D126" t="str">
            <v>Préstamos Refinanciados</v>
          </cell>
          <cell r="E126">
            <v>1</v>
          </cell>
        </row>
        <row r="127">
          <cell r="B127" t="str">
            <v>BKW.1142.04.99.04  Int. Prést. Particulares Vivienda Originales</v>
          </cell>
          <cell r="C127">
            <v>1380101</v>
          </cell>
          <cell r="D127" t="str">
            <v>Intereses por Cobrar</v>
          </cell>
          <cell r="E127">
            <v>1</v>
          </cell>
        </row>
        <row r="128">
          <cell r="B128" t="str">
            <v>BKW.1142.04.99.05  Int. Prést. Particulares Vivienda Refinanciados</v>
          </cell>
          <cell r="C128">
            <v>1380103</v>
          </cell>
          <cell r="D128" t="str">
            <v>Préstamos Refinanciados</v>
          </cell>
          <cell r="E128">
            <v>1</v>
          </cell>
        </row>
        <row r="129">
          <cell r="B129" t="str">
            <v>BKW.1142.04.99.06  Int. Prést. Particulares Vivienda Reprogramados</v>
          </cell>
          <cell r="C129">
            <v>1380103</v>
          </cell>
          <cell r="D129" t="str">
            <v>Préstamos Refinanciados</v>
          </cell>
          <cell r="E129">
            <v>1</v>
          </cell>
        </row>
        <row r="130">
          <cell r="B130" t="str">
            <v>BKW.1142.06  PRÉSTAMOS A OTRAS ENTIDADES DEL SISTEMA</v>
          </cell>
        </row>
        <row r="131">
          <cell r="B131" t="str">
            <v>BKW.1142.06.01  Otorgamientos Originales</v>
          </cell>
          <cell r="C131">
            <v>13116032</v>
          </cell>
          <cell r="D131" t="str">
            <v>Plazo Mayor de treinta días</v>
          </cell>
          <cell r="E131">
            <v>1</v>
          </cell>
        </row>
        <row r="132">
          <cell r="B132" t="str">
            <v>BKW.1142.06.02  Refinanciados</v>
          </cell>
          <cell r="C132">
            <v>0</v>
          </cell>
          <cell r="D132">
            <v>0</v>
          </cell>
          <cell r="E132">
            <v>1</v>
          </cell>
        </row>
        <row r="133">
          <cell r="B133" t="str">
            <v>BKW.1142.06.03  Reestructurados</v>
          </cell>
          <cell r="C133">
            <v>0</v>
          </cell>
          <cell r="D133">
            <v>0</v>
          </cell>
          <cell r="E133">
            <v>1</v>
          </cell>
        </row>
        <row r="134">
          <cell r="B134" t="str">
            <v>BKW.1142.06.99.01  Intereses y Otros por Cobrar Original</v>
          </cell>
          <cell r="C134">
            <v>1380101</v>
          </cell>
          <cell r="D134" t="str">
            <v>Intereses por Cobrar</v>
          </cell>
          <cell r="E134">
            <v>1</v>
          </cell>
        </row>
        <row r="135">
          <cell r="B135" t="str">
            <v>BKW.1148  PRÉSTAMOS VENCIDOS</v>
          </cell>
        </row>
        <row r="136">
          <cell r="B136" t="str">
            <v>BKW.1148.02  PRÉSTAMOS A ENTIDADES DEL ESTADO</v>
          </cell>
        </row>
        <row r="137">
          <cell r="B137" t="str">
            <v>BKW.1148.02.01  Otorgamientos Originales</v>
          </cell>
          <cell r="C137">
            <v>0</v>
          </cell>
          <cell r="D137">
            <v>0</v>
          </cell>
          <cell r="E137">
            <v>1</v>
          </cell>
        </row>
        <row r="138">
          <cell r="B138" t="str">
            <v>BKW.1148.02.02  Refinanciados</v>
          </cell>
          <cell r="C138">
            <v>0</v>
          </cell>
          <cell r="D138">
            <v>0</v>
          </cell>
          <cell r="E138">
            <v>1</v>
          </cell>
        </row>
        <row r="139">
          <cell r="B139" t="str">
            <v>BKW.1148.03  PRÉSTAMOS A EMPRESAS PRIVADAS</v>
          </cell>
        </row>
        <row r="140">
          <cell r="B140" t="str">
            <v>BKW.1148.03.01  Otorgamientos originales - ML</v>
          </cell>
          <cell r="C140">
            <v>13101</v>
          </cell>
          <cell r="D140" t="str">
            <v>Préstamos A La Vista</v>
          </cell>
          <cell r="E140">
            <v>1</v>
          </cell>
        </row>
        <row r="141">
          <cell r="B141" t="str">
            <v>BKW.1148.03.02  Refinanciados - ML</v>
          </cell>
          <cell r="C141">
            <v>1340103</v>
          </cell>
          <cell r="D141" t="str">
            <v>Vencidos</v>
          </cell>
          <cell r="E141">
            <v>1</v>
          </cell>
        </row>
        <row r="142">
          <cell r="B142" t="str">
            <v>BKW.1148.03.03  Reestructurados - ML</v>
          </cell>
          <cell r="C142">
            <v>0</v>
          </cell>
          <cell r="D142">
            <v>0</v>
          </cell>
          <cell r="E142">
            <v>1</v>
          </cell>
        </row>
        <row r="143">
          <cell r="B143" t="str">
            <v>BKW.1148.04  PRÉSTAMOS A PARTICULARES</v>
          </cell>
        </row>
        <row r="144">
          <cell r="B144" t="str">
            <v>BKW.1148.04.01  Otorgamientos originales - ML</v>
          </cell>
          <cell r="C144">
            <v>1340201</v>
          </cell>
          <cell r="D144" t="str">
            <v>Vigentes</v>
          </cell>
          <cell r="E144">
            <v>1</v>
          </cell>
        </row>
        <row r="145">
          <cell r="B145" t="str">
            <v>BKW.1148.04.02.01  Refinanciados - ML</v>
          </cell>
          <cell r="C145">
            <v>1340103</v>
          </cell>
          <cell r="D145" t="str">
            <v>Vencidos</v>
          </cell>
          <cell r="E145">
            <v>1</v>
          </cell>
        </row>
        <row r="146">
          <cell r="B146" t="str">
            <v>BKW.1148.04.02.02  Refinanciados Vivienda - ML</v>
          </cell>
          <cell r="C146">
            <v>1340303</v>
          </cell>
          <cell r="D146" t="str">
            <v>Vencidos</v>
          </cell>
          <cell r="E146">
            <v>1</v>
          </cell>
        </row>
        <row r="147">
          <cell r="B147" t="str">
            <v>BKW.1148.04.03.01  Reestructurados - ML</v>
          </cell>
          <cell r="C147">
            <v>1340103</v>
          </cell>
          <cell r="D147" t="str">
            <v>Vencidos</v>
          </cell>
          <cell r="E147">
            <v>1</v>
          </cell>
        </row>
        <row r="148">
          <cell r="B148" t="str">
            <v>BKW.1148.04.03.02  Reestructurados Vivienda - ML</v>
          </cell>
          <cell r="C148">
            <v>1340303</v>
          </cell>
          <cell r="D148" t="str">
            <v>Vencidos</v>
          </cell>
          <cell r="E148">
            <v>1</v>
          </cell>
        </row>
        <row r="149">
          <cell r="B149" t="str">
            <v>BKW.1148.04.07  Préstamos para adquisición de vivienda Vencidos ML</v>
          </cell>
          <cell r="C149">
            <v>1331001</v>
          </cell>
          <cell r="D149" t="str">
            <v>Prestamos para Vivienda</v>
          </cell>
          <cell r="E149">
            <v>1</v>
          </cell>
        </row>
        <row r="150">
          <cell r="B150" t="str">
            <v>BKW.1148.06  PRÉSTAMOS A OTRAS ENTIDADES DEL SISTEMA</v>
          </cell>
        </row>
        <row r="151">
          <cell r="B151" t="str">
            <v>BKW.1148.06.01  Otorgamientos Originales</v>
          </cell>
          <cell r="C151">
            <v>0</v>
          </cell>
          <cell r="D151">
            <v>0</v>
          </cell>
          <cell r="E151">
            <v>1</v>
          </cell>
        </row>
        <row r="152">
          <cell r="B152" t="str">
            <v>BKW.1148.06.02  Refinanciados</v>
          </cell>
          <cell r="C152">
            <v>0</v>
          </cell>
          <cell r="D152">
            <v>0</v>
          </cell>
          <cell r="E152">
            <v>1</v>
          </cell>
        </row>
        <row r="153">
          <cell r="B153" t="str">
            <v>BKW.1148.06.03  Reestructurados</v>
          </cell>
          <cell r="C153">
            <v>0</v>
          </cell>
          <cell r="D153">
            <v>0</v>
          </cell>
          <cell r="E153">
            <v>1</v>
          </cell>
        </row>
        <row r="154">
          <cell r="B154" t="str">
            <v>BKW.1148.99  RECUPERACIONES DE PRÉSTAMOS EN COBRO JUDICIAL</v>
          </cell>
        </row>
        <row r="155">
          <cell r="B155" t="str">
            <v>BKW.1148.99.01  Otorgamientos originales - ML</v>
          </cell>
          <cell r="C155">
            <v>2110701</v>
          </cell>
          <cell r="D155" t="str">
            <v>Cuotas Anticipadas</v>
          </cell>
          <cell r="E155">
            <v>-1</v>
          </cell>
        </row>
        <row r="156">
          <cell r="B156" t="str">
            <v>BKW.1148.99.02  Refinanciados - ML</v>
          </cell>
          <cell r="C156">
            <v>0</v>
          </cell>
          <cell r="D156">
            <v>0</v>
          </cell>
          <cell r="E156">
            <v>1</v>
          </cell>
        </row>
        <row r="157">
          <cell r="B157" t="str">
            <v>BKW.1148.99.03  Reestructurados - ML</v>
          </cell>
          <cell r="C157">
            <v>0</v>
          </cell>
          <cell r="D157">
            <v>0</v>
          </cell>
          <cell r="E157">
            <v>1</v>
          </cell>
        </row>
        <row r="158">
          <cell r="B158" t="str">
            <v>BKW.1149  PROVISIÓN PARA INCOBRABILIDAD DE PRÉSTAMOS</v>
          </cell>
        </row>
        <row r="159">
          <cell r="B159" t="str">
            <v>BKW.1149.01  PROVISIÓN PARA INCOBRABILIDAD DE PRÉSTAMOS</v>
          </cell>
        </row>
        <row r="160">
          <cell r="B160" t="str">
            <v>BKW.1149.01.01.01  Provisiones Capital Empresa Privada</v>
          </cell>
          <cell r="C160">
            <v>1390101</v>
          </cell>
          <cell r="D160" t="str">
            <v>(Préstamos A La Vista)</v>
          </cell>
          <cell r="E160">
            <v>-1</v>
          </cell>
        </row>
        <row r="161">
          <cell r="B161" t="str">
            <v>BKW.1149.01.01.02  Provisiones Interes Empresa Privada</v>
          </cell>
          <cell r="C161">
            <v>1390101</v>
          </cell>
          <cell r="D161" t="str">
            <v>(Préstamos A La Vista)</v>
          </cell>
          <cell r="E161">
            <v>-1</v>
          </cell>
        </row>
        <row r="162">
          <cell r="B162" t="str">
            <v>BKW.1149.01.01.03  Provisiones Capital Vivienda</v>
          </cell>
          <cell r="C162">
            <v>13901101</v>
          </cell>
          <cell r="D162" t="str">
            <v>(Prestamos para Vivienda)</v>
          </cell>
          <cell r="E162">
            <v>-1</v>
          </cell>
        </row>
        <row r="163">
          <cell r="B163" t="str">
            <v>BKW.1149.01.01.04  Provisiones Interes Vivienda</v>
          </cell>
          <cell r="C163">
            <v>13901101</v>
          </cell>
          <cell r="D163" t="str">
            <v>(Prestamos para Vivienda)</v>
          </cell>
          <cell r="E163">
            <v>-1</v>
          </cell>
        </row>
        <row r="164">
          <cell r="B164" t="str">
            <v>BKW.1149.01.01.05  Provisiones Capital Consumo</v>
          </cell>
          <cell r="C164">
            <v>13904021</v>
          </cell>
          <cell r="D164" t="str">
            <v>(Vigentes)</v>
          </cell>
          <cell r="E164">
            <v>-1</v>
          </cell>
        </row>
        <row r="165">
          <cell r="B165" t="str">
            <v>BKW.1149.01.01.06  Provisiones Interes Consumo</v>
          </cell>
          <cell r="C165">
            <v>13904021</v>
          </cell>
          <cell r="D165" t="str">
            <v>(Vigentes)</v>
          </cell>
          <cell r="E165">
            <v>-1</v>
          </cell>
        </row>
        <row r="166">
          <cell r="B166" t="str">
            <v>BKW.1149.01.03.01  Provisiones Capital Empresa Privada</v>
          </cell>
          <cell r="C166">
            <v>1390101</v>
          </cell>
          <cell r="D166" t="str">
            <v>(Préstamos A La Vista)</v>
          </cell>
          <cell r="E166">
            <v>-1</v>
          </cell>
        </row>
        <row r="167">
          <cell r="B167" t="str">
            <v>BKW.1149.01.03.02  Provisiones Interes Empresa Privada</v>
          </cell>
          <cell r="C167">
            <v>0</v>
          </cell>
          <cell r="D167">
            <v>0</v>
          </cell>
          <cell r="E167">
            <v>1</v>
          </cell>
        </row>
        <row r="168">
          <cell r="B168" t="str">
            <v>BKW.1149.01.03.03  Provisiones Capital Vivienda</v>
          </cell>
          <cell r="C168">
            <v>0</v>
          </cell>
          <cell r="D168">
            <v>0</v>
          </cell>
          <cell r="E168">
            <v>1</v>
          </cell>
        </row>
        <row r="169">
          <cell r="B169" t="str">
            <v>BKW.1149.01.03.04  Provisiones Interes Vivienda</v>
          </cell>
          <cell r="C169">
            <v>0</v>
          </cell>
          <cell r="D169">
            <v>0</v>
          </cell>
          <cell r="E169">
            <v>1</v>
          </cell>
        </row>
        <row r="170">
          <cell r="B170" t="str">
            <v>BKW.1149.01.03.05  Provisiones Capital Consumo</v>
          </cell>
          <cell r="C170">
            <v>0</v>
          </cell>
          <cell r="D170">
            <v>0</v>
          </cell>
          <cell r="E170">
            <v>1</v>
          </cell>
        </row>
        <row r="171">
          <cell r="B171" t="str">
            <v>BKW.1149.01.03.06  Provisiones Interes Consumo</v>
          </cell>
          <cell r="C171">
            <v>0</v>
          </cell>
          <cell r="D171">
            <v>0</v>
          </cell>
          <cell r="E171">
            <v>1</v>
          </cell>
        </row>
        <row r="172">
          <cell r="B172" t="str">
            <v>BKW.1149.01.04.01  Provisiones Capital Empresa Privada</v>
          </cell>
          <cell r="C172">
            <v>0</v>
          </cell>
          <cell r="D172">
            <v>0</v>
          </cell>
          <cell r="E172">
            <v>1</v>
          </cell>
        </row>
        <row r="173">
          <cell r="B173" t="str">
            <v>BKW.12  OTROS ACTIVOS</v>
          </cell>
        </row>
        <row r="174">
          <cell r="B174" t="str">
            <v>BKW.121  SALDOS ENTRE COMPAÑÍAS</v>
          </cell>
        </row>
        <row r="175">
          <cell r="B175" t="str">
            <v>BKW.1210  SALDOS ENTRE COMPAÑÍAS</v>
          </cell>
        </row>
        <row r="176">
          <cell r="B176" t="str">
            <v>BKW.1210.00  SALDOS ENTRE COMPAÑÍAS</v>
          </cell>
        </row>
        <row r="177">
          <cell r="B177" t="str">
            <v>BKW.1210.00.01  Saldos con agencias nacionales - ML</v>
          </cell>
          <cell r="C177">
            <v>0</v>
          </cell>
          <cell r="D177">
            <v>0</v>
          </cell>
          <cell r="E177">
            <v>1</v>
          </cell>
        </row>
        <row r="178">
          <cell r="B178" t="str">
            <v>BKW.122  BIENES RECIBIDOS EN PAGO O ADJUDICADOS</v>
          </cell>
        </row>
        <row r="179">
          <cell r="B179" t="str">
            <v>BKW.1220  BIENES RECIBIDOS EN PAGO O ADJUDICADOS</v>
          </cell>
        </row>
        <row r="180">
          <cell r="B180" t="str">
            <v>BKW.1220.01  BIENES INMUEBLES</v>
          </cell>
        </row>
        <row r="181">
          <cell r="B181" t="str">
            <v>BKW.1220.01.01  Urbanos</v>
          </cell>
          <cell r="C181">
            <v>15402</v>
          </cell>
          <cell r="D181" t="str">
            <v>Inmuebles</v>
          </cell>
          <cell r="E181">
            <v>1</v>
          </cell>
        </row>
        <row r="182">
          <cell r="B182" t="str">
            <v>BKW.1220.01.02  Rústicos</v>
          </cell>
          <cell r="C182">
            <v>15402</v>
          </cell>
          <cell r="D182" t="str">
            <v>Inmuebles</v>
          </cell>
          <cell r="E182">
            <v>1</v>
          </cell>
        </row>
        <row r="183">
          <cell r="B183" t="str">
            <v>BKW.1220.02  BIENES MUEBLES</v>
          </cell>
        </row>
        <row r="184">
          <cell r="B184" t="str">
            <v>BKW.1220.02.00  Bienes muebles</v>
          </cell>
          <cell r="C184">
            <v>15401</v>
          </cell>
          <cell r="D184" t="str">
            <v>Muebles</v>
          </cell>
          <cell r="E184">
            <v>1</v>
          </cell>
        </row>
        <row r="185">
          <cell r="B185" t="str">
            <v>BKW.123  EXISTENCIAS</v>
          </cell>
        </row>
        <row r="186">
          <cell r="B186" t="str">
            <v>BKW.1230  EXISTENCIAS</v>
          </cell>
        </row>
        <row r="187">
          <cell r="B187" t="str">
            <v>BKW.1230.01  BIENES PARA LA VENTA</v>
          </cell>
        </row>
        <row r="188">
          <cell r="B188" t="str">
            <v>BKW.1230.01.01  Chequeras</v>
          </cell>
          <cell r="C188">
            <v>0</v>
          </cell>
          <cell r="D188">
            <v>0</v>
          </cell>
          <cell r="E188">
            <v>1</v>
          </cell>
        </row>
        <row r="189">
          <cell r="B189" t="str">
            <v>BKW.1230.01.01.01  Bienes para la venta chequeras</v>
          </cell>
          <cell r="C189">
            <v>19399</v>
          </cell>
          <cell r="D189" t="str">
            <v>Otros Gastos Anticipados</v>
          </cell>
          <cell r="E189">
            <v>1</v>
          </cell>
        </row>
        <row r="190">
          <cell r="B190" t="str">
            <v>BKW.1230.01.02  Tarjetas de crédito</v>
          </cell>
          <cell r="C190">
            <v>0</v>
          </cell>
          <cell r="D190">
            <v>0</v>
          </cell>
          <cell r="E190">
            <v>1</v>
          </cell>
        </row>
        <row r="191">
          <cell r="B191" t="str">
            <v>BKW.1230.01.02.01  Bienes para la venta tarjetas de Debito</v>
          </cell>
          <cell r="C191">
            <v>19399</v>
          </cell>
          <cell r="D191" t="str">
            <v>Otros Gastos Anticipados</v>
          </cell>
          <cell r="E191">
            <v>1</v>
          </cell>
        </row>
        <row r="192">
          <cell r="B192" t="str">
            <v>BKW.1230.02  BIENES PARA CONSUMO</v>
          </cell>
        </row>
        <row r="193">
          <cell r="B193" t="str">
            <v>BKW.1230.02.01  Papelería, útiles y enseres</v>
          </cell>
          <cell r="C193">
            <v>19305</v>
          </cell>
          <cell r="D193" t="str">
            <v>Papelería y Útiles</v>
          </cell>
          <cell r="E193">
            <v>1</v>
          </cell>
        </row>
        <row r="194">
          <cell r="B194" t="str">
            <v>BKW.1230.02.03.01  Bienes para consumo Combustible</v>
          </cell>
          <cell r="C194">
            <v>0</v>
          </cell>
          <cell r="D194">
            <v>0</v>
          </cell>
          <cell r="E194">
            <v>1</v>
          </cell>
        </row>
        <row r="195">
          <cell r="B195" t="str">
            <v>BKW.1230.02.03.02  Bienes para consumo Prod, Pasivos</v>
          </cell>
          <cell r="C195">
            <v>19306</v>
          </cell>
          <cell r="D195" t="str">
            <v>Publicidad Pagada por Anticipado</v>
          </cell>
          <cell r="E195">
            <v>1</v>
          </cell>
        </row>
        <row r="196">
          <cell r="B196" t="str">
            <v>BKW.1230.02.03.03  Bienes para consumo Mercadeo</v>
          </cell>
          <cell r="C196">
            <v>19306</v>
          </cell>
          <cell r="D196" t="str">
            <v>Publicidad Pagada por Anticipado</v>
          </cell>
          <cell r="E196">
            <v>1</v>
          </cell>
        </row>
        <row r="197">
          <cell r="B197" t="str">
            <v>BKW.1230.02.03.04  Tarjetas para el consumo de Combustible</v>
          </cell>
          <cell r="C197">
            <v>19399</v>
          </cell>
          <cell r="D197" t="str">
            <v>Otros Gastos Anticipados</v>
          </cell>
          <cell r="E197">
            <v>1</v>
          </cell>
        </row>
        <row r="198">
          <cell r="B198" t="str">
            <v>BKW.1230.02.03.05  Bienes para equipo de oficina y computo</v>
          </cell>
          <cell r="C198">
            <v>19399</v>
          </cell>
          <cell r="D198" t="str">
            <v>Otros Gastos Anticipados</v>
          </cell>
          <cell r="E198">
            <v>1</v>
          </cell>
        </row>
        <row r="199">
          <cell r="B199" t="str">
            <v>BKW.1230.02.03.99  Bienes para consumo Otros</v>
          </cell>
          <cell r="C199">
            <v>19399</v>
          </cell>
          <cell r="D199" t="str">
            <v>Otros Gastos Anticipados</v>
          </cell>
          <cell r="E199">
            <v>1</v>
          </cell>
        </row>
        <row r="200">
          <cell r="B200" t="str">
            <v>BKW.124  GASTOS PAGADOS POR ANTICIPADO Y CARGOS DIFERIDOS</v>
          </cell>
        </row>
        <row r="201">
          <cell r="B201" t="str">
            <v>BKW.1240  GASTOS PAGADOS POR ANTICIPADO Y CARGOS DIFERIDOS</v>
          </cell>
        </row>
        <row r="202">
          <cell r="B202" t="str">
            <v>BKW.1240.01  SEGUROS</v>
          </cell>
        </row>
        <row r="203">
          <cell r="B203" t="str">
            <v>BKW.1240.01.01.01  Seguro sobre Sobre personas de vida</v>
          </cell>
          <cell r="C203">
            <v>19301</v>
          </cell>
          <cell r="D203" t="str">
            <v>Contratos de Seguros y Fianzas</v>
          </cell>
          <cell r="E203">
            <v>1</v>
          </cell>
        </row>
        <row r="204">
          <cell r="B204" t="str">
            <v>BKW.1240.01.01.02  Seguro sobre Sobre personas Medico Hospitalario</v>
          </cell>
          <cell r="C204">
            <v>19301</v>
          </cell>
          <cell r="D204" t="str">
            <v>Contratos de Seguros y Fianzas</v>
          </cell>
          <cell r="E204">
            <v>1</v>
          </cell>
        </row>
        <row r="205">
          <cell r="B205" t="str">
            <v>BKW.1240.01.01.03  Seguro sobre Sobre personas Responsabilidad y Fidelidad</v>
          </cell>
          <cell r="C205">
            <v>19301</v>
          </cell>
          <cell r="D205" t="str">
            <v>Contratos de Seguros y Fianzas</v>
          </cell>
          <cell r="E205">
            <v>1</v>
          </cell>
        </row>
        <row r="206">
          <cell r="B206" t="str">
            <v>BKW.1240.01.02.03  Seguros Sobre Bienes</v>
          </cell>
          <cell r="C206">
            <v>19301</v>
          </cell>
          <cell r="D206" t="str">
            <v>Contratos de Seguros y Fianzas</v>
          </cell>
          <cell r="E206">
            <v>1</v>
          </cell>
        </row>
        <row r="207">
          <cell r="B207" t="str">
            <v>BKW.1240.01.03.01  Sobre riesgos bancarios dinero y valores</v>
          </cell>
          <cell r="C207">
            <v>19301</v>
          </cell>
          <cell r="D207" t="str">
            <v>Contratos de Seguros y Fianzas</v>
          </cell>
          <cell r="E207">
            <v>1</v>
          </cell>
        </row>
        <row r="208">
          <cell r="B208" t="str">
            <v>BKW.1240.01.03.02  Sobre riesgos bancarios Interrupcion del Negocio</v>
          </cell>
          <cell r="C208">
            <v>19301</v>
          </cell>
          <cell r="D208" t="str">
            <v>Contratos de Seguros y Fianzas</v>
          </cell>
          <cell r="E208">
            <v>1</v>
          </cell>
        </row>
        <row r="209">
          <cell r="B209" t="str">
            <v>BKW.1240.02  ALQUILERES</v>
          </cell>
        </row>
        <row r="210">
          <cell r="B210" t="str">
            <v>BKW.1240.02.01  Locales</v>
          </cell>
          <cell r="C210">
            <v>0</v>
          </cell>
          <cell r="D210">
            <v>0</v>
          </cell>
          <cell r="E210">
            <v>1</v>
          </cell>
        </row>
        <row r="211">
          <cell r="B211" t="str">
            <v>BKW.1240.05  INTANGIBLES</v>
          </cell>
        </row>
        <row r="212">
          <cell r="B212" t="str">
            <v>BKW.1240.05.01  Programas computacionales - ML</v>
          </cell>
          <cell r="C212">
            <v>1910102</v>
          </cell>
          <cell r="D212" t="str">
            <v>Programas, Aplicaciones y Licencias Informáticas</v>
          </cell>
          <cell r="E212">
            <v>1</v>
          </cell>
        </row>
        <row r="213">
          <cell r="B213" t="str">
            <v>BKW.1240.06  DIFERENCIAS TEMPORARIAS POR IMPUESTOS SOBRE LAS</v>
          </cell>
        </row>
        <row r="214">
          <cell r="B214" t="str">
            <v>BKW.1240.06.01  Impuesto sobre la renta</v>
          </cell>
          <cell r="C214">
            <v>19702</v>
          </cell>
          <cell r="D214" t="str">
            <v>Impuesto Diferido</v>
          </cell>
          <cell r="E214">
            <v>1</v>
          </cell>
        </row>
        <row r="215">
          <cell r="B215" t="str">
            <v>BKW.1240.98  OTROS PAGOS ANTICIPADOS</v>
          </cell>
        </row>
        <row r="216">
          <cell r="B216" t="str">
            <v>BKW.1240.98.01  Pago a cuenta del impuesto sobre la renta</v>
          </cell>
          <cell r="C216">
            <v>0</v>
          </cell>
          <cell r="D216">
            <v>0</v>
          </cell>
          <cell r="E216">
            <v>1</v>
          </cell>
        </row>
        <row r="217">
          <cell r="B217" t="str">
            <v>BKW.1240.98.01.01  Pago a cuenta del impuesto sobre la renta</v>
          </cell>
          <cell r="C217">
            <v>1970101</v>
          </cell>
          <cell r="D217" t="str">
            <v>Pagos a Cuenta Impuesto Sobre la Renta</v>
          </cell>
          <cell r="E217">
            <v>1</v>
          </cell>
        </row>
        <row r="218">
          <cell r="B218" t="str">
            <v>BKW.1240.98.09  Otros</v>
          </cell>
          <cell r="C218">
            <v>1990199</v>
          </cell>
          <cell r="D218" t="str">
            <v>OTROS ACTIVOS</v>
          </cell>
          <cell r="E218">
            <v>1</v>
          </cell>
        </row>
        <row r="219">
          <cell r="B219" t="str">
            <v>BKW.1240.98.02.01  Suscripciones y contratos de mantenimientos</v>
          </cell>
          <cell r="C219">
            <v>19307</v>
          </cell>
          <cell r="D219" t="str">
            <v>Suscripciones Pagadas por Anticipado</v>
          </cell>
          <cell r="E219">
            <v>1</v>
          </cell>
        </row>
        <row r="220">
          <cell r="B220" t="str">
            <v>BKW.125  CUENTAS POR COBRAR</v>
          </cell>
        </row>
        <row r="221">
          <cell r="B221" t="str">
            <v>BKW.1250  CUENTAS POR COBRAR</v>
          </cell>
        </row>
        <row r="222">
          <cell r="B222" t="str">
            <v>BKW.1250.02  PAGOS POR CUENTA AJENA</v>
          </cell>
        </row>
        <row r="223">
          <cell r="B223" t="str">
            <v>BKW.1250.02.03  Costas Procesales (USD)</v>
          </cell>
          <cell r="C223">
            <v>1430199</v>
          </cell>
          <cell r="D223" t="str">
            <v>Otras Cuentas por Cobrar</v>
          </cell>
          <cell r="E223">
            <v>1</v>
          </cell>
        </row>
        <row r="224">
          <cell r="B224" t="str">
            <v>BKW.1250.02.04.01  Otros deudores - Remesadoras</v>
          </cell>
          <cell r="C224">
            <v>14402</v>
          </cell>
          <cell r="D224" t="str">
            <v>Remesas del Exterior</v>
          </cell>
          <cell r="E224">
            <v>1</v>
          </cell>
        </row>
        <row r="225">
          <cell r="B225" t="str">
            <v>BKW.1250.03  SERVICIOS BANCARIOS</v>
          </cell>
        </row>
        <row r="226">
          <cell r="B226" t="str">
            <v>BKW.1250.03.05.01  Transferencias red Procredit ML</v>
          </cell>
          <cell r="C226">
            <v>1430199</v>
          </cell>
          <cell r="D226">
            <v>0</v>
          </cell>
          <cell r="E226">
            <v>1</v>
          </cell>
        </row>
        <row r="227">
          <cell r="B227" t="str">
            <v>BKW.1250.03.05.02  Operaciones con tarjeta de debito ATM y POS</v>
          </cell>
          <cell r="C227">
            <v>1430101</v>
          </cell>
          <cell r="D227" t="str">
            <v>Intercambios por Cobrar</v>
          </cell>
          <cell r="E227">
            <v>1</v>
          </cell>
        </row>
        <row r="228">
          <cell r="B228" t="str">
            <v>BKW.1250.03.05.03  Pago de colectores en Pay-box</v>
          </cell>
          <cell r="C228">
            <v>1430101</v>
          </cell>
          <cell r="D228" t="str">
            <v>Intercambios por Cobrar</v>
          </cell>
          <cell r="E228">
            <v>1</v>
          </cell>
        </row>
        <row r="229">
          <cell r="B229" t="str">
            <v>BKW.1250.03.05.04  Retiros en ATM varios</v>
          </cell>
          <cell r="C229">
            <v>1430101</v>
          </cell>
          <cell r="D229" t="str">
            <v>Intercambios por Cobrar</v>
          </cell>
          <cell r="E229">
            <v>1</v>
          </cell>
        </row>
        <row r="230">
          <cell r="B230" t="str">
            <v>BKW.1250.03.05.05  Comisiones por intercambio</v>
          </cell>
          <cell r="C230">
            <v>1430299</v>
          </cell>
          <cell r="D230" t="str">
            <v>Otras Comisiones por Cobrar</v>
          </cell>
          <cell r="E230">
            <v>1</v>
          </cell>
        </row>
        <row r="231">
          <cell r="B231" t="str">
            <v>BKW.1250.03.05.06  Contracargos recibidos</v>
          </cell>
          <cell r="C231">
            <v>1430101</v>
          </cell>
          <cell r="D231" t="str">
            <v>Intercambios por Cobrar</v>
          </cell>
          <cell r="E231">
            <v>1</v>
          </cell>
        </row>
        <row r="232">
          <cell r="B232" t="str">
            <v>BKW.1250.03.05.07  Representaciones Recibidas</v>
          </cell>
          <cell r="C232">
            <v>0</v>
          </cell>
          <cell r="D232">
            <v>0</v>
          </cell>
          <cell r="E232">
            <v>1</v>
          </cell>
        </row>
        <row r="233">
          <cell r="B233" t="str">
            <v>BKW.1250.03.05.08  Transacciones en POS (Outgoing)</v>
          </cell>
          <cell r="C233">
            <v>0</v>
          </cell>
          <cell r="D233">
            <v>0</v>
          </cell>
          <cell r="E233">
            <v>1</v>
          </cell>
        </row>
        <row r="234">
          <cell r="B234" t="str">
            <v>BKW.1250.03.05.09  Rechazo de transacciones en POS</v>
          </cell>
          <cell r="C234">
            <v>0</v>
          </cell>
          <cell r="D234">
            <v>0</v>
          </cell>
          <cell r="E234">
            <v>1</v>
          </cell>
        </row>
        <row r="235">
          <cell r="B235" t="str">
            <v>BKW.1250.03.05.10  Servicios de Colecturia</v>
          </cell>
          <cell r="C235">
            <v>1430299</v>
          </cell>
          <cell r="D235" t="str">
            <v>Otras Comisiones por Cobrar</v>
          </cell>
          <cell r="E235">
            <v>1</v>
          </cell>
        </row>
        <row r="236">
          <cell r="B236" t="str">
            <v>BKW.1250.04  ANTICIPOS</v>
          </cell>
        </row>
        <row r="237">
          <cell r="B237" t="str">
            <v>BKW.1250.04.01  Al personal - ML</v>
          </cell>
          <cell r="C237">
            <v>0</v>
          </cell>
          <cell r="D237">
            <v>0</v>
          </cell>
          <cell r="E237">
            <v>1</v>
          </cell>
        </row>
        <row r="238">
          <cell r="B238" t="str">
            <v>BKW.1250.04.01.01  Anticipos al Personal</v>
          </cell>
          <cell r="C238">
            <v>0</v>
          </cell>
          <cell r="D238">
            <v>0</v>
          </cell>
          <cell r="E238">
            <v>1</v>
          </cell>
        </row>
        <row r="239">
          <cell r="B239" t="str">
            <v>BKW.1250.04.02  A proveedores - ML</v>
          </cell>
          <cell r="C239">
            <v>0</v>
          </cell>
          <cell r="D239">
            <v>0</v>
          </cell>
          <cell r="E239">
            <v>1</v>
          </cell>
        </row>
        <row r="240">
          <cell r="B240" t="str">
            <v>BKW.1250.04.02.99  Anticipos a Proveedores</v>
          </cell>
          <cell r="C240">
            <v>1930803</v>
          </cell>
          <cell r="D240" t="str">
            <v>Anticipos a Proveedores de Bienes y Servicios</v>
          </cell>
          <cell r="E240">
            <v>1</v>
          </cell>
        </row>
        <row r="241">
          <cell r="B241" t="str">
            <v>BKW.1250.99  OTRAS</v>
          </cell>
        </row>
        <row r="242">
          <cell r="B242" t="str">
            <v>BKW.1250.99.01  Faltantes de cajeros - ML</v>
          </cell>
          <cell r="C242">
            <v>143010302</v>
          </cell>
          <cell r="D242" t="str">
            <v>Faltantes de Caja</v>
          </cell>
          <cell r="E242">
            <v>1</v>
          </cell>
        </row>
        <row r="243">
          <cell r="B243" t="str">
            <v>BKW.1250.99.02  Otros faltantes</v>
          </cell>
          <cell r="C243">
            <v>143010302</v>
          </cell>
          <cell r="D243" t="str">
            <v>Faltantes de Caja</v>
          </cell>
          <cell r="E243">
            <v>1</v>
          </cell>
        </row>
        <row r="244">
          <cell r="B244" t="str">
            <v>BKW.1250.99.03  Crédito fiscal- IVA</v>
          </cell>
          <cell r="C244">
            <v>0</v>
          </cell>
          <cell r="D244">
            <v>0</v>
          </cell>
          <cell r="E244">
            <v>1</v>
          </cell>
        </row>
        <row r="245">
          <cell r="B245" t="str">
            <v>BKW.1250.99.03.01  Crédito Fiscal-IVA (USD)</v>
          </cell>
          <cell r="C245">
            <v>0</v>
          </cell>
          <cell r="D245">
            <v>0</v>
          </cell>
          <cell r="E245">
            <v>1</v>
          </cell>
        </row>
        <row r="246">
          <cell r="B246" t="str">
            <v>BKW.1250.99.03.02  Retención IVA 1% (USD)</v>
          </cell>
          <cell r="C246">
            <v>0</v>
          </cell>
          <cell r="D246">
            <v>0</v>
          </cell>
          <cell r="E246">
            <v>1</v>
          </cell>
        </row>
        <row r="247">
          <cell r="B247" t="str">
            <v>BKW.1250.99.91.05  Otras - Cheques Rechazados</v>
          </cell>
          <cell r="C247">
            <v>0</v>
          </cell>
          <cell r="D247">
            <v>0</v>
          </cell>
          <cell r="E247">
            <v>1</v>
          </cell>
        </row>
        <row r="248">
          <cell r="B248" t="str">
            <v>BKW.1250.99.91.06  Otras - Reclamos por Siniestro</v>
          </cell>
          <cell r="C248">
            <v>0</v>
          </cell>
          <cell r="D248">
            <v>0</v>
          </cell>
          <cell r="E248">
            <v>1</v>
          </cell>
        </row>
        <row r="249">
          <cell r="B249" t="str">
            <v>BKW.1250.99.91.07  Otras - Otros Depositos Por Servicios</v>
          </cell>
          <cell r="C249">
            <v>19901032</v>
          </cell>
          <cell r="D249" t="str">
            <v>Depósitos por Servicios</v>
          </cell>
          <cell r="E249">
            <v>1</v>
          </cell>
        </row>
        <row r="250">
          <cell r="B250" t="str">
            <v>BKW.1250.99.91.08  Otras - Fondos por Reembolsar HOLDING</v>
          </cell>
          <cell r="C250">
            <v>1430199</v>
          </cell>
          <cell r="D250" t="str">
            <v>Otras Cuentas por Cobrar</v>
          </cell>
          <cell r="E250">
            <v>1</v>
          </cell>
        </row>
        <row r="251">
          <cell r="B251" t="str">
            <v>BKW.1250.99.91.10  Otras - Depositos en Garantia</v>
          </cell>
          <cell r="C251">
            <v>19901039</v>
          </cell>
          <cell r="D251" t="str">
            <v>Otros Depósitos en Garantía</v>
          </cell>
          <cell r="E251">
            <v>1</v>
          </cell>
        </row>
        <row r="252">
          <cell r="B252" t="str">
            <v>BKW.1250.99.91.13  Fondos por reembolsar Procredit Nicaragua</v>
          </cell>
          <cell r="C252">
            <v>0</v>
          </cell>
          <cell r="D252">
            <v>0</v>
          </cell>
          <cell r="E252">
            <v>1</v>
          </cell>
        </row>
        <row r="253">
          <cell r="B253" t="str">
            <v>BKW.1250.99.91.14  Fondos por reembolsar Procredit Bolivia</v>
          </cell>
          <cell r="C253">
            <v>0</v>
          </cell>
          <cell r="D253">
            <v>0</v>
          </cell>
          <cell r="E253">
            <v>1</v>
          </cell>
        </row>
        <row r="254">
          <cell r="B254" t="str">
            <v>BKW.1250.99.91.15  Fondos por reembolsar Procredit Ecuador</v>
          </cell>
          <cell r="C254">
            <v>0</v>
          </cell>
          <cell r="D254">
            <v>0</v>
          </cell>
          <cell r="E254">
            <v>1</v>
          </cell>
        </row>
        <row r="255">
          <cell r="B255" t="str">
            <v>BKW.1250.99.91.16  Fondos por reembolsar Procredit Honduras ML</v>
          </cell>
          <cell r="C255">
            <v>0</v>
          </cell>
          <cell r="D255">
            <v>0</v>
          </cell>
          <cell r="E255">
            <v>1</v>
          </cell>
        </row>
        <row r="256">
          <cell r="B256" t="str">
            <v>BKW.1250.99.91.17  Fondos por reembolsar Procredit México</v>
          </cell>
          <cell r="C256">
            <v>0</v>
          </cell>
          <cell r="D256">
            <v>0</v>
          </cell>
          <cell r="E256">
            <v>1</v>
          </cell>
        </row>
        <row r="257">
          <cell r="B257" t="str">
            <v>BKW.1250.99.91.18  Fondos por reembolsar Procredit Colombia</v>
          </cell>
          <cell r="C257">
            <v>0</v>
          </cell>
          <cell r="D257">
            <v>0</v>
          </cell>
          <cell r="E257">
            <v>1</v>
          </cell>
        </row>
        <row r="258">
          <cell r="B258" t="str">
            <v>BKW.1250.99.91.19  Fondos por reembolsar Procredit Academy Colombia</v>
          </cell>
          <cell r="C258">
            <v>0</v>
          </cell>
          <cell r="D258">
            <v>0</v>
          </cell>
          <cell r="E258">
            <v>1</v>
          </cell>
        </row>
        <row r="259">
          <cell r="B259" t="str">
            <v>BKW.1250.99.91.35  Seguros de Clientes Pagados por Anticipado</v>
          </cell>
          <cell r="C259">
            <v>1430103081</v>
          </cell>
          <cell r="D259" t="str">
            <v>Primas de Seguro</v>
          </cell>
          <cell r="E259">
            <v>1</v>
          </cell>
        </row>
        <row r="260">
          <cell r="B260" t="str">
            <v>BKW.1250.99.91.36  Avalúos por cobrar  a Clientes</v>
          </cell>
          <cell r="C260">
            <v>0</v>
          </cell>
          <cell r="D260">
            <v>0</v>
          </cell>
          <cell r="E260">
            <v>1</v>
          </cell>
        </row>
        <row r="261">
          <cell r="B261" t="str">
            <v>BKW.1250.99.91.37  Servicio de asesoría y/o tramitación por cobrar a Clientes</v>
          </cell>
          <cell r="C261">
            <v>1430199</v>
          </cell>
          <cell r="D261" t="str">
            <v>Otras Cuentas por Cobrar</v>
          </cell>
          <cell r="E261">
            <v>1</v>
          </cell>
        </row>
        <row r="262">
          <cell r="B262" t="str">
            <v>BKW.1250.99.91.97  Transferencias Entre Monedas</v>
          </cell>
          <cell r="C262">
            <v>0</v>
          </cell>
          <cell r="D262">
            <v>0</v>
          </cell>
          <cell r="E262">
            <v>1</v>
          </cell>
        </row>
        <row r="263">
          <cell r="B263" t="str">
            <v>BKW.1250.99.91.98  Recuperaciones por aplicar</v>
          </cell>
          <cell r="C263">
            <v>0</v>
          </cell>
          <cell r="D263">
            <v>0</v>
          </cell>
          <cell r="E263">
            <v>1</v>
          </cell>
        </row>
        <row r="264">
          <cell r="B264" t="str">
            <v>BKW.1250.99.91.99  Otras - Otras Cuentas Por Cobrar</v>
          </cell>
          <cell r="C264">
            <v>1430199</v>
          </cell>
          <cell r="D264" t="str">
            <v>Otras Cuentas por Cobrar</v>
          </cell>
          <cell r="E264">
            <v>1</v>
          </cell>
        </row>
        <row r="265">
          <cell r="B265" t="str">
            <v>BKW.1250.99.91.03  Otras - Fondos por Reembolsar IPC</v>
          </cell>
          <cell r="C265">
            <v>0</v>
          </cell>
          <cell r="D265">
            <v>0</v>
          </cell>
          <cell r="E265">
            <v>1</v>
          </cell>
        </row>
        <row r="266">
          <cell r="B266" t="str">
            <v>BKW.1250.99.91.96  Cuentas por cobrar  a empleados</v>
          </cell>
          <cell r="C266">
            <v>1430199</v>
          </cell>
          <cell r="D266" t="str">
            <v>Otras Cuentas por Cobrar</v>
          </cell>
          <cell r="E266">
            <v>1</v>
          </cell>
        </row>
        <row r="267">
          <cell r="B267" t="str">
            <v>BKW.1259  PROVISIÓN DE INCOBRABILIDAD DE CUENTAS POR COBRAR</v>
          </cell>
        </row>
        <row r="268">
          <cell r="B268" t="str">
            <v>BKW.1259.00  PROVISIÓN DE INCOBRABILIDAD DE CUENTAS POR COBRAR</v>
          </cell>
        </row>
        <row r="269">
          <cell r="B269" t="str">
            <v>BKW.1259.00.00  Provisión por incobrabilidad de cuentas por cobrar - ML</v>
          </cell>
          <cell r="C269">
            <v>0</v>
          </cell>
          <cell r="D269">
            <v>0</v>
          </cell>
          <cell r="E269">
            <v>1</v>
          </cell>
        </row>
        <row r="270">
          <cell r="B270" t="str">
            <v>BKW.1259.00.00.01  Provisión por incobrabilidad de cuentas por cobrar (Costas Obligatoria) - ML</v>
          </cell>
          <cell r="C270">
            <v>1490313082</v>
          </cell>
          <cell r="D270" t="str">
            <v>(Por Gestiones Legales)</v>
          </cell>
          <cell r="E270">
            <v>1</v>
          </cell>
        </row>
        <row r="271">
          <cell r="B271" t="str">
            <v>BKW.1259.00.00.02  Provisión por incobrabilidad de cuentas por cobrar (Costas Vol.)</v>
          </cell>
          <cell r="C271">
            <v>1490313082</v>
          </cell>
          <cell r="D271" t="str">
            <v>(Por Gestiones Legales)</v>
          </cell>
          <cell r="E271">
            <v>1</v>
          </cell>
        </row>
        <row r="272">
          <cell r="B272" t="str">
            <v>BKW.1259.00.00.03  Provisión por incobrabilidad de cuentas por cobrar (Seguros Oblig.)</v>
          </cell>
          <cell r="C272">
            <v>1490313082</v>
          </cell>
          <cell r="D272" t="str">
            <v>(Por Gestiones Legales)</v>
          </cell>
          <cell r="E272">
            <v>1</v>
          </cell>
        </row>
        <row r="273">
          <cell r="B273" t="str">
            <v>BKW.1259.00.00.04  Provisión por incobrabilidad de cuentas por cobrar (Seguros Vol.)</v>
          </cell>
          <cell r="C273">
            <v>0</v>
          </cell>
          <cell r="D273">
            <v>0</v>
          </cell>
          <cell r="E273">
            <v>1</v>
          </cell>
        </row>
        <row r="274">
          <cell r="B274" t="str">
            <v>BKW.126  DERECHOS Y PARTICIPACIONES</v>
          </cell>
        </row>
        <row r="275">
          <cell r="B275" t="str">
            <v>BKW.1260  DERECHOS Y PARTICIPACIONES</v>
          </cell>
        </row>
        <row r="276">
          <cell r="B276" t="str">
            <v>BKW.1260.03  PARTICIPACIONES Y OTROS DERECHOS</v>
          </cell>
        </row>
        <row r="277">
          <cell r="B277" t="str">
            <v>BKW.1260.03.01.01  Participaciones - ML - Valor de adquisición</v>
          </cell>
          <cell r="C277">
            <v>0</v>
          </cell>
          <cell r="D277">
            <v>0</v>
          </cell>
          <cell r="E277">
            <v>1</v>
          </cell>
        </row>
        <row r="278">
          <cell r="B278" t="str">
            <v>BKW.13  ACTIVO FIJO</v>
          </cell>
        </row>
        <row r="279">
          <cell r="B279" t="str">
            <v>BKW.131  NO DEPRECIABLES</v>
          </cell>
        </row>
        <row r="280">
          <cell r="B280" t="str">
            <v>BKW.1310  NO DEPRECIABLES</v>
          </cell>
        </row>
        <row r="281">
          <cell r="B281" t="str">
            <v>BKW.1310.01  TERRENOS</v>
          </cell>
        </row>
        <row r="282">
          <cell r="B282" t="str">
            <v>BKW.1310.01.01  Terrenos - valor de adquisición</v>
          </cell>
          <cell r="C282">
            <v>1810101</v>
          </cell>
          <cell r="D282" t="str">
            <v>Terrenos al Costo</v>
          </cell>
          <cell r="E282">
            <v>1</v>
          </cell>
        </row>
        <row r="283">
          <cell r="B283" t="str">
            <v>BKW.1310.02  CONSTRUCCIONES EN PROCESO</v>
          </cell>
        </row>
        <row r="284">
          <cell r="B284" t="str">
            <v>BKW.1310.02.01  Inmuebles</v>
          </cell>
          <cell r="C284">
            <v>1810399</v>
          </cell>
          <cell r="D284" t="str">
            <v>Otras obras en proceso de construcción</v>
          </cell>
          <cell r="E284">
            <v>1</v>
          </cell>
        </row>
        <row r="285">
          <cell r="B285" t="str">
            <v>BKW.1310.02.01.01  Inmuebles propios</v>
          </cell>
          <cell r="C285">
            <v>1810399</v>
          </cell>
          <cell r="D285" t="str">
            <v>Otras obras en proceso de construcción</v>
          </cell>
          <cell r="E285">
            <v>1</v>
          </cell>
        </row>
        <row r="286">
          <cell r="B286" t="str">
            <v>BKW.132  DEPRECIABLES</v>
          </cell>
        </row>
        <row r="287">
          <cell r="B287" t="str">
            <v>BKW.1320  DEPRECIABLES</v>
          </cell>
        </row>
        <row r="288">
          <cell r="B288" t="str">
            <v>BKW.1320.01  EDIFICACIONES</v>
          </cell>
        </row>
        <row r="289">
          <cell r="B289" t="str">
            <v>BKW.1320.01.01  Edificaciones - valor de adquisición</v>
          </cell>
          <cell r="C289">
            <v>1810201</v>
          </cell>
          <cell r="D289" t="str">
            <v>Edificios al Costo</v>
          </cell>
          <cell r="E289">
            <v>1</v>
          </cell>
        </row>
        <row r="290">
          <cell r="B290" t="str">
            <v>BKW.1320.02  EQUIPO DE COMPUTACIÓN</v>
          </cell>
        </row>
        <row r="291">
          <cell r="B291" t="str">
            <v>BKW.1320.02.01  Equipo de computación - valor de adquisición</v>
          </cell>
          <cell r="C291">
            <v>18202</v>
          </cell>
          <cell r="D291" t="str">
            <v>Equipo de Informática</v>
          </cell>
          <cell r="E291">
            <v>1</v>
          </cell>
        </row>
        <row r="292">
          <cell r="B292" t="str">
            <v>BKW.1320.02.98  Equipo de computación - revalúo</v>
          </cell>
          <cell r="C292">
            <v>0</v>
          </cell>
          <cell r="D292">
            <v>0</v>
          </cell>
          <cell r="E292">
            <v>1</v>
          </cell>
        </row>
        <row r="293">
          <cell r="B293" t="str">
            <v>BKW.1320.03  EQUIPO DE OFICINA</v>
          </cell>
        </row>
        <row r="294">
          <cell r="B294" t="str">
            <v>BKW.1320.03.01  Equipo de oficina - valor de adquisición</v>
          </cell>
          <cell r="C294">
            <v>18201</v>
          </cell>
          <cell r="D294" t="str">
            <v>Mobiliario y Equipo de Oficina</v>
          </cell>
          <cell r="E294">
            <v>1</v>
          </cell>
        </row>
        <row r="295">
          <cell r="B295" t="str">
            <v>BKW.1320.04  MOBILIARIO</v>
          </cell>
        </row>
        <row r="296">
          <cell r="B296" t="str">
            <v>BKW.1320.04.01  Mobiliario - valor de adquisición</v>
          </cell>
          <cell r="C296">
            <v>18201</v>
          </cell>
          <cell r="D296" t="str">
            <v>Mobiliario y Equipo de Oficina</v>
          </cell>
          <cell r="E296">
            <v>1</v>
          </cell>
        </row>
        <row r="297">
          <cell r="B297" t="str">
            <v>BKW.1320.05  VEHÍCULOS</v>
          </cell>
        </row>
        <row r="298">
          <cell r="B298" t="str">
            <v>BKW.1320.05.01  Vehículos - valor de adquisición</v>
          </cell>
          <cell r="C298">
            <v>18401</v>
          </cell>
          <cell r="D298" t="str">
            <v>Vehículos Automotores</v>
          </cell>
          <cell r="E298">
            <v>1</v>
          </cell>
        </row>
        <row r="299">
          <cell r="B299" t="str">
            <v>BKW.1320.06  MAQUINARIA, EQUIPO Y HERRAMIENTA</v>
          </cell>
        </row>
        <row r="300">
          <cell r="B300" t="str">
            <v>BKW.1320.06.01  Maquinaria, equipo y herramienta - valor de adquisición.</v>
          </cell>
          <cell r="C300">
            <v>18601</v>
          </cell>
          <cell r="D300" t="str">
            <v>Maquinaría y Equipo</v>
          </cell>
          <cell r="E300">
            <v>1</v>
          </cell>
        </row>
        <row r="301">
          <cell r="B301" t="str">
            <v>BKW.1320.06.98  Maquinaria, equipo y herramienta- revalúo</v>
          </cell>
          <cell r="C301">
            <v>0</v>
          </cell>
          <cell r="D301">
            <v>0</v>
          </cell>
          <cell r="E301">
            <v>1</v>
          </cell>
        </row>
        <row r="302">
          <cell r="B302" t="str">
            <v>BKW.1329  DEPRECIACIÓN ACUMULADA</v>
          </cell>
        </row>
        <row r="303">
          <cell r="B303" t="str">
            <v>BKW.1329.00  DEPRECIACIÓN ACUMULADA</v>
          </cell>
        </row>
        <row r="304">
          <cell r="B304" t="str">
            <v>BKW.1329.00.01  Edificaciones</v>
          </cell>
          <cell r="C304">
            <v>1880101</v>
          </cell>
          <cell r="D304" t="str">
            <v>(Edificios al Costo)</v>
          </cell>
          <cell r="E304">
            <v>-1</v>
          </cell>
        </row>
        <row r="305">
          <cell r="B305" t="str">
            <v>BKW.1329.00.02  Equipo de computación</v>
          </cell>
          <cell r="C305">
            <v>1880202</v>
          </cell>
          <cell r="D305" t="str">
            <v>(Equipo de Informática)</v>
          </cell>
          <cell r="E305">
            <v>-1</v>
          </cell>
        </row>
        <row r="306">
          <cell r="B306" t="str">
            <v>BKW.1329.00.03  Equipo de oficina</v>
          </cell>
          <cell r="C306">
            <v>1880201</v>
          </cell>
          <cell r="D306" t="str">
            <v>(Mobiliario y Equipo de Oficina)</v>
          </cell>
          <cell r="E306">
            <v>-1</v>
          </cell>
        </row>
        <row r="307">
          <cell r="B307" t="str">
            <v>BKW.1329.00.04  Mobiliario</v>
          </cell>
          <cell r="C307">
            <v>1880201</v>
          </cell>
          <cell r="D307" t="str">
            <v>(Mobiliario y Equipo de Oficina)</v>
          </cell>
          <cell r="E307">
            <v>-1</v>
          </cell>
        </row>
        <row r="308">
          <cell r="B308" t="str">
            <v>BKW.1329.00.05  Vehículos</v>
          </cell>
          <cell r="C308">
            <v>1880401</v>
          </cell>
          <cell r="D308" t="str">
            <v>(Vehículos Automotores)</v>
          </cell>
          <cell r="E308">
            <v>-1</v>
          </cell>
        </row>
        <row r="309">
          <cell r="B309" t="str">
            <v>BKW.1329.00.06  Maquinaria, equipo y herramienta</v>
          </cell>
          <cell r="C309">
            <v>1880601</v>
          </cell>
          <cell r="D309" t="str">
            <v>(Depreciación Acumulada de Maquinaria y Equipo)</v>
          </cell>
          <cell r="E309">
            <v>-1</v>
          </cell>
        </row>
        <row r="310">
          <cell r="B310" t="str">
            <v>BKW.133  AMORTIZABLES</v>
          </cell>
        </row>
        <row r="311">
          <cell r="B311" t="str">
            <v>BKW.1330  AMORTIZABLES</v>
          </cell>
        </row>
        <row r="312">
          <cell r="B312" t="str">
            <v>BKW.1330.01  CONSTRUCCIONES EN LOCALES ARRENDADOS</v>
          </cell>
        </row>
        <row r="313">
          <cell r="B313" t="str">
            <v>BKW.1330.01.01  Inmuebles</v>
          </cell>
          <cell r="C313">
            <v>1830201</v>
          </cell>
          <cell r="D313" t="str">
            <v>Mejoras en Áreas Arrendadas</v>
          </cell>
          <cell r="E313">
            <v>1</v>
          </cell>
        </row>
        <row r="314">
          <cell r="B314" t="str">
            <v>BKW.1330.01.02  Muebles</v>
          </cell>
          <cell r="C314">
            <v>0</v>
          </cell>
          <cell r="D314">
            <v>0</v>
          </cell>
          <cell r="E314">
            <v>1</v>
          </cell>
        </row>
        <row r="315">
          <cell r="B315" t="str">
            <v>BKW.1330.02  REMODELACIONES Y READECUACIONES EN LOCALES PROPIOS</v>
          </cell>
        </row>
        <row r="316">
          <cell r="B316" t="str">
            <v>BKW.1330.02.01  Inmuebles</v>
          </cell>
          <cell r="C316">
            <v>1810399</v>
          </cell>
          <cell r="D316" t="str">
            <v>Otras obras en proceso de construcción</v>
          </cell>
          <cell r="E316">
            <v>1</v>
          </cell>
        </row>
        <row r="317">
          <cell r="B317" t="str">
            <v>BKW.2  PASIVOS</v>
          </cell>
        </row>
        <row r="318">
          <cell r="B318" t="str">
            <v>BKW.21  PASIVOS DE INTERMEDIACIÓN</v>
          </cell>
        </row>
        <row r="319">
          <cell r="B319" t="str">
            <v>BKW.211  DEPÓSITOS</v>
          </cell>
        </row>
        <row r="320">
          <cell r="B320" t="str">
            <v>BKW.2110  DEPÓSITOS A LA VISTA</v>
          </cell>
        </row>
        <row r="321">
          <cell r="B321" t="str">
            <v>BKW.2110.01  DEPÓSITOS EN CUENTA CORRIENTE</v>
          </cell>
        </row>
        <row r="322">
          <cell r="B322" t="str">
            <v>BKW.2110.01.01  Banco Central de Reserva</v>
          </cell>
          <cell r="C322">
            <v>211010201</v>
          </cell>
          <cell r="D322" t="str">
            <v>Depósitos de Bancos</v>
          </cell>
          <cell r="E322">
            <v>-1</v>
          </cell>
        </row>
        <row r="323">
          <cell r="B323" t="str">
            <v>BKW.2110.01.02  Entidades del Estado - ML</v>
          </cell>
          <cell r="C323">
            <v>2110103</v>
          </cell>
          <cell r="D323" t="str">
            <v>De Entidades Oficiales</v>
          </cell>
          <cell r="E323">
            <v>-1</v>
          </cell>
        </row>
        <row r="324">
          <cell r="B324" t="str">
            <v>BKW.2110.01.03  Empresas privadas - ML</v>
          </cell>
          <cell r="C324">
            <v>2110101</v>
          </cell>
          <cell r="D324" t="str">
            <v>Del Público</v>
          </cell>
          <cell r="E324">
            <v>-1</v>
          </cell>
        </row>
        <row r="325">
          <cell r="B325" t="str">
            <v>BKW.2110.01.04  Particulares - ML</v>
          </cell>
          <cell r="C325">
            <v>2110101</v>
          </cell>
          <cell r="D325" t="str">
            <v>Del Público</v>
          </cell>
          <cell r="E325">
            <v>-1</v>
          </cell>
        </row>
        <row r="326">
          <cell r="B326" t="str">
            <v>BKW.2110.01.06  Otras entidades del Sistema Financiero - ML</v>
          </cell>
          <cell r="C326">
            <v>211010299</v>
          </cell>
          <cell r="D326" t="str">
            <v>Depósitos de Otras Instituciones Financieras</v>
          </cell>
          <cell r="E326">
            <v>-1</v>
          </cell>
        </row>
        <row r="327">
          <cell r="B327" t="str">
            <v>BKW.2110.01.07  Depósitos por aplicar - ML</v>
          </cell>
          <cell r="C327">
            <v>0</v>
          </cell>
          <cell r="D327">
            <v>0</v>
          </cell>
          <cell r="E327">
            <v>-1</v>
          </cell>
        </row>
        <row r="328">
          <cell r="B328" t="str">
            <v>BKW.2110.01.08  Retiros por aplicar - ML</v>
          </cell>
          <cell r="C328">
            <v>0</v>
          </cell>
          <cell r="D328">
            <v>0</v>
          </cell>
          <cell r="E328">
            <v>-1</v>
          </cell>
        </row>
        <row r="329">
          <cell r="B329" t="str">
            <v>BKW.2110.01.99.01  Intereses y otros por pagar BCR</v>
          </cell>
          <cell r="C329">
            <v>0</v>
          </cell>
          <cell r="D329">
            <v>0</v>
          </cell>
          <cell r="E329">
            <v>-1</v>
          </cell>
        </row>
        <row r="330">
          <cell r="B330" t="str">
            <v>BKW.2110.01.99.02  Intereses y otros por pagar Entidades del Estado</v>
          </cell>
          <cell r="C330">
            <v>2180101</v>
          </cell>
          <cell r="D330" t="str">
            <v>Cuentas de Cheques</v>
          </cell>
          <cell r="E330">
            <v>-1</v>
          </cell>
        </row>
        <row r="331">
          <cell r="B331" t="str">
            <v>BKW.2110.01.99.03  Intereses y otros por pagar Empresas Privadas</v>
          </cell>
          <cell r="C331">
            <v>2180101</v>
          </cell>
          <cell r="D331" t="str">
            <v>Cuentas de Cheques</v>
          </cell>
          <cell r="E331">
            <v>-1</v>
          </cell>
        </row>
        <row r="332">
          <cell r="B332" t="str">
            <v>BKW.2110.01.99.04  Intereses y otros por pagar Particulares</v>
          </cell>
          <cell r="C332">
            <v>2180101</v>
          </cell>
          <cell r="D332" t="str">
            <v>Cuentas de Cheques</v>
          </cell>
          <cell r="E332">
            <v>-1</v>
          </cell>
        </row>
        <row r="333">
          <cell r="B333" t="str">
            <v>BKW.2110.01.99.06  Intereses y otros por pagar Otras Entidades del S.F.</v>
          </cell>
          <cell r="C333">
            <v>2180101</v>
          </cell>
          <cell r="D333" t="str">
            <v>Cuentas de Cheques</v>
          </cell>
          <cell r="E333">
            <v>-1</v>
          </cell>
        </row>
        <row r="334">
          <cell r="B334" t="str">
            <v>BKW.2110.01.05  Bancos - ML</v>
          </cell>
          <cell r="C334">
            <v>211010201</v>
          </cell>
          <cell r="D334" t="str">
            <v>Depósitos de Bancos</v>
          </cell>
          <cell r="E334">
            <v>-1</v>
          </cell>
        </row>
        <row r="335">
          <cell r="B335" t="str">
            <v>BKW.2110.01.99.05  Intereses y otros por pagar Bancos</v>
          </cell>
          <cell r="C335">
            <v>2180101</v>
          </cell>
          <cell r="D335" t="str">
            <v>Cuentas de Cheques</v>
          </cell>
          <cell r="E335">
            <v>-1</v>
          </cell>
        </row>
        <row r="336">
          <cell r="B336" t="str">
            <v>BKW.2110.02  DEPÓSITOS DE AHORRO</v>
          </cell>
        </row>
        <row r="337">
          <cell r="B337" t="str">
            <v>BKW.2110.02.02  Entidades del Estado - ML</v>
          </cell>
          <cell r="C337">
            <v>2110203</v>
          </cell>
          <cell r="D337" t="str">
            <v>De Entidades Oficiales</v>
          </cell>
          <cell r="E337">
            <v>-1</v>
          </cell>
        </row>
        <row r="338">
          <cell r="B338" t="str">
            <v>BKW.2110.02.03  Empresas privadas - ML</v>
          </cell>
          <cell r="C338">
            <v>2110101</v>
          </cell>
          <cell r="D338" t="str">
            <v>Del Público</v>
          </cell>
          <cell r="E338">
            <v>-1</v>
          </cell>
        </row>
        <row r="339">
          <cell r="B339" t="str">
            <v>BKW.2110.02.04  Particulares - ML</v>
          </cell>
          <cell r="C339">
            <v>2110201</v>
          </cell>
          <cell r="D339" t="str">
            <v>Del Público</v>
          </cell>
          <cell r="E339">
            <v>-1</v>
          </cell>
        </row>
        <row r="340">
          <cell r="B340" t="str">
            <v>BKW.2110.02.06  Otras entidades del Sistema Financiero - ML</v>
          </cell>
          <cell r="C340">
            <v>2110201</v>
          </cell>
          <cell r="D340" t="str">
            <v>Del Público</v>
          </cell>
          <cell r="E340">
            <v>-1</v>
          </cell>
        </row>
        <row r="341">
          <cell r="B341" t="str">
            <v>BKW.2110.02.99.02  Intereses y otros por pagar Entidades Estado</v>
          </cell>
          <cell r="C341">
            <v>2180102</v>
          </cell>
          <cell r="D341" t="str">
            <v>Cuentas de Ahorro</v>
          </cell>
          <cell r="E341">
            <v>-1</v>
          </cell>
        </row>
        <row r="342">
          <cell r="B342" t="str">
            <v>BKW.2110.02.99.03  Intereses y otros por pagar Privada</v>
          </cell>
          <cell r="C342">
            <v>2180102</v>
          </cell>
          <cell r="D342" t="str">
            <v>Cuentas de Ahorro</v>
          </cell>
          <cell r="E342">
            <v>-1</v>
          </cell>
        </row>
        <row r="343">
          <cell r="B343" t="str">
            <v>BKW.2110.02.99.04  Intereses y otros por pagar Particulares</v>
          </cell>
          <cell r="C343">
            <v>2180102</v>
          </cell>
          <cell r="D343" t="str">
            <v>Cuentas de Ahorro</v>
          </cell>
          <cell r="E343">
            <v>-1</v>
          </cell>
        </row>
        <row r="344">
          <cell r="B344" t="str">
            <v>BKW.2110.02.99.06  Intereses y otros por pagar Otras</v>
          </cell>
          <cell r="C344">
            <v>2180102</v>
          </cell>
          <cell r="D344" t="str">
            <v>Cuentas de Ahorro</v>
          </cell>
          <cell r="E344">
            <v>-1</v>
          </cell>
        </row>
        <row r="345">
          <cell r="B345" t="str">
            <v>BKW.2111  DEPÓSITOS PACTADOS HASTA UN AÑO PLAZO</v>
          </cell>
        </row>
        <row r="346">
          <cell r="B346" t="str">
            <v>BKW.2111.02  DEPÓSITOS A 30 DÍAS PLAZO</v>
          </cell>
        </row>
        <row r="347">
          <cell r="B347" t="str">
            <v>BKW.2111.02.02  Entidades del Estado - ML</v>
          </cell>
          <cell r="C347">
            <v>211030301</v>
          </cell>
          <cell r="D347" t="str">
            <v>Certificados</v>
          </cell>
          <cell r="E347">
            <v>-1</v>
          </cell>
        </row>
        <row r="348">
          <cell r="B348" t="str">
            <v>BKW.2111.02.03  Empresas privadas - ML</v>
          </cell>
          <cell r="C348">
            <v>211030101</v>
          </cell>
          <cell r="D348" t="str">
            <v>Certificados</v>
          </cell>
          <cell r="E348">
            <v>-1</v>
          </cell>
        </row>
        <row r="349">
          <cell r="B349" t="str">
            <v>BKW.2111.02.04  Particulares - ML</v>
          </cell>
          <cell r="C349">
            <v>211030101</v>
          </cell>
          <cell r="D349" t="str">
            <v>Certificados</v>
          </cell>
          <cell r="E349">
            <v>-1</v>
          </cell>
        </row>
        <row r="350">
          <cell r="B350" t="str">
            <v>BKW.2111.02.06  Otras entidades del Sistema Financiero - ML</v>
          </cell>
          <cell r="C350">
            <v>211030299</v>
          </cell>
          <cell r="D350" t="str">
            <v>Depósitos de Otras Instituciones Financieras</v>
          </cell>
          <cell r="E350">
            <v>-1</v>
          </cell>
        </row>
        <row r="351">
          <cell r="B351" t="str">
            <v>BKW.2111.02.99.01  Intereses y otros por pagar BCR</v>
          </cell>
          <cell r="C351">
            <v>0</v>
          </cell>
          <cell r="D351">
            <v>0</v>
          </cell>
          <cell r="E351">
            <v>-1</v>
          </cell>
        </row>
        <row r="352">
          <cell r="B352" t="str">
            <v>BKW.2111.02.99.02  Intereses y otros por pagar Entidades Estado</v>
          </cell>
          <cell r="C352">
            <v>2180103</v>
          </cell>
          <cell r="D352" t="str">
            <v>Depósitos a Plazo</v>
          </cell>
          <cell r="E352">
            <v>-1</v>
          </cell>
        </row>
        <row r="353">
          <cell r="B353" t="str">
            <v>BKW.2111.02.99.03  Intereses y otros por pagar Privada</v>
          </cell>
          <cell r="C353">
            <v>2180103</v>
          </cell>
          <cell r="D353" t="str">
            <v>Depósitos a Plazo</v>
          </cell>
          <cell r="E353">
            <v>-1</v>
          </cell>
        </row>
        <row r="354">
          <cell r="B354" t="str">
            <v>BKW.2111.02.99.04  Intereses y otros por pagar Particulares</v>
          </cell>
          <cell r="C354">
            <v>2180103</v>
          </cell>
          <cell r="D354" t="str">
            <v>Depósitos a Plazo</v>
          </cell>
          <cell r="E354">
            <v>-1</v>
          </cell>
        </row>
        <row r="355">
          <cell r="B355" t="str">
            <v>BKW.2111.02.99.06  Intereses y otros por pagar Otras</v>
          </cell>
          <cell r="C355">
            <v>2180103</v>
          </cell>
          <cell r="D355" t="str">
            <v>Depósitos a Plazo</v>
          </cell>
          <cell r="E355">
            <v>-1</v>
          </cell>
        </row>
        <row r="356">
          <cell r="B356" t="str">
            <v>BKW.2111.03  DEPÓSITOS A 60 DÍAS PLAZO</v>
          </cell>
        </row>
        <row r="357">
          <cell r="B357" t="str">
            <v>BKW.2111.03.02  Entidades del Estado - ML</v>
          </cell>
          <cell r="C357">
            <v>0</v>
          </cell>
          <cell r="D357">
            <v>0</v>
          </cell>
          <cell r="E357">
            <v>-1</v>
          </cell>
        </row>
        <row r="358">
          <cell r="B358" t="str">
            <v>BKW.2111.03.03  Empresas privadas - ML</v>
          </cell>
          <cell r="C358">
            <v>211030101</v>
          </cell>
          <cell r="D358" t="str">
            <v>Certificados</v>
          </cell>
          <cell r="E358">
            <v>-1</v>
          </cell>
        </row>
        <row r="359">
          <cell r="B359" t="str">
            <v>BKW.2111.03.04  Particulares - ML</v>
          </cell>
          <cell r="C359">
            <v>211030101</v>
          </cell>
          <cell r="D359" t="str">
            <v>Certificados</v>
          </cell>
          <cell r="E359">
            <v>-1</v>
          </cell>
        </row>
        <row r="360">
          <cell r="B360" t="str">
            <v>BKW.2111.03.06  Otras entidades del Sistema Financiero - ML</v>
          </cell>
          <cell r="C360">
            <v>211030299</v>
          </cell>
          <cell r="D360" t="str">
            <v>Depósitos de Otras Instituciones Financieras</v>
          </cell>
          <cell r="E360">
            <v>-1</v>
          </cell>
        </row>
        <row r="361">
          <cell r="B361" t="str">
            <v>BKW.2111.03.99.02  Intereses y otros por pagar Entidades Estado</v>
          </cell>
          <cell r="C361">
            <v>0</v>
          </cell>
          <cell r="D361">
            <v>0</v>
          </cell>
          <cell r="E361">
            <v>-1</v>
          </cell>
        </row>
        <row r="362">
          <cell r="B362" t="str">
            <v>BKW.2111.03.99.03  Intereses y otros por pagar Privada</v>
          </cell>
          <cell r="C362">
            <v>2180103</v>
          </cell>
          <cell r="D362" t="str">
            <v>Depósitos a Plazo</v>
          </cell>
          <cell r="E362">
            <v>-1</v>
          </cell>
        </row>
        <row r="363">
          <cell r="B363" t="str">
            <v>BKW.2111.03.99.04  Intereses y otros por pagar Particulares</v>
          </cell>
          <cell r="C363">
            <v>2180103</v>
          </cell>
          <cell r="D363" t="str">
            <v>Depósitos a Plazo</v>
          </cell>
          <cell r="E363">
            <v>-1</v>
          </cell>
        </row>
        <row r="364">
          <cell r="B364" t="str">
            <v>BKW.2111.03.99.06  Intereses y otros por pagar Otras</v>
          </cell>
          <cell r="C364">
            <v>2180103</v>
          </cell>
          <cell r="D364" t="str">
            <v>Depósitos a Plazo</v>
          </cell>
          <cell r="E364">
            <v>-1</v>
          </cell>
        </row>
        <row r="365">
          <cell r="B365" t="str">
            <v>BKW.2111.04  DEPÓSITOS A 90 DÍAS PLAZO</v>
          </cell>
        </row>
        <row r="366">
          <cell r="B366" t="str">
            <v>BKW.2111.04.02  Entidades del Estado - ML</v>
          </cell>
          <cell r="C366">
            <v>211030301</v>
          </cell>
          <cell r="D366" t="str">
            <v>Certificados</v>
          </cell>
          <cell r="E366">
            <v>-1</v>
          </cell>
        </row>
        <row r="367">
          <cell r="B367" t="str">
            <v>BKW.2111.04.03  Empresas privadas - ML</v>
          </cell>
          <cell r="C367">
            <v>211030101</v>
          </cell>
          <cell r="D367" t="str">
            <v>Certificados</v>
          </cell>
          <cell r="E367">
            <v>-1</v>
          </cell>
        </row>
        <row r="368">
          <cell r="B368" t="str">
            <v>BKW.2111.04.04  Particulares - ML</v>
          </cell>
          <cell r="C368">
            <v>211030101</v>
          </cell>
          <cell r="D368" t="str">
            <v>Certificados</v>
          </cell>
          <cell r="E368">
            <v>-1</v>
          </cell>
        </row>
        <row r="369">
          <cell r="B369" t="str">
            <v>BKW.2111.04.06  Otras entidades del Sistema Financiero - ML</v>
          </cell>
          <cell r="C369">
            <v>211030299</v>
          </cell>
          <cell r="D369" t="str">
            <v>Depósitos de Otras Instituciones Financieras</v>
          </cell>
          <cell r="E369">
            <v>-1</v>
          </cell>
        </row>
        <row r="370">
          <cell r="B370" t="str">
            <v>BKW.2111.04.99.02  Intereses y otros por pagar Entidades Estado</v>
          </cell>
          <cell r="C370">
            <v>2180103</v>
          </cell>
          <cell r="D370" t="str">
            <v>Depósitos a Plazo</v>
          </cell>
          <cell r="E370">
            <v>-1</v>
          </cell>
        </row>
        <row r="371">
          <cell r="B371" t="str">
            <v>BKW.2111.04.99.03  Intereses y otros por pagar Privada</v>
          </cell>
          <cell r="C371">
            <v>2180103</v>
          </cell>
          <cell r="D371" t="str">
            <v>Depósitos a Plazo</v>
          </cell>
          <cell r="E371">
            <v>-1</v>
          </cell>
        </row>
        <row r="372">
          <cell r="B372" t="str">
            <v>BKW.2111.04.99.04  Intereses y otros por pagar Particulares</v>
          </cell>
          <cell r="C372">
            <v>2180103</v>
          </cell>
          <cell r="D372" t="str">
            <v>Depósitos a Plazo</v>
          </cell>
          <cell r="E372">
            <v>-1</v>
          </cell>
        </row>
        <row r="373">
          <cell r="B373" t="str">
            <v>BKW.2111.04.99.06  Intereses y otros por pagar Otras</v>
          </cell>
          <cell r="C373">
            <v>2180103</v>
          </cell>
          <cell r="D373" t="str">
            <v>Depósitos a Plazo</v>
          </cell>
          <cell r="E373">
            <v>-1</v>
          </cell>
        </row>
        <row r="374">
          <cell r="B374" t="str">
            <v>BKW.2111.05  DEPÓSITOS A 120 DÍAS PLAZO</v>
          </cell>
        </row>
        <row r="375">
          <cell r="B375" t="str">
            <v>BKW.2111.05.02  Entidades del Estado - ML</v>
          </cell>
          <cell r="C375">
            <v>211030301</v>
          </cell>
          <cell r="D375" t="str">
            <v>Certificados</v>
          </cell>
          <cell r="E375">
            <v>-1</v>
          </cell>
        </row>
        <row r="376">
          <cell r="B376" t="str">
            <v>BKW.2111.05.03  Empresas privadas - ML</v>
          </cell>
          <cell r="C376">
            <v>211030101</v>
          </cell>
          <cell r="D376" t="str">
            <v>Certificados</v>
          </cell>
          <cell r="E376">
            <v>-1</v>
          </cell>
        </row>
        <row r="377">
          <cell r="B377" t="str">
            <v>BKW.2111.05.04  Particulares - ML</v>
          </cell>
          <cell r="C377">
            <v>211030101</v>
          </cell>
          <cell r="D377" t="str">
            <v>Certificados</v>
          </cell>
          <cell r="E377">
            <v>-1</v>
          </cell>
        </row>
        <row r="378">
          <cell r="B378" t="str">
            <v>BKW.2111.05.06  Otras entidades del Sistema Financiero - ML</v>
          </cell>
          <cell r="C378">
            <v>211030299</v>
          </cell>
          <cell r="D378" t="str">
            <v>Depósitos de Otras Instituciones Financieras</v>
          </cell>
          <cell r="E378">
            <v>-1</v>
          </cell>
        </row>
        <row r="379">
          <cell r="B379" t="str">
            <v>BKW.2111.05.99.02  Intereses y otros por pagar Entidades Estado</v>
          </cell>
          <cell r="C379">
            <v>2180103</v>
          </cell>
          <cell r="D379" t="str">
            <v>Depósitos a Plazo</v>
          </cell>
          <cell r="E379">
            <v>-1</v>
          </cell>
        </row>
        <row r="380">
          <cell r="B380" t="str">
            <v>BKW.2111.05.99.03  Intereses y otros por pagar Privada</v>
          </cell>
          <cell r="C380">
            <v>2180103</v>
          </cell>
          <cell r="D380" t="str">
            <v>Depósitos a Plazo</v>
          </cell>
          <cell r="E380">
            <v>-1</v>
          </cell>
        </row>
        <row r="381">
          <cell r="B381" t="str">
            <v>BKW.2111.05.99.04  Intereses y otros por pagar Particulares</v>
          </cell>
          <cell r="C381">
            <v>2180103</v>
          </cell>
          <cell r="D381" t="str">
            <v>Depósitos a Plazo</v>
          </cell>
          <cell r="E381">
            <v>-1</v>
          </cell>
        </row>
        <row r="382">
          <cell r="B382" t="str">
            <v>BKW.2111.05.99.06  Intereses y otros por pagar Otras</v>
          </cell>
          <cell r="C382">
            <v>2180103</v>
          </cell>
          <cell r="D382" t="str">
            <v>Depósitos a Plazo</v>
          </cell>
          <cell r="E382">
            <v>-1</v>
          </cell>
        </row>
        <row r="383">
          <cell r="B383" t="str">
            <v>BKW.2111.06  DEPÓSITOS A 150 DÍAS PLAZO</v>
          </cell>
        </row>
        <row r="384">
          <cell r="B384" t="str">
            <v>BKW.2111.06.02  Entidades del Estado - ML</v>
          </cell>
          <cell r="C384">
            <v>211030301</v>
          </cell>
          <cell r="D384" t="str">
            <v>Certificados</v>
          </cell>
          <cell r="E384">
            <v>-1</v>
          </cell>
        </row>
        <row r="385">
          <cell r="B385" t="str">
            <v>BKW.2111.06.03  Empresas privadas - ML</v>
          </cell>
          <cell r="C385">
            <v>211030101</v>
          </cell>
          <cell r="D385" t="str">
            <v>Certificados</v>
          </cell>
          <cell r="E385">
            <v>-1</v>
          </cell>
        </row>
        <row r="386">
          <cell r="B386" t="str">
            <v>BKW.2111.06.04  Particulares - ML</v>
          </cell>
          <cell r="C386">
            <v>211030101</v>
          </cell>
          <cell r="D386" t="str">
            <v>Certificados</v>
          </cell>
          <cell r="E386">
            <v>-1</v>
          </cell>
        </row>
        <row r="387">
          <cell r="B387" t="str">
            <v>BKW.2111.06.06  Otras entidades del Sistema Financiero - ML</v>
          </cell>
          <cell r="C387">
            <v>211030299</v>
          </cell>
          <cell r="D387" t="str">
            <v>Depósitos de Otras Instituciones Financieras</v>
          </cell>
          <cell r="E387">
            <v>-1</v>
          </cell>
        </row>
        <row r="388">
          <cell r="B388" t="str">
            <v>BKW.2111.06.99.02  Intereses y otros por pagar Entidades Estado</v>
          </cell>
          <cell r="C388">
            <v>2180103</v>
          </cell>
          <cell r="D388" t="str">
            <v>Depósitos a Plazo</v>
          </cell>
          <cell r="E388">
            <v>-1</v>
          </cell>
        </row>
        <row r="389">
          <cell r="B389" t="str">
            <v>BKW.2111.06.99.03  Intereses y otros por pagar Privada</v>
          </cell>
          <cell r="C389">
            <v>2180103</v>
          </cell>
          <cell r="D389" t="str">
            <v>Depósitos a Plazo</v>
          </cell>
          <cell r="E389">
            <v>-1</v>
          </cell>
        </row>
        <row r="390">
          <cell r="B390" t="str">
            <v>BKW.2111.06.99.04  Intereses y otros por pagar Particulares</v>
          </cell>
          <cell r="C390">
            <v>2180103</v>
          </cell>
          <cell r="D390" t="str">
            <v>Depósitos a Plazo</v>
          </cell>
          <cell r="E390">
            <v>-1</v>
          </cell>
        </row>
        <row r="391">
          <cell r="B391" t="str">
            <v>BKW.2111.06.99.06  Intereses y otros por pagar Otras</v>
          </cell>
          <cell r="C391">
            <v>2180103</v>
          </cell>
          <cell r="D391" t="str">
            <v>Depósitos a Plazo</v>
          </cell>
          <cell r="E391">
            <v>-1</v>
          </cell>
        </row>
        <row r="392">
          <cell r="B392" t="str">
            <v>BKW.2111.07  DEPÓSITOS A 180 DÍAS PLAZO</v>
          </cell>
        </row>
        <row r="393">
          <cell r="B393" t="str">
            <v>BKW.2111.07.02  Entidades del Estado - ML</v>
          </cell>
          <cell r="C393">
            <v>211030301</v>
          </cell>
          <cell r="D393" t="str">
            <v>Certificados</v>
          </cell>
          <cell r="E393">
            <v>-1</v>
          </cell>
        </row>
        <row r="394">
          <cell r="B394" t="str">
            <v>BKW.2111.07.03  Empresas privadas - ML</v>
          </cell>
          <cell r="C394">
            <v>211030101</v>
          </cell>
          <cell r="D394" t="str">
            <v>Certificados</v>
          </cell>
          <cell r="E394">
            <v>-1</v>
          </cell>
        </row>
        <row r="395">
          <cell r="B395" t="str">
            <v>BKW.2111.07.04  Particulares - ML</v>
          </cell>
          <cell r="C395">
            <v>211030101</v>
          </cell>
          <cell r="D395" t="str">
            <v>Certificados</v>
          </cell>
          <cell r="E395">
            <v>-1</v>
          </cell>
        </row>
        <row r="396">
          <cell r="B396" t="str">
            <v>BKW.2111.07.06  Otras entidades del Sistema Financiero - ML</v>
          </cell>
          <cell r="C396">
            <v>211030299</v>
          </cell>
          <cell r="D396" t="str">
            <v>Depósitos de Otras Instituciones Financieras</v>
          </cell>
          <cell r="E396">
            <v>-1</v>
          </cell>
        </row>
        <row r="397">
          <cell r="B397" t="str">
            <v>BKW.2111.07.99.02  Intereses y otros por pagar Entidades Estado</v>
          </cell>
          <cell r="C397">
            <v>2180103</v>
          </cell>
          <cell r="D397" t="str">
            <v>Depósitos a Plazo</v>
          </cell>
          <cell r="E397">
            <v>-1</v>
          </cell>
        </row>
        <row r="398">
          <cell r="B398" t="str">
            <v>BKW.2111.07.99.03  Intereses y otros por pagar Privada</v>
          </cell>
          <cell r="C398">
            <v>2180103</v>
          </cell>
          <cell r="D398" t="str">
            <v>Depósitos a Plazo</v>
          </cell>
          <cell r="E398">
            <v>-1</v>
          </cell>
        </row>
        <row r="399">
          <cell r="B399" t="str">
            <v>BKW.2111.07.99.04  Intereses y otros por pagar Particulares</v>
          </cell>
          <cell r="C399">
            <v>2180103</v>
          </cell>
          <cell r="D399" t="str">
            <v>Depósitos a Plazo</v>
          </cell>
          <cell r="E399">
            <v>-1</v>
          </cell>
        </row>
        <row r="400">
          <cell r="B400" t="str">
            <v>BKW.2111.07.99.06  Intereses y otros por pagar Otras</v>
          </cell>
          <cell r="C400">
            <v>2180103</v>
          </cell>
          <cell r="D400" t="str">
            <v>Depósitos a Plazo</v>
          </cell>
          <cell r="E400">
            <v>-1</v>
          </cell>
        </row>
        <row r="401">
          <cell r="B401" t="str">
            <v>BKW.2111.08  DEPÓSITOS PACTADOS A MAS DE 180 DÍAS PLAZO (2)</v>
          </cell>
        </row>
        <row r="402">
          <cell r="B402" t="str">
            <v>BKW.2111.08.02  Entidades del Estado - ML</v>
          </cell>
          <cell r="C402">
            <v>211030301</v>
          </cell>
          <cell r="D402" t="str">
            <v>Certificados</v>
          </cell>
          <cell r="E402">
            <v>-1</v>
          </cell>
        </row>
        <row r="403">
          <cell r="B403" t="str">
            <v>BKW.2111.08.03  Empresas privadas - ML</v>
          </cell>
          <cell r="C403">
            <v>211030101</v>
          </cell>
          <cell r="D403" t="str">
            <v>Certificados</v>
          </cell>
          <cell r="E403">
            <v>-1</v>
          </cell>
        </row>
        <row r="404">
          <cell r="B404" t="str">
            <v>BKW.2111.08.04  Particulares - ML</v>
          </cell>
          <cell r="C404">
            <v>211030101</v>
          </cell>
          <cell r="D404" t="str">
            <v>Certificados</v>
          </cell>
          <cell r="E404">
            <v>-1</v>
          </cell>
        </row>
        <row r="405">
          <cell r="B405" t="str">
            <v>BKW.2111.08.06  Otras entidades del Sistema Financiero - ML</v>
          </cell>
          <cell r="C405">
            <v>211030299</v>
          </cell>
          <cell r="D405" t="str">
            <v>Depósitos de Otras Instituciones Financieras</v>
          </cell>
          <cell r="E405">
            <v>-1</v>
          </cell>
        </row>
        <row r="406">
          <cell r="B406" t="str">
            <v>BKW.2111.08.99.02  Intereses y otros por pagar Entidades Estado</v>
          </cell>
          <cell r="C406">
            <v>2180103</v>
          </cell>
          <cell r="D406" t="str">
            <v>Depósitos a Plazo</v>
          </cell>
          <cell r="E406">
            <v>-1</v>
          </cell>
        </row>
        <row r="407">
          <cell r="B407" t="str">
            <v>BKW.2111.08.99.03  Intereses y otros por pagar Privada</v>
          </cell>
          <cell r="C407">
            <v>2180103</v>
          </cell>
          <cell r="D407" t="str">
            <v>Depósitos a Plazo</v>
          </cell>
          <cell r="E407">
            <v>-1</v>
          </cell>
        </row>
        <row r="408">
          <cell r="B408" t="str">
            <v>BKW.2111.08.99.04  Intereses y otros por pagar Particulares</v>
          </cell>
          <cell r="C408">
            <v>2180103</v>
          </cell>
          <cell r="D408" t="str">
            <v>Depósitos a Plazo</v>
          </cell>
          <cell r="E408">
            <v>-1</v>
          </cell>
        </row>
        <row r="409">
          <cell r="B409" t="str">
            <v>BKW.2111.08.99.06  Intereses y otros por pagar Otras</v>
          </cell>
          <cell r="C409">
            <v>2180103</v>
          </cell>
          <cell r="D409" t="str">
            <v>Depósitos a Plazo</v>
          </cell>
          <cell r="E409">
            <v>-1</v>
          </cell>
        </row>
        <row r="410">
          <cell r="B410" t="str">
            <v>BKW.2111.13  DEPÓSITOS A 360 DÍAS PLAZO</v>
          </cell>
        </row>
        <row r="411">
          <cell r="B411" t="str">
            <v>BKW.2111.13.02  Entidades del Estado - ML</v>
          </cell>
          <cell r="C411">
            <v>211030301</v>
          </cell>
          <cell r="D411" t="str">
            <v>Certificados</v>
          </cell>
          <cell r="E411">
            <v>-1</v>
          </cell>
        </row>
        <row r="412">
          <cell r="B412" t="str">
            <v>BKW.2111.13.03  Empresas privadas - ML</v>
          </cell>
          <cell r="C412">
            <v>211030101</v>
          </cell>
          <cell r="D412" t="str">
            <v>Certificados</v>
          </cell>
          <cell r="E412">
            <v>-1</v>
          </cell>
        </row>
        <row r="413">
          <cell r="B413" t="str">
            <v>BKW.2111.13.04  Particulares - ML</v>
          </cell>
          <cell r="C413">
            <v>211030101</v>
          </cell>
          <cell r="D413" t="str">
            <v>Certificados</v>
          </cell>
          <cell r="E413">
            <v>-1</v>
          </cell>
        </row>
        <row r="414">
          <cell r="B414" t="str">
            <v>BKW.2111.13.06  Otras entidades del Sistema Financiero - ML</v>
          </cell>
          <cell r="C414">
            <v>211030299</v>
          </cell>
          <cell r="D414" t="str">
            <v>Depósitos de Otras Instituciones Financieras</v>
          </cell>
          <cell r="E414">
            <v>-1</v>
          </cell>
        </row>
        <row r="415">
          <cell r="B415" t="str">
            <v>BKW.2111.13.99.02  Intereses y otros por pagar Entidades Estado</v>
          </cell>
          <cell r="C415">
            <v>2180103</v>
          </cell>
          <cell r="D415" t="str">
            <v>Depósitos a Plazo</v>
          </cell>
          <cell r="E415">
            <v>-1</v>
          </cell>
        </row>
        <row r="416">
          <cell r="B416" t="str">
            <v>BKW.2111.13.99.03  Intereses y otros por pagar Privada</v>
          </cell>
          <cell r="C416">
            <v>2180103</v>
          </cell>
          <cell r="D416" t="str">
            <v>Depósitos a Plazo</v>
          </cell>
          <cell r="E416">
            <v>-1</v>
          </cell>
        </row>
        <row r="417">
          <cell r="B417" t="str">
            <v>BKW.2111.13.99.04  Intereses y otros por pagar Particulares</v>
          </cell>
          <cell r="C417">
            <v>2180103</v>
          </cell>
          <cell r="D417" t="str">
            <v>Depósitos a Plazo</v>
          </cell>
          <cell r="E417">
            <v>-1</v>
          </cell>
        </row>
        <row r="418">
          <cell r="B418" t="str">
            <v>BKW.2111.13.99.05  Intereses y otros por pagar Bancos</v>
          </cell>
          <cell r="C418">
            <v>0</v>
          </cell>
          <cell r="D418">
            <v>0</v>
          </cell>
          <cell r="E418">
            <v>-1</v>
          </cell>
        </row>
        <row r="419">
          <cell r="B419" t="str">
            <v>BKW.2111.13.99.06  Intereses y otros por pagar Otras</v>
          </cell>
          <cell r="C419">
            <v>2180103</v>
          </cell>
          <cell r="D419" t="str">
            <v>Depósitos a Plazo</v>
          </cell>
          <cell r="E419">
            <v>-1</v>
          </cell>
        </row>
        <row r="420">
          <cell r="B420" t="str">
            <v>BKW.2111.14  DEPÓSITOS DE AHORRO PROGRAMADO</v>
          </cell>
        </row>
        <row r="421">
          <cell r="B421" t="str">
            <v>BKW.2111.14.02  Entidades del Estado - ML</v>
          </cell>
          <cell r="C421">
            <v>211030301</v>
          </cell>
          <cell r="D421" t="str">
            <v>Certificados</v>
          </cell>
          <cell r="E421">
            <v>-1</v>
          </cell>
        </row>
        <row r="422">
          <cell r="B422" t="str">
            <v>BKW.2111.14.03  Empresas privadas - ML</v>
          </cell>
          <cell r="C422">
            <v>211030101</v>
          </cell>
          <cell r="D422" t="str">
            <v>Certificados</v>
          </cell>
          <cell r="E422">
            <v>-1</v>
          </cell>
        </row>
        <row r="423">
          <cell r="B423" t="str">
            <v>BKW.2111.14.04  Particulares - ML</v>
          </cell>
          <cell r="C423">
            <v>211030101</v>
          </cell>
          <cell r="D423" t="str">
            <v>Certificados</v>
          </cell>
          <cell r="E423">
            <v>-1</v>
          </cell>
        </row>
        <row r="424">
          <cell r="B424" t="str">
            <v>BKW.2111.14.99.02  Intereses y otros por pagar Entidades Estado</v>
          </cell>
          <cell r="C424">
            <v>2180102</v>
          </cell>
          <cell r="D424" t="str">
            <v>Cuentas de Ahorro</v>
          </cell>
          <cell r="E424">
            <v>-1</v>
          </cell>
        </row>
        <row r="425">
          <cell r="B425" t="str">
            <v>BKW.2111.14.99.03  Intereses y otros por pagar Privada</v>
          </cell>
          <cell r="C425">
            <v>2180102</v>
          </cell>
          <cell r="D425" t="str">
            <v>Cuentas de Ahorro</v>
          </cell>
          <cell r="E425">
            <v>-1</v>
          </cell>
        </row>
        <row r="426">
          <cell r="B426" t="str">
            <v>BKW.2111.14.99.04  Intereses y otros por pagar Particulares</v>
          </cell>
          <cell r="C426">
            <v>2180102</v>
          </cell>
          <cell r="D426" t="str">
            <v>Cuentas de Ahorro</v>
          </cell>
          <cell r="E426">
            <v>-1</v>
          </cell>
        </row>
        <row r="427">
          <cell r="B427" t="str">
            <v>BKW.2112  DEPÓSITOS PACTADOS A MÁS DE UN AÑO PLAZO</v>
          </cell>
        </row>
        <row r="428">
          <cell r="B428" t="str">
            <v>BKW.2112.01  DEPÓSITOS A PLAZO</v>
          </cell>
        </row>
        <row r="429">
          <cell r="B429" t="str">
            <v>BKW.2112.01.02  Entidades del Estado - ML</v>
          </cell>
          <cell r="C429">
            <v>0</v>
          </cell>
          <cell r="D429">
            <v>0</v>
          </cell>
          <cell r="E429">
            <v>-1</v>
          </cell>
        </row>
        <row r="430">
          <cell r="B430" t="str">
            <v>BKW.2112.01.03  Empresas privadas - ML</v>
          </cell>
          <cell r="C430">
            <v>211030101</v>
          </cell>
          <cell r="D430" t="str">
            <v>Certificados</v>
          </cell>
          <cell r="E430">
            <v>-1</v>
          </cell>
        </row>
        <row r="431">
          <cell r="B431" t="str">
            <v>BKW.2112.01.04  Particulares - ML</v>
          </cell>
          <cell r="C431">
            <v>211030101</v>
          </cell>
          <cell r="D431" t="str">
            <v>Certificados</v>
          </cell>
          <cell r="E431">
            <v>-1</v>
          </cell>
        </row>
        <row r="432">
          <cell r="B432" t="str">
            <v>BKW.2112.01.99.02  Intereses y otros por pagar Entidades Estado</v>
          </cell>
          <cell r="C432">
            <v>0</v>
          </cell>
          <cell r="D432">
            <v>0</v>
          </cell>
          <cell r="E432">
            <v>-1</v>
          </cell>
        </row>
        <row r="433">
          <cell r="B433" t="str">
            <v>BKW.2112.01.99.03  Intereses y otros por pagar Privada</v>
          </cell>
          <cell r="C433">
            <v>2180103</v>
          </cell>
          <cell r="D433" t="str">
            <v>Depósitos a Plazo</v>
          </cell>
          <cell r="E433">
            <v>-1</v>
          </cell>
        </row>
        <row r="434">
          <cell r="B434" t="str">
            <v>BKW.2112.01.99.04  Intereses y otros por pagar Particulares</v>
          </cell>
          <cell r="C434">
            <v>2180103</v>
          </cell>
          <cell r="D434" t="str">
            <v>Depósitos a Plazo</v>
          </cell>
          <cell r="E434">
            <v>-1</v>
          </cell>
        </row>
        <row r="435">
          <cell r="B435" t="str">
            <v>BKW.2112.01.06  Otras entidades del Sistema Financiero - ML</v>
          </cell>
          <cell r="C435">
            <v>211030299</v>
          </cell>
          <cell r="D435" t="str">
            <v>Depósitos a Plazo</v>
          </cell>
          <cell r="E435">
            <v>-1</v>
          </cell>
        </row>
        <row r="436">
          <cell r="B436" t="str">
            <v>BKW.2112.01.99.06  Intereses y otros por pagar Otras</v>
          </cell>
          <cell r="C436">
            <v>2180102</v>
          </cell>
          <cell r="D436" t="str">
            <v>Cuentas de Ahorro</v>
          </cell>
          <cell r="E436">
            <v>-1</v>
          </cell>
        </row>
        <row r="437">
          <cell r="B437" t="str">
            <v>BKW.2112.04  DEPÓSITOS DE AHORRO PROGRAMADO</v>
          </cell>
        </row>
        <row r="438">
          <cell r="B438" t="str">
            <v>BKW.2112.04.03  Empresas privadas - ML</v>
          </cell>
          <cell r="C438">
            <v>2110201</v>
          </cell>
          <cell r="D438" t="str">
            <v>Del Público</v>
          </cell>
          <cell r="E438">
            <v>-1</v>
          </cell>
        </row>
        <row r="439">
          <cell r="B439" t="str">
            <v>BKW.2112.04.04  Particulares - ML</v>
          </cell>
          <cell r="C439">
            <v>2110201</v>
          </cell>
          <cell r="D439" t="str">
            <v>Del Público</v>
          </cell>
          <cell r="E439">
            <v>-1</v>
          </cell>
        </row>
        <row r="440">
          <cell r="B440" t="str">
            <v>BKW.2112.04.99.03  Intereses y otros por pagar - ML</v>
          </cell>
          <cell r="C440">
            <v>2180102</v>
          </cell>
          <cell r="D440" t="str">
            <v>Cuentas de Ahorro</v>
          </cell>
          <cell r="E440">
            <v>-1</v>
          </cell>
        </row>
        <row r="441">
          <cell r="B441" t="str">
            <v>BKW.2112.04.99.04  Intereses y otros por pagar - ML</v>
          </cell>
          <cell r="C441">
            <v>2180102</v>
          </cell>
          <cell r="D441" t="str">
            <v>Cuentas de Ahorro</v>
          </cell>
          <cell r="E441">
            <v>-1</v>
          </cell>
        </row>
        <row r="442">
          <cell r="B442" t="str">
            <v>BKW.2114  DEPÓSITOS RESTRINGIDOS E INACTIVOS</v>
          </cell>
        </row>
        <row r="443">
          <cell r="B443" t="str">
            <v>BKW.2114.01  DEPÓSITOS EN GARANTÍA - CUENTA DE AHORRO</v>
          </cell>
        </row>
        <row r="444">
          <cell r="B444" t="str">
            <v>BKW.2114.01.03  Empresas privadas - ML</v>
          </cell>
          <cell r="C444">
            <v>0</v>
          </cell>
          <cell r="D444">
            <v>0</v>
          </cell>
          <cell r="E444">
            <v>-1</v>
          </cell>
        </row>
        <row r="445">
          <cell r="B445" t="str">
            <v>BKW.2114.01.04  Particulares - ML</v>
          </cell>
          <cell r="C445">
            <v>0</v>
          </cell>
          <cell r="D445">
            <v>0</v>
          </cell>
          <cell r="E445">
            <v>-1</v>
          </cell>
        </row>
        <row r="446">
          <cell r="B446" t="str">
            <v>BKW.2114.02  DEPÓSITOS EN GARANTÍA - A PLAZO</v>
          </cell>
        </row>
        <row r="447">
          <cell r="B447" t="str">
            <v>BKW.2114.02.03  Empresas privadas - ML</v>
          </cell>
          <cell r="C447">
            <v>0</v>
          </cell>
          <cell r="D447">
            <v>0</v>
          </cell>
          <cell r="E447">
            <v>-1</v>
          </cell>
        </row>
        <row r="448">
          <cell r="B448" t="str">
            <v>BKW.2114.02.04  Particulares - ML</v>
          </cell>
          <cell r="C448">
            <v>0</v>
          </cell>
          <cell r="D448">
            <v>0</v>
          </cell>
          <cell r="E448">
            <v>-1</v>
          </cell>
        </row>
        <row r="449">
          <cell r="B449" t="str">
            <v>BKW.2114.03  DEPÓSITOS EMBARGADOS - CUENTA CORRIENTE</v>
          </cell>
        </row>
        <row r="450">
          <cell r="B450" t="str">
            <v>BKW.2114.03.02  Entidades del Estado - ML</v>
          </cell>
          <cell r="C450">
            <v>211060402</v>
          </cell>
          <cell r="D450" t="str">
            <v>Depósitos Judiciales</v>
          </cell>
          <cell r="E450">
            <v>-1</v>
          </cell>
        </row>
        <row r="451">
          <cell r="B451" t="str">
            <v>BKW.2114.03.03  Empresas privadas - ML</v>
          </cell>
          <cell r="C451">
            <v>211060402</v>
          </cell>
          <cell r="D451" t="str">
            <v>Depósitos Judiciales</v>
          </cell>
          <cell r="E451">
            <v>-1</v>
          </cell>
        </row>
        <row r="452">
          <cell r="B452" t="str">
            <v>BKW.2114.03.04  Particulares - ML</v>
          </cell>
          <cell r="C452">
            <v>211060402</v>
          </cell>
          <cell r="D452" t="str">
            <v>Depósitos Judiciales</v>
          </cell>
          <cell r="E452">
            <v>-1</v>
          </cell>
        </row>
        <row r="453">
          <cell r="B453" t="str">
            <v>BKW.2114.03.99.03  Intereses y otros por pagar Privada</v>
          </cell>
          <cell r="C453">
            <v>0</v>
          </cell>
          <cell r="D453">
            <v>0</v>
          </cell>
          <cell r="E453">
            <v>-1</v>
          </cell>
        </row>
        <row r="454">
          <cell r="B454" t="str">
            <v>BKW.2114.03.99.04  Intereses y otros por pagar Particulares</v>
          </cell>
          <cell r="C454">
            <v>0</v>
          </cell>
          <cell r="D454">
            <v>0</v>
          </cell>
          <cell r="E454">
            <v>-1</v>
          </cell>
        </row>
        <row r="455">
          <cell r="B455" t="str">
            <v>BKW.2114.04  DEPÓSITOS EMBARGADOS - CUENTA DE AHORRO</v>
          </cell>
        </row>
        <row r="456">
          <cell r="B456" t="str">
            <v>BKW.2114.04.03  Empresas privadas - ML</v>
          </cell>
          <cell r="C456">
            <v>211060402</v>
          </cell>
          <cell r="D456" t="str">
            <v>Depósitos Judiciales</v>
          </cell>
          <cell r="E456">
            <v>-1</v>
          </cell>
        </row>
        <row r="457">
          <cell r="B457" t="str">
            <v>BKW.2114.04.04  Particulares - ML</v>
          </cell>
          <cell r="C457">
            <v>211060402</v>
          </cell>
          <cell r="D457" t="str">
            <v>Depósitos Judiciales</v>
          </cell>
          <cell r="E457">
            <v>-1</v>
          </cell>
        </row>
        <row r="458">
          <cell r="B458" t="str">
            <v>BKW.2114.04.99.01  Intereses y otros por pagar BCR</v>
          </cell>
          <cell r="C458">
            <v>0</v>
          </cell>
          <cell r="D458">
            <v>0</v>
          </cell>
          <cell r="E458">
            <v>-1</v>
          </cell>
        </row>
        <row r="459">
          <cell r="B459" t="str">
            <v>BKW.2114.04.99.03  Intereses y otros por pagar Privada</v>
          </cell>
          <cell r="C459">
            <v>2180102</v>
          </cell>
          <cell r="D459" t="str">
            <v>Cuentas de Ahorro</v>
          </cell>
          <cell r="E459">
            <v>-1</v>
          </cell>
        </row>
        <row r="460">
          <cell r="B460" t="str">
            <v>BKW.2114.04.99.04  Intereses y otros por pagar Particulares</v>
          </cell>
          <cell r="C460">
            <v>2180102</v>
          </cell>
          <cell r="D460" t="str">
            <v>Cuentas de Ahorro</v>
          </cell>
          <cell r="E460">
            <v>-1</v>
          </cell>
        </row>
        <row r="461">
          <cell r="B461" t="str">
            <v>BKW.2114.05  DEPÓSITOS EMBARGADOS - DEPÓSITOS A PLAZO</v>
          </cell>
        </row>
        <row r="462">
          <cell r="B462" t="str">
            <v>BKW.2114.05.03  Empresas privadas - ML</v>
          </cell>
          <cell r="C462">
            <v>211060402</v>
          </cell>
          <cell r="D462" t="str">
            <v>Depósitos Judiciales</v>
          </cell>
          <cell r="E462">
            <v>-1</v>
          </cell>
        </row>
        <row r="463">
          <cell r="B463" t="str">
            <v>BKW.2114.05.04  Particulares - ML</v>
          </cell>
          <cell r="C463">
            <v>211060402</v>
          </cell>
          <cell r="D463" t="str">
            <v>Depósitos Judiciales</v>
          </cell>
          <cell r="E463">
            <v>-1</v>
          </cell>
        </row>
        <row r="464">
          <cell r="B464" t="str">
            <v>BKW.2114.05.99.03  Intereses y otros por pagar Privada</v>
          </cell>
          <cell r="C464">
            <v>2180103</v>
          </cell>
          <cell r="D464" t="str">
            <v>Depósitos a Plazo</v>
          </cell>
          <cell r="E464">
            <v>-1</v>
          </cell>
        </row>
        <row r="465">
          <cell r="B465" t="str">
            <v>BKW.2114.05.99.04  Intereses y otros por pagar Particulares</v>
          </cell>
          <cell r="C465">
            <v>2180103</v>
          </cell>
          <cell r="D465" t="str">
            <v>Depósitos a Plazo</v>
          </cell>
          <cell r="E465">
            <v>-1</v>
          </cell>
        </row>
        <row r="466">
          <cell r="B466" t="str">
            <v>BKW.2114.06  DEPÓSITOS INACTIVOS - CUENTAS CORRIENTES</v>
          </cell>
        </row>
        <row r="467">
          <cell r="B467" t="str">
            <v>BKW.2114.06.02  Entidades del Estado - ML</v>
          </cell>
          <cell r="C467">
            <v>2110103</v>
          </cell>
          <cell r="D467" t="str">
            <v>De Entidades Oficiales</v>
          </cell>
          <cell r="E467">
            <v>-1</v>
          </cell>
        </row>
        <row r="468">
          <cell r="B468" t="str">
            <v>BKW.2114.06.03  Empresas privadas - ML</v>
          </cell>
          <cell r="C468">
            <v>2110101</v>
          </cell>
          <cell r="D468" t="str">
            <v>Del Público</v>
          </cell>
          <cell r="E468">
            <v>-1</v>
          </cell>
        </row>
        <row r="469">
          <cell r="B469" t="str">
            <v>BKW.2114.06.04  Particulares - ML</v>
          </cell>
          <cell r="C469">
            <v>2110101</v>
          </cell>
          <cell r="D469" t="str">
            <v>Del Público</v>
          </cell>
          <cell r="E469">
            <v>-1</v>
          </cell>
        </row>
        <row r="470">
          <cell r="B470" t="str">
            <v>BKW.2114.06.06  Otras entidades del Sistema Financiero- ML</v>
          </cell>
          <cell r="C470">
            <v>211010299</v>
          </cell>
          <cell r="D470" t="str">
            <v>Depósitos de Otras Instituciones Financieras</v>
          </cell>
          <cell r="E470">
            <v>-1</v>
          </cell>
        </row>
        <row r="471">
          <cell r="B471" t="str">
            <v>BKW.2114.06.99.02  Intereses y otros por pagar Entidades del Estado</v>
          </cell>
          <cell r="C471">
            <v>2180101</v>
          </cell>
          <cell r="D471" t="str">
            <v>Cuentas de Cheques</v>
          </cell>
          <cell r="E471">
            <v>-1</v>
          </cell>
        </row>
        <row r="472">
          <cell r="B472" t="str">
            <v>BKW.2114.06.99.03  Intereses y otros por pagar Privada</v>
          </cell>
          <cell r="C472">
            <v>2180101</v>
          </cell>
          <cell r="D472" t="str">
            <v>Cuentas de Cheques</v>
          </cell>
          <cell r="E472">
            <v>-1</v>
          </cell>
        </row>
        <row r="473">
          <cell r="B473" t="str">
            <v>BKW.2114.06.99.04  ntereses y otros por pagar Particulares</v>
          </cell>
          <cell r="C473">
            <v>2180101</v>
          </cell>
          <cell r="D473" t="str">
            <v>Cuentas de Cheques</v>
          </cell>
          <cell r="E473">
            <v>-1</v>
          </cell>
        </row>
        <row r="474">
          <cell r="B474" t="str">
            <v>BKW.2114.06.99.06  Intereses y otros por pagar Otras</v>
          </cell>
          <cell r="C474">
            <v>0</v>
          </cell>
          <cell r="D474">
            <v>0</v>
          </cell>
          <cell r="E474">
            <v>-1</v>
          </cell>
        </row>
        <row r="475">
          <cell r="B475" t="str">
            <v>BKW.2114.07  DEPÓSITOS INACTIVOS - AHORROS</v>
          </cell>
        </row>
        <row r="476">
          <cell r="B476" t="str">
            <v>BKW.2114.07.02  Entidades del Estado - ML</v>
          </cell>
          <cell r="C476">
            <v>2110203</v>
          </cell>
          <cell r="D476" t="str">
            <v>De Entidades Oficiales</v>
          </cell>
          <cell r="E476">
            <v>-1</v>
          </cell>
        </row>
        <row r="477">
          <cell r="B477" t="str">
            <v>BKW.2114.07.03  Empresas privadas - ML</v>
          </cell>
          <cell r="C477">
            <v>2110201</v>
          </cell>
          <cell r="D477" t="str">
            <v>Del Público</v>
          </cell>
          <cell r="E477">
            <v>-1</v>
          </cell>
        </row>
        <row r="478">
          <cell r="B478" t="str">
            <v>BKW.2114.07.04  Particulares - ML</v>
          </cell>
          <cell r="C478">
            <v>2110201</v>
          </cell>
          <cell r="D478" t="str">
            <v>Del Público</v>
          </cell>
          <cell r="E478">
            <v>-1</v>
          </cell>
        </row>
        <row r="479">
          <cell r="B479" t="str">
            <v>BKW.2114.07.06  Otras entidades del Sistema Financiero- ML</v>
          </cell>
          <cell r="C479">
            <v>211020299</v>
          </cell>
          <cell r="D479" t="str">
            <v>Depósitos de Otras Instituciones Financieras</v>
          </cell>
          <cell r="E479">
            <v>-1</v>
          </cell>
        </row>
        <row r="480">
          <cell r="B480" t="str">
            <v>BKW.2114.07.99.02  Intereses y otros por pagar Entidades Estado</v>
          </cell>
          <cell r="C480">
            <v>2180202</v>
          </cell>
          <cell r="D480" t="str">
            <v>Cuentas de Ahorro</v>
          </cell>
          <cell r="E480">
            <v>-1</v>
          </cell>
        </row>
        <row r="481">
          <cell r="B481" t="str">
            <v>BKW.2114.07.99.03  Intereses y otros por pagar Privada</v>
          </cell>
          <cell r="C481">
            <v>2180202</v>
          </cell>
          <cell r="D481" t="str">
            <v>Cuentas de Ahorro</v>
          </cell>
          <cell r="E481">
            <v>-1</v>
          </cell>
        </row>
        <row r="482">
          <cell r="B482" t="str">
            <v>BKW.2114.07.99.04  Intereses y otros por pagar Particulares</v>
          </cell>
          <cell r="C482">
            <v>2180202</v>
          </cell>
          <cell r="D482" t="str">
            <v>Cuentas de Ahorro</v>
          </cell>
          <cell r="E482">
            <v>-1</v>
          </cell>
        </row>
        <row r="483">
          <cell r="B483" t="str">
            <v>BKW.2114.07.99.06  Intereses y otros por pagar Otras</v>
          </cell>
          <cell r="C483">
            <v>2180202</v>
          </cell>
          <cell r="D483" t="str">
            <v>Cuentas de Ahorro</v>
          </cell>
          <cell r="E483">
            <v>-1</v>
          </cell>
        </row>
        <row r="484">
          <cell r="B484" t="str">
            <v>BKW.212  PRÉSTAMOS</v>
          </cell>
        </row>
        <row r="485">
          <cell r="B485" t="str">
            <v>BKW.2121  PRÉSTAMOS PACTADOS HASTA UN AÑO PLAZO</v>
          </cell>
        </row>
        <row r="486">
          <cell r="B486" t="str">
            <v>BKW.2121.02  ADEUDADO A ENTIDADES DEL ESTADO</v>
          </cell>
        </row>
        <row r="487">
          <cell r="B487" t="str">
            <v>BKW.2121.02.99  Intereses y otros por pagar - ML</v>
          </cell>
          <cell r="C487">
            <v>0</v>
          </cell>
          <cell r="D487">
            <v>0</v>
          </cell>
          <cell r="E487">
            <v>-1</v>
          </cell>
        </row>
        <row r="488">
          <cell r="B488" t="str">
            <v>BKW.2121.08  ADEUDADO A ENTIDADES EXTRANJERAS</v>
          </cell>
        </row>
        <row r="489">
          <cell r="B489" t="str">
            <v>BKW.2121.08.02  Prestamos ProCredit Holding-ML</v>
          </cell>
          <cell r="C489">
            <v>22202</v>
          </cell>
          <cell r="D489" t="str">
            <v>Préstamos de Instituciones Financieras del Exterior</v>
          </cell>
          <cell r="E489">
            <v>-1</v>
          </cell>
        </row>
        <row r="490">
          <cell r="B490" t="str">
            <v>BKW.2121.08.03  Adeudado a bancos extranjeros - otros - ML</v>
          </cell>
          <cell r="C490">
            <v>22202</v>
          </cell>
          <cell r="D490" t="str">
            <v>Préstamos de Instituciones Financieras del Exterior</v>
          </cell>
          <cell r="E490">
            <v>-1</v>
          </cell>
        </row>
        <row r="491">
          <cell r="B491" t="str">
            <v>BKW.2121.08.99  Intereses y otros por pagar - ML</v>
          </cell>
          <cell r="C491">
            <v>0</v>
          </cell>
          <cell r="D491">
            <v>0</v>
          </cell>
          <cell r="E491">
            <v>-1</v>
          </cell>
        </row>
        <row r="492">
          <cell r="B492" t="str">
            <v>BKW.2121.08.99.02  Intereses de ProCredit Holding-ML</v>
          </cell>
          <cell r="C492">
            <v>228010202</v>
          </cell>
          <cell r="D492" t="str">
            <v>Préstamos de Instituciones Financieras del Exterior</v>
          </cell>
          <cell r="E492">
            <v>-1</v>
          </cell>
        </row>
        <row r="493">
          <cell r="B493" t="str">
            <v>BKW.2121.08.99.03  Intereses de ProCredit Bank Alemania-ML</v>
          </cell>
          <cell r="C493">
            <v>22202</v>
          </cell>
          <cell r="D493" t="str">
            <v>Préstamos de Instituciones Financieras del Exterior</v>
          </cell>
          <cell r="E493">
            <v>-1</v>
          </cell>
        </row>
        <row r="494">
          <cell r="B494" t="str">
            <v>BKW.2122  PRÉSTAMOS PACTADOS A MÁS DE UN AÑO PLAZO</v>
          </cell>
        </row>
        <row r="495">
          <cell r="B495" t="str">
            <v>BKW.2122.02  ADEUDADO A ENTIDADES DEL ESTADO</v>
          </cell>
        </row>
        <row r="496">
          <cell r="B496" t="str">
            <v>BKW.2122.02.99  Intereses y otros por pagar - ML</v>
          </cell>
          <cell r="C496">
            <v>0</v>
          </cell>
          <cell r="D496">
            <v>0</v>
          </cell>
          <cell r="E496">
            <v>-1</v>
          </cell>
        </row>
        <row r="497">
          <cell r="B497" t="str">
            <v>BKW.2122.07  ADEUDADO AL BMI PARA PRESTAR A TERCEROS</v>
          </cell>
        </row>
        <row r="498">
          <cell r="B498" t="str">
            <v>BKW.2122.07.01  Para prestar a terceros - ML</v>
          </cell>
          <cell r="C498">
            <v>22299</v>
          </cell>
          <cell r="D498" t="str">
            <v>Otros Créditos y Obligaciones Bancarias</v>
          </cell>
          <cell r="E498">
            <v>-1</v>
          </cell>
        </row>
        <row r="499">
          <cell r="B499" t="str">
            <v>BKW.2122.07.99  Intereses y otros por pagar - ML</v>
          </cell>
          <cell r="C499">
            <v>2280102031</v>
          </cell>
          <cell r="D499" t="str">
            <v>De Bancos</v>
          </cell>
          <cell r="E499">
            <v>-1</v>
          </cell>
        </row>
        <row r="500">
          <cell r="B500" t="str">
            <v>BKW.2122.07.01.01  Para prestar a terceros - Línea rotativa ML</v>
          </cell>
          <cell r="C500">
            <v>22199</v>
          </cell>
          <cell r="D500" t="str">
            <v>Préstamos de Instituciones Financieras del Exterior</v>
          </cell>
          <cell r="E500">
            <v>-1</v>
          </cell>
        </row>
        <row r="501">
          <cell r="B501" t="str">
            <v>BKW.2122.07.01.02  Para prestar a terceros - crédito decreciente ML</v>
          </cell>
          <cell r="C501">
            <v>22199</v>
          </cell>
          <cell r="D501" t="str">
            <v>Préstamos de Instituciones Financieras del Exterior</v>
          </cell>
          <cell r="E501">
            <v>-1</v>
          </cell>
        </row>
        <row r="502">
          <cell r="B502" t="str">
            <v>BKW.2122.07.99.01  Intereses y otros por pagar - Linea rotativa de Bandesal - ML</v>
          </cell>
          <cell r="C502">
            <v>228010202</v>
          </cell>
          <cell r="D502" t="str">
            <v>Préstamos de Instituciones Financieras del Exterior</v>
          </cell>
          <cell r="E502">
            <v>-1</v>
          </cell>
        </row>
        <row r="503">
          <cell r="B503" t="str">
            <v>BKW.2122.07.99.02  Intereses y otros por pagar - Crédito decreciente Bandesal - ML</v>
          </cell>
          <cell r="C503">
            <v>228010202</v>
          </cell>
          <cell r="D503" t="str">
            <v>Préstamos de Instituciones Financieras del Exterior</v>
          </cell>
          <cell r="E503">
            <v>-1</v>
          </cell>
        </row>
        <row r="504">
          <cell r="B504" t="str">
            <v>BKW.2122.08  ADEUDADO A ENTIDADES EXTRANJERAS</v>
          </cell>
        </row>
        <row r="505">
          <cell r="B505" t="str">
            <v>BKW.2122.08.02.03  Adeudado a bancos extranjeros por líneas de crédito Procredit Bank</v>
          </cell>
          <cell r="C505">
            <v>0</v>
          </cell>
          <cell r="D505">
            <v>0</v>
          </cell>
          <cell r="E505">
            <v>-1</v>
          </cell>
        </row>
        <row r="506">
          <cell r="B506" t="str">
            <v>BKW.2122.08.02.04  Adeudado a bancos ext. por líneas de crédito BID/FOMIN</v>
          </cell>
          <cell r="C506">
            <v>0</v>
          </cell>
          <cell r="D506">
            <v>0</v>
          </cell>
          <cell r="E506">
            <v>-1</v>
          </cell>
        </row>
        <row r="507">
          <cell r="B507" t="str">
            <v>BKW.2122.08.02.05  Adeudado a bancos ext. por líneas de crédito C.I.I.</v>
          </cell>
          <cell r="C507">
            <v>0</v>
          </cell>
          <cell r="D507">
            <v>0</v>
          </cell>
          <cell r="E507">
            <v>-1</v>
          </cell>
        </row>
        <row r="508">
          <cell r="B508" t="str">
            <v>BKW.2122.08.02.06  Adeudado a bancos extrajeros por línea de crédito Procredit Holding</v>
          </cell>
          <cell r="C508">
            <v>0</v>
          </cell>
          <cell r="D508">
            <v>0</v>
          </cell>
          <cell r="E508">
            <v>-1</v>
          </cell>
        </row>
        <row r="509">
          <cell r="B509" t="str">
            <v>BKW.2122.08.02.07  Adeudado a Microfinance Enhancement Facility SA, SICAV-SIF</v>
          </cell>
          <cell r="C509">
            <v>22202</v>
          </cell>
          <cell r="D509" t="str">
            <v>Préstamos de Instituciones Financieras del Exterior</v>
          </cell>
          <cell r="E509">
            <v>-1</v>
          </cell>
        </row>
        <row r="510">
          <cell r="B510" t="str">
            <v>BKW.2122.08.02.08  Adeudado a BlueOrchard Microfinance Fund</v>
          </cell>
          <cell r="C510">
            <v>22202</v>
          </cell>
          <cell r="D510" t="str">
            <v>Préstamos de Instituciones Financieras del Exterior</v>
          </cell>
          <cell r="E510">
            <v>-1</v>
          </cell>
        </row>
        <row r="511">
          <cell r="B511" t="str">
            <v>BKW.2122.08.03  Adeudado a bancos extranjeros - otros - ML</v>
          </cell>
          <cell r="C511">
            <v>0</v>
          </cell>
          <cell r="D511">
            <v>0</v>
          </cell>
          <cell r="E511">
            <v>-1</v>
          </cell>
        </row>
        <row r="512">
          <cell r="B512" t="str">
            <v>BKW.2122.08.99.01  Int por pagar a Bcos. Ex. por líneas de crédito ML BID</v>
          </cell>
          <cell r="C512">
            <v>0</v>
          </cell>
          <cell r="D512">
            <v>0</v>
          </cell>
          <cell r="E512">
            <v>-1</v>
          </cell>
        </row>
        <row r="513">
          <cell r="B513" t="str">
            <v>BKW.2122.08.99.03  Int por pagar a Bcos. Ex. por líneas de crédito ML Holding</v>
          </cell>
          <cell r="C513">
            <v>0</v>
          </cell>
          <cell r="D513">
            <v>0</v>
          </cell>
          <cell r="E513">
            <v>-1</v>
          </cell>
        </row>
        <row r="514">
          <cell r="B514" t="str">
            <v>BKW.2122.08.99.04  Int por pagar a Bcos. Ex. por líneas de crédito ML FMO</v>
          </cell>
          <cell r="C514">
            <v>0</v>
          </cell>
          <cell r="D514">
            <v>0</v>
          </cell>
          <cell r="E514">
            <v>-1</v>
          </cell>
        </row>
        <row r="515">
          <cell r="B515" t="str">
            <v>BKW.2122.08.99.07  Int. por pagar a Microfinance Enhancement Facility SA, SICAV-SIF</v>
          </cell>
          <cell r="C515">
            <v>228010202</v>
          </cell>
          <cell r="D515" t="str">
            <v>Préstamos de Instituciones Financieras del Exterior</v>
          </cell>
          <cell r="E515">
            <v>-1</v>
          </cell>
        </row>
        <row r="516">
          <cell r="B516" t="str">
            <v>BKW.2122.08.99.08  Int. por pagar a BlueOrchard Microfinance Fund</v>
          </cell>
          <cell r="C516">
            <v>228010202</v>
          </cell>
          <cell r="D516" t="str">
            <v>Préstamos de Instituciones Financieras del Exterior</v>
          </cell>
          <cell r="E516">
            <v>-1</v>
          </cell>
        </row>
        <row r="517">
          <cell r="B517" t="str">
            <v>BKW.2123  PRÉSTAMOS PACTADOS A CINCO O MAS AÑOS PLAZO</v>
          </cell>
        </row>
        <row r="518">
          <cell r="B518" t="str">
            <v>BKW.2123.08  ADEUDADO A ENTIDADES EXTRANJERAS</v>
          </cell>
        </row>
        <row r="519">
          <cell r="B519" t="str">
            <v>BKW.2123.08.02.01  Adeudado a bancos extranjeros por líneas de crédito BID</v>
          </cell>
          <cell r="C519">
            <v>22202</v>
          </cell>
          <cell r="D519" t="str">
            <v>Préstamos de Instituciones Financieras del Exterior</v>
          </cell>
          <cell r="E519">
            <v>-1</v>
          </cell>
        </row>
        <row r="520">
          <cell r="B520" t="str">
            <v>BKW.2123.08.02.02  Adeudado a bancos extranjeros por líneas de Crédito BCIE</v>
          </cell>
          <cell r="C520">
            <v>0</v>
          </cell>
          <cell r="D520">
            <v>0</v>
          </cell>
          <cell r="E520">
            <v>-1</v>
          </cell>
        </row>
        <row r="521">
          <cell r="B521" t="str">
            <v>BKW.2123.08.02.03  Adeudado a bancos extranjeros por líneas de crédito Procredit Bank Germany</v>
          </cell>
          <cell r="C521">
            <v>0</v>
          </cell>
          <cell r="D521">
            <v>0</v>
          </cell>
          <cell r="E521">
            <v>-1</v>
          </cell>
        </row>
        <row r="522">
          <cell r="B522" t="str">
            <v>BKW.2123.08.02.07  Adeudado a bancos extrajeros por línea de crédito Procredit Holding</v>
          </cell>
          <cell r="C522">
            <v>22202</v>
          </cell>
          <cell r="D522" t="str">
            <v>Préstamos de Instituciones Financieras del Exterior</v>
          </cell>
          <cell r="E522">
            <v>-1</v>
          </cell>
        </row>
        <row r="523">
          <cell r="B523" t="str">
            <v>BKW.2123.08.04.02  Adeudado a organismos multilaterales - ML KFW</v>
          </cell>
          <cell r="C523">
            <v>0</v>
          </cell>
          <cell r="D523">
            <v>0</v>
          </cell>
          <cell r="E523">
            <v>-1</v>
          </cell>
        </row>
        <row r="524">
          <cell r="B524" t="str">
            <v>BKW.2123.08.99.01  Int por pagar a Bcos. Ex. por líneas de crédito ML BID</v>
          </cell>
          <cell r="C524">
            <v>228010202</v>
          </cell>
          <cell r="D524" t="str">
            <v>Préstamos de Instituciones Financieras del Exterior</v>
          </cell>
          <cell r="E524">
            <v>-1</v>
          </cell>
        </row>
        <row r="525">
          <cell r="B525" t="str">
            <v>BKW.2123.08.99.02  Otros Prstamos para prestar a terceros ML BCIE</v>
          </cell>
          <cell r="C525">
            <v>0</v>
          </cell>
          <cell r="D525">
            <v>0</v>
          </cell>
          <cell r="E525">
            <v>-1</v>
          </cell>
        </row>
        <row r="526">
          <cell r="B526" t="str">
            <v>BKW.2123.08.99.03  Int por pagar a Bcos. Ex. por líneas de crédito ML Procredit Bank Germany</v>
          </cell>
          <cell r="C526">
            <v>228010202</v>
          </cell>
          <cell r="D526" t="str">
            <v>Préstamos de Instituciones Financieras del Exterior</v>
          </cell>
          <cell r="E526">
            <v>-1</v>
          </cell>
        </row>
        <row r="527">
          <cell r="B527" t="str">
            <v>BKW.2123.08.99.04  Int por pagar a Bcos. Ex. por líneas de crédito ML FMO</v>
          </cell>
          <cell r="C527">
            <v>0</v>
          </cell>
          <cell r="D527">
            <v>0</v>
          </cell>
          <cell r="E527">
            <v>-1</v>
          </cell>
        </row>
        <row r="528">
          <cell r="B528" t="str">
            <v>BKW.2123.08.99.11  Int por pagar a organismos multilaterales - KFW BANKENGRUPPE</v>
          </cell>
          <cell r="C528">
            <v>0</v>
          </cell>
          <cell r="D528">
            <v>0</v>
          </cell>
          <cell r="E528">
            <v>-1</v>
          </cell>
        </row>
        <row r="529">
          <cell r="B529" t="str">
            <v>BKW.2123.08.99.12  Int. por pagar a Bcos. Ex. por líneas de créditos ML Procredit Holding</v>
          </cell>
          <cell r="C529">
            <v>228010202</v>
          </cell>
          <cell r="D529" t="str">
            <v>Préstamos de Instituciones Financieras del Exterior</v>
          </cell>
          <cell r="E529">
            <v>-1</v>
          </cell>
        </row>
        <row r="530">
          <cell r="B530" t="str">
            <v>BKW.2123.08.03.01  Adeudado a bancos extranjeros por líneas de crédito Global Climate Partnership</v>
          </cell>
          <cell r="C530">
            <v>22202</v>
          </cell>
          <cell r="D530" t="str">
            <v>Préstamos de Instituciones Financieras del Exterior</v>
          </cell>
          <cell r="E530">
            <v>-1</v>
          </cell>
        </row>
        <row r="531">
          <cell r="B531" t="str">
            <v>BKW.2123.08.99.13  Int. por pagar a Bcos. Ex. por líneas de créditos ML  Global Climate Partnership</v>
          </cell>
          <cell r="C531">
            <v>228010202</v>
          </cell>
          <cell r="D531" t="str">
            <v>Préstamos de Instituciones Financieras del Exterior</v>
          </cell>
          <cell r="E531">
            <v>-1</v>
          </cell>
        </row>
        <row r="532">
          <cell r="B532" t="str">
            <v>BKW.2123.08.03  Adeudado a bancos extranjeros - otros</v>
          </cell>
          <cell r="C532">
            <v>0</v>
          </cell>
          <cell r="D532">
            <v>0</v>
          </cell>
          <cell r="E532">
            <v>-1</v>
          </cell>
        </row>
        <row r="533">
          <cell r="B533" t="str">
            <v>BKW.2123.08.03.02  Adeudado a Eco-Business Fund S.A, SICAV-SIF</v>
          </cell>
          <cell r="C533">
            <v>22202</v>
          </cell>
          <cell r="D533" t="str">
            <v>Préstamos de Instituciones Financieras del Exterior</v>
          </cell>
          <cell r="E533">
            <v>-1</v>
          </cell>
        </row>
        <row r="534">
          <cell r="B534" t="str">
            <v>BKW.2123.08.99.14  Intereses por pagar a Eco-Business Fund S.A, SICAV-SIF</v>
          </cell>
          <cell r="C534">
            <v>228010202</v>
          </cell>
          <cell r="D534" t="str">
            <v>Préstamos de Instituciones Financieras del Exterior</v>
          </cell>
          <cell r="E534">
            <v>-1</v>
          </cell>
        </row>
        <row r="535">
          <cell r="B535" t="str">
            <v>BKW.2123.09  OTROS PRÉSTAMOS (1)</v>
          </cell>
        </row>
        <row r="536">
          <cell r="B536" t="str">
            <v>BKW.2123.09.01.03  Para prestar a terceros Fundasal</v>
          </cell>
          <cell r="C536">
            <v>22299</v>
          </cell>
          <cell r="D536" t="str">
            <v>Otros Créditos y Obligaciones Bancarias</v>
          </cell>
          <cell r="E536">
            <v>-1</v>
          </cell>
        </row>
        <row r="537">
          <cell r="B537" t="str">
            <v>BKW.213  OBLIGACIONES A LA VISTA</v>
          </cell>
        </row>
        <row r="538">
          <cell r="B538" t="str">
            <v>BKW.2130  OBLIGACIONES A LA VISTA</v>
          </cell>
        </row>
        <row r="539">
          <cell r="B539" t="str">
            <v>BKW.2130.01  CHEQUES PROPIOS</v>
          </cell>
        </row>
        <row r="540">
          <cell r="B540" t="str">
            <v>BKW.2130.01.01  Cheques de caja o gerencia - ML</v>
          </cell>
          <cell r="C540">
            <v>2310101</v>
          </cell>
          <cell r="D540" t="str">
            <v>Cheques de Caja</v>
          </cell>
          <cell r="E540">
            <v>-1</v>
          </cell>
        </row>
        <row r="541">
          <cell r="B541" t="str">
            <v>BKW.2130.01.02  Cheques certificados - ML</v>
          </cell>
          <cell r="C541">
            <v>2310201</v>
          </cell>
          <cell r="D541" t="str">
            <v>Cheques de Caja</v>
          </cell>
          <cell r="E541">
            <v>-1</v>
          </cell>
        </row>
        <row r="542">
          <cell r="B542" t="str">
            <v>BKW.2130.03  COBROS POR CUENTA AJENA</v>
          </cell>
        </row>
        <row r="543">
          <cell r="B543" t="str">
            <v>BKW.2130.03.01  Cobranzas locales - ML</v>
          </cell>
          <cell r="C543">
            <v>0</v>
          </cell>
          <cell r="D543">
            <v>0</v>
          </cell>
          <cell r="E543">
            <v>-1</v>
          </cell>
        </row>
        <row r="544">
          <cell r="B544" t="str">
            <v>BKW.2130.03.03  Impuestos y servicios públicos - ML</v>
          </cell>
          <cell r="C544">
            <v>23899</v>
          </cell>
          <cell r="D544" t="str">
            <v>Otros</v>
          </cell>
          <cell r="E544">
            <v>-1</v>
          </cell>
        </row>
        <row r="545">
          <cell r="B545" t="str">
            <v>BKW.2130.05  TRANSFERENCIAS DE FONDOS</v>
          </cell>
        </row>
        <row r="546">
          <cell r="B546" t="str">
            <v>BKW.2130.05.01  Transferencias locales - ML</v>
          </cell>
          <cell r="C546">
            <v>231010302</v>
          </cell>
          <cell r="D546">
            <v>0</v>
          </cell>
          <cell r="E546">
            <v>-1</v>
          </cell>
        </row>
        <row r="547">
          <cell r="B547" t="str">
            <v>BKW.2130.05.02  Giros emitidos por pagar - ML</v>
          </cell>
          <cell r="C547">
            <v>2310102</v>
          </cell>
          <cell r="D547" t="str">
            <v>Giros Emitidos por Pagar</v>
          </cell>
          <cell r="E547">
            <v>-1</v>
          </cell>
        </row>
        <row r="548">
          <cell r="B548" t="str">
            <v>BKW.2130.05.03  Giros recibidos por pagar - ML</v>
          </cell>
          <cell r="C548">
            <v>0</v>
          </cell>
          <cell r="D548">
            <v>0</v>
          </cell>
          <cell r="E548">
            <v>-1</v>
          </cell>
        </row>
        <row r="549">
          <cell r="B549" t="str">
            <v>BKW.214  TÍTULOS DE EMISIÓN PROPIA</v>
          </cell>
        </row>
        <row r="550">
          <cell r="B550" t="str">
            <v>BKW.2142  PACTADOS A MÁS DE UN AÑO PLAZO</v>
          </cell>
        </row>
        <row r="551">
          <cell r="B551" t="str">
            <v>BKW.2142.02  PACTADOS A CINCO O MAS AÑOS PLAZO</v>
          </cell>
        </row>
        <row r="552">
          <cell r="B552" t="str">
            <v>BKW.2142.02.02  Títulosvalores sin garantía hipotecaria - ML</v>
          </cell>
          <cell r="C552">
            <v>251050201</v>
          </cell>
          <cell r="D552" t="str">
            <v>Valores de Emisión Propia- Afectos a Encaje</v>
          </cell>
          <cell r="E552">
            <v>-1</v>
          </cell>
        </row>
        <row r="553">
          <cell r="B553" t="str">
            <v>BKW.2142.02.99  Intereses y otros por pagar - ML</v>
          </cell>
          <cell r="C553">
            <v>25801</v>
          </cell>
          <cell r="D553" t="str">
            <v>Interes - COSTO FINANCIERO POR PAGAR SOBRE VALORES, TÍTULOS Y OBLIGAC</v>
          </cell>
          <cell r="E553">
            <v>-1</v>
          </cell>
        </row>
        <row r="554">
          <cell r="B554" t="str">
            <v>BKW.2142.02.01  Títulosvalores con garantía hipotecaria - ML</v>
          </cell>
          <cell r="C554">
            <v>2510202</v>
          </cell>
          <cell r="D554" t="str">
            <v>Exentos de encaje</v>
          </cell>
          <cell r="E554">
            <v>-1</v>
          </cell>
        </row>
        <row r="555">
          <cell r="B555" t="str">
            <v>BKW.215  DOCUMENTOS TRANSADOS</v>
          </cell>
        </row>
        <row r="556">
          <cell r="B556" t="str">
            <v>BKW.2151  DOCUMENTOS TRANSADOS HASTA UN AÑO PLAZO</v>
          </cell>
        </row>
        <row r="557">
          <cell r="B557" t="str">
            <v>BKW.2151.01  OPERACIONES DE REPORTO CON EL BANCO CENTRAL DE RESERVA</v>
          </cell>
        </row>
        <row r="558">
          <cell r="B558" t="str">
            <v>BKW.2151.01.00  Operciones de reporto con el banco Central de Reserva</v>
          </cell>
          <cell r="C558">
            <v>22207</v>
          </cell>
          <cell r="D558" t="str">
            <v>Operaciones de Reporto</v>
          </cell>
          <cell r="E558">
            <v>-1</v>
          </cell>
        </row>
        <row r="559">
          <cell r="B559" t="str">
            <v>BKW.2151.02  OPERACIONES DE REPORTO CON ENTIDADES DEL ESTADO</v>
          </cell>
        </row>
        <row r="560">
          <cell r="B560" t="str">
            <v>BKW.2151.02.00  Operciones de reporto con entidades del estado</v>
          </cell>
          <cell r="C560">
            <v>22207</v>
          </cell>
          <cell r="D560" t="str">
            <v>Operaciones de Reporto</v>
          </cell>
          <cell r="E560">
            <v>-1</v>
          </cell>
        </row>
        <row r="561">
          <cell r="B561" t="str">
            <v>BKW.2151.03  OPERACIONES DE REPORTO CON EMPRESAS PRIVADAS</v>
          </cell>
        </row>
        <row r="562">
          <cell r="B562" t="str">
            <v>BKW.2151.03.01  Operaciones de reporto con empresa privada</v>
          </cell>
          <cell r="C562">
            <v>22207</v>
          </cell>
          <cell r="D562" t="str">
            <v>Operaciones de Reporto</v>
          </cell>
          <cell r="E562">
            <v>-1</v>
          </cell>
        </row>
        <row r="563">
          <cell r="B563" t="str">
            <v>BKW.2151.04  OPERACIONES DE REPORTO CON PARTICULARES</v>
          </cell>
        </row>
        <row r="564">
          <cell r="B564" t="str">
            <v>BKW.2151.04.00  Operciones de reporto con particulares</v>
          </cell>
          <cell r="C564">
            <v>22207</v>
          </cell>
          <cell r="D564" t="str">
            <v>Operaciones de Reporto</v>
          </cell>
          <cell r="E564">
            <v>-1</v>
          </cell>
        </row>
        <row r="565">
          <cell r="B565" t="str">
            <v>BKW.2151.05  OPERACIONES DE REPORTO CON BANCOS</v>
          </cell>
        </row>
        <row r="566">
          <cell r="B566" t="str">
            <v>BKW.2151.05.00  Operciones de reporto con otros bancos</v>
          </cell>
          <cell r="C566">
            <v>22207</v>
          </cell>
          <cell r="D566" t="str">
            <v>Operaciones de Reporto</v>
          </cell>
          <cell r="E566">
            <v>-1</v>
          </cell>
        </row>
        <row r="567">
          <cell r="B567" t="str">
            <v>BKW.22  OTROS PASIVOS</v>
          </cell>
        </row>
        <row r="568">
          <cell r="B568" t="str">
            <v>BKW.221  SALDOS ENTRE COMPAÑÍAS</v>
          </cell>
        </row>
        <row r="569">
          <cell r="B569" t="str">
            <v>BKW.2210  SALDOS ENTRE COMPAÑIAS</v>
          </cell>
        </row>
        <row r="570">
          <cell r="B570" t="str">
            <v>BKW.2210.00  SALDOS ENTRE COMPAÑIAS</v>
          </cell>
        </row>
        <row r="571">
          <cell r="B571" t="str">
            <v>BKW.2210.00.01  Saldos con agencias nacionales - ML</v>
          </cell>
          <cell r="C571">
            <v>0</v>
          </cell>
          <cell r="D571">
            <v>0</v>
          </cell>
          <cell r="E571">
            <v>-1</v>
          </cell>
        </row>
        <row r="572">
          <cell r="B572" t="str">
            <v>BKW.222  CUENTAS POR PAGAR</v>
          </cell>
        </row>
        <row r="573">
          <cell r="B573" t="str">
            <v>BKW.2220  CUENTAS POR PAGAR</v>
          </cell>
        </row>
        <row r="574">
          <cell r="B574" t="str">
            <v>BKW.2220.01  CHEQUES DE CAJA PARA PROVEEDORES</v>
          </cell>
        </row>
        <row r="575">
          <cell r="B575" t="str">
            <v>BKW.2220.01.01  Cheques de caja para proveedores - ML</v>
          </cell>
          <cell r="C575">
            <v>2310201</v>
          </cell>
          <cell r="D575" t="str">
            <v>Cheques de Caja</v>
          </cell>
          <cell r="E575">
            <v>-1</v>
          </cell>
        </row>
        <row r="576">
          <cell r="B576" t="str">
            <v>BKW.2220.02  DIVIDENDOS Y PARTICIPACIONES</v>
          </cell>
        </row>
        <row r="577">
          <cell r="B577" t="str">
            <v>BKW.2220.02.01  Dividendos</v>
          </cell>
          <cell r="C577">
            <v>0</v>
          </cell>
          <cell r="D577">
            <v>0</v>
          </cell>
          <cell r="E577">
            <v>-1</v>
          </cell>
        </row>
        <row r="578">
          <cell r="B578" t="str">
            <v>BKW.2220.03  IMPUESTOS SERVICIOS PÚBLICOS Y OTRAS OBLIGACIONES</v>
          </cell>
        </row>
        <row r="579">
          <cell r="B579" t="str">
            <v>BKW.2220.03.01  Impuestos</v>
          </cell>
          <cell r="C579">
            <v>0</v>
          </cell>
          <cell r="D579">
            <v>0</v>
          </cell>
          <cell r="E579">
            <v>-1</v>
          </cell>
        </row>
        <row r="580">
          <cell r="B580" t="str">
            <v>BKW.2220.03.01.01  Impuestos Municipales por Pagar</v>
          </cell>
          <cell r="C580">
            <v>2360201</v>
          </cell>
          <cell r="D580" t="str">
            <v>Impuestos Municipales</v>
          </cell>
          <cell r="E580">
            <v>-1</v>
          </cell>
        </row>
        <row r="581">
          <cell r="B581" t="str">
            <v>BKW.2220.03.01.02  Impuesto por pagar del 0.25%  a las operaciones financieras</v>
          </cell>
          <cell r="C581">
            <v>236010199</v>
          </cell>
          <cell r="D581" t="str">
            <v>Otras Retenciones</v>
          </cell>
          <cell r="E581">
            <v>-1</v>
          </cell>
        </row>
        <row r="582">
          <cell r="B582" t="str">
            <v>BKW.2220.03.02.01  Servicios públicos Comunicaciones</v>
          </cell>
          <cell r="C582">
            <v>0</v>
          </cell>
          <cell r="D582">
            <v>0</v>
          </cell>
          <cell r="E582">
            <v>-1</v>
          </cell>
        </row>
        <row r="583">
          <cell r="B583" t="str">
            <v>BKW.2220.03.02.02  Servicios públicos Energia Electrica</v>
          </cell>
          <cell r="C583">
            <v>24301</v>
          </cell>
          <cell r="D583" t="str">
            <v>Servicios Públicos</v>
          </cell>
          <cell r="E583">
            <v>-1</v>
          </cell>
        </row>
        <row r="584">
          <cell r="B584" t="str">
            <v>BKW.2220.03.02.03  Servicios públicos Agua Potable</v>
          </cell>
          <cell r="C584">
            <v>24301</v>
          </cell>
          <cell r="D584" t="str">
            <v>Servicios Públicos</v>
          </cell>
          <cell r="E584">
            <v>-1</v>
          </cell>
        </row>
        <row r="585">
          <cell r="B585" t="str">
            <v>BKW.2220.03.03.01  Cuota patronal ISSS</v>
          </cell>
          <cell r="C585">
            <v>2340204</v>
          </cell>
          <cell r="D585" t="str">
            <v>Instituto de Seguridad Social</v>
          </cell>
          <cell r="E585">
            <v>-1</v>
          </cell>
        </row>
        <row r="586">
          <cell r="B586" t="str">
            <v>BKW.2220.03.03.99  Otros Proveedores</v>
          </cell>
          <cell r="C586">
            <v>0</v>
          </cell>
          <cell r="D586">
            <v>0</v>
          </cell>
          <cell r="E586">
            <v>-1</v>
          </cell>
        </row>
        <row r="587">
          <cell r="B587" t="str">
            <v>BKW.2220.03.04.99  Proveedores</v>
          </cell>
          <cell r="C587">
            <v>24307</v>
          </cell>
          <cell r="D587" t="str">
            <v>Proveedores de Bienes y Servicios</v>
          </cell>
          <cell r="E587">
            <v>-1</v>
          </cell>
        </row>
        <row r="588">
          <cell r="B588" t="str">
            <v>BKW.2220.04  IMPUESTO SOBRE LA RENTA</v>
          </cell>
        </row>
        <row r="589">
          <cell r="B589" t="str">
            <v>BKW.2220.04.00  Impuesto sobre la renta</v>
          </cell>
          <cell r="C589">
            <v>28908</v>
          </cell>
          <cell r="D589" t="str">
            <v>Impuesto Sobre la Renta.</v>
          </cell>
          <cell r="E589">
            <v>-1</v>
          </cell>
        </row>
        <row r="590">
          <cell r="B590" t="str">
            <v>BKW.2220.05  PASIVOS TRANSITORIOS</v>
          </cell>
        </row>
        <row r="591">
          <cell r="B591" t="str">
            <v>BKW.2220.05.01  Derechos registrales</v>
          </cell>
          <cell r="C591">
            <v>29303</v>
          </cell>
          <cell r="D591" t="str">
            <v>Gastos por Cuenta de Clientes</v>
          </cell>
          <cell r="E591">
            <v>-1</v>
          </cell>
        </row>
        <row r="592">
          <cell r="B592" t="str">
            <v>BKW.2220.05.02  Cobros por cuenta ajena - Remesadoras</v>
          </cell>
          <cell r="C592">
            <v>0</v>
          </cell>
          <cell r="D592">
            <v>0</v>
          </cell>
          <cell r="E592">
            <v>-1</v>
          </cell>
        </row>
        <row r="593">
          <cell r="B593" t="str">
            <v>BKW.2220.06  CONTRIBUCIONES ESPECIALES POR LEY</v>
          </cell>
        </row>
        <row r="594">
          <cell r="B594" t="str">
            <v>BKW.2220.06.01.01  Plan de seguridad ciudadana-Grandes contribuyentes</v>
          </cell>
          <cell r="C594">
            <v>2369901</v>
          </cell>
          <cell r="D594" t="str">
            <v>Aportación Solidaria Temporal</v>
          </cell>
          <cell r="E594">
            <v>-1</v>
          </cell>
        </row>
        <row r="595">
          <cell r="B595" t="str">
            <v>BKW.2220.99  OTRAS</v>
          </cell>
        </row>
        <row r="596">
          <cell r="B596" t="str">
            <v>BKW.2220.99.01  Sobrantes de caja - ML</v>
          </cell>
          <cell r="C596">
            <v>24302</v>
          </cell>
          <cell r="D596" t="str">
            <v>Sobrantes de Caja</v>
          </cell>
          <cell r="E596">
            <v>-1</v>
          </cell>
        </row>
        <row r="597">
          <cell r="B597" t="str">
            <v>BKW.2220.99.02.01  Debito Fiscal</v>
          </cell>
          <cell r="C597">
            <v>0</v>
          </cell>
          <cell r="D597">
            <v>0</v>
          </cell>
          <cell r="E597">
            <v>-1</v>
          </cell>
        </row>
        <row r="598">
          <cell r="B598" t="str">
            <v>BKW.2220.99.02.02  Retencion IVA 1%</v>
          </cell>
          <cell r="C598">
            <v>0</v>
          </cell>
          <cell r="D598">
            <v>0</v>
          </cell>
          <cell r="E598">
            <v>-1</v>
          </cell>
        </row>
        <row r="599">
          <cell r="B599" t="str">
            <v>BKW.2220.99.02.03  Retencion IVA No Domiciliados</v>
          </cell>
          <cell r="C599">
            <v>0</v>
          </cell>
          <cell r="D599">
            <v>0</v>
          </cell>
          <cell r="E599">
            <v>-1</v>
          </cell>
        </row>
        <row r="600">
          <cell r="B600" t="str">
            <v>BKW.2220.99.02.04  IVA POR PAGAR</v>
          </cell>
          <cell r="C600">
            <v>233020102</v>
          </cell>
          <cell r="D600" t="str">
            <v>Impuesto sobre Ventas</v>
          </cell>
          <cell r="E600">
            <v>-1</v>
          </cell>
        </row>
        <row r="601">
          <cell r="B601" t="str">
            <v>BKW.2220.99.02.05  Percepcion IVA 2%</v>
          </cell>
          <cell r="C601">
            <v>0</v>
          </cell>
          <cell r="D601">
            <v>0</v>
          </cell>
          <cell r="E601">
            <v>-1</v>
          </cell>
        </row>
        <row r="602">
          <cell r="B602" t="str">
            <v>BKW.2220.99.02.06  Retención del 13% de IVA a sujetos excluidos</v>
          </cell>
          <cell r="C602">
            <v>0</v>
          </cell>
          <cell r="D602">
            <v>0</v>
          </cell>
          <cell r="E602">
            <v>-1</v>
          </cell>
        </row>
        <row r="603">
          <cell r="B603" t="str">
            <v>BKW.2220.99.91.01  Otras Honorarios</v>
          </cell>
          <cell r="C603">
            <v>0</v>
          </cell>
          <cell r="D603">
            <v>0</v>
          </cell>
          <cell r="E603">
            <v>-1</v>
          </cell>
        </row>
        <row r="604">
          <cell r="B604" t="str">
            <v>BKW.2220.99.91.02  Otras Arrendamientos Por Pagar</v>
          </cell>
          <cell r="C604">
            <v>24305</v>
          </cell>
          <cell r="D604" t="str">
            <v>Alquileres por Pagar</v>
          </cell>
          <cell r="E604">
            <v>-1</v>
          </cell>
        </row>
        <row r="605">
          <cell r="B605" t="str">
            <v>BKW.2220.99.91.03  Otras Seguros</v>
          </cell>
          <cell r="C605">
            <v>24201</v>
          </cell>
          <cell r="D605" t="str">
            <v>Cartera Crediticia</v>
          </cell>
          <cell r="E605">
            <v>-1</v>
          </cell>
        </row>
        <row r="606">
          <cell r="B606" t="str">
            <v>BKW.2220.99.91.05  Otras Sueldos Ordinarios Extraordinarios</v>
          </cell>
          <cell r="C606">
            <v>0</v>
          </cell>
          <cell r="D606">
            <v>0</v>
          </cell>
          <cell r="E606">
            <v>-1</v>
          </cell>
        </row>
        <row r="607">
          <cell r="B607" t="str">
            <v>BKW.2220.99.91.06  Otras Seguro por Pagar Daños</v>
          </cell>
          <cell r="C607">
            <v>0</v>
          </cell>
          <cell r="D607">
            <v>0</v>
          </cell>
          <cell r="E607">
            <v>-1</v>
          </cell>
        </row>
        <row r="608">
          <cell r="B608" t="str">
            <v>BKW.2220.99.91.08  Otras Seguros por Pagar Vida</v>
          </cell>
          <cell r="C608">
            <v>24201</v>
          </cell>
          <cell r="D608" t="str">
            <v>Cartera Crediticia</v>
          </cell>
          <cell r="E608">
            <v>-1</v>
          </cell>
        </row>
        <row r="609">
          <cell r="B609" t="str">
            <v>BKW.2220.99.91.11  Comisiones recibidas por intercambio</v>
          </cell>
          <cell r="C609">
            <v>23203</v>
          </cell>
          <cell r="D609" t="str">
            <v>Intercambio por Pagar</v>
          </cell>
          <cell r="E609">
            <v>-1</v>
          </cell>
        </row>
        <row r="610">
          <cell r="B610" t="str">
            <v>BKW.2220.99.91.12  Contracargos enviados</v>
          </cell>
          <cell r="C610">
            <v>23203</v>
          </cell>
          <cell r="D610" t="str">
            <v>Intercambio por Pagar</v>
          </cell>
          <cell r="E610">
            <v>-1</v>
          </cell>
        </row>
        <row r="611">
          <cell r="B611" t="str">
            <v>BKW.2220.99.91.13  Representaciones enviadas</v>
          </cell>
          <cell r="C611">
            <v>0</v>
          </cell>
          <cell r="D611">
            <v>0</v>
          </cell>
          <cell r="E611">
            <v>-1</v>
          </cell>
        </row>
        <row r="612">
          <cell r="B612" t="str">
            <v>BKW.2220.99.91.14  Comisión Deuda Subordinada (USD)</v>
          </cell>
          <cell r="C612">
            <v>0</v>
          </cell>
          <cell r="D612">
            <v>0</v>
          </cell>
          <cell r="E612">
            <v>-1</v>
          </cell>
        </row>
        <row r="613">
          <cell r="B613" t="str">
            <v>BKW.2220.99.91.15  Fondos flotantes por transacciones de sobregiro</v>
          </cell>
          <cell r="C613">
            <v>29301</v>
          </cell>
          <cell r="D613" t="str">
            <v>Operaciones por Liquidar</v>
          </cell>
          <cell r="E613">
            <v>-1</v>
          </cell>
        </row>
        <row r="614">
          <cell r="B614" t="str">
            <v>BKW.2220.99.91.96  Abonos  por reservación de compra de activos extraordinarios</v>
          </cell>
          <cell r="C614">
            <v>24399</v>
          </cell>
          <cell r="D614" t="str">
            <v>Cuentas Varias</v>
          </cell>
          <cell r="E614">
            <v>-1</v>
          </cell>
        </row>
        <row r="615">
          <cell r="B615" t="str">
            <v>BKW.2220.99.91.97  Operaciones Acreedoras pendientes de Liquidar</v>
          </cell>
          <cell r="C615">
            <v>0</v>
          </cell>
          <cell r="D615">
            <v>0</v>
          </cell>
          <cell r="E615">
            <v>-1</v>
          </cell>
        </row>
        <row r="616">
          <cell r="B616" t="str">
            <v>BKW.2220.99.91.98  Créditos embargados</v>
          </cell>
          <cell r="C616">
            <v>0</v>
          </cell>
          <cell r="D616">
            <v>0</v>
          </cell>
          <cell r="E616">
            <v>-1</v>
          </cell>
        </row>
        <row r="617">
          <cell r="B617" t="str">
            <v>BKW.2220.99.91.99  Otras</v>
          </cell>
          <cell r="C617">
            <v>29901</v>
          </cell>
          <cell r="D617" t="str">
            <v>OTROS PASIVOS</v>
          </cell>
          <cell r="E617">
            <v>-1</v>
          </cell>
        </row>
        <row r="618">
          <cell r="B618" t="str">
            <v>BKW.2220.99.91.95  Devoluciones pendientes de aplicar</v>
          </cell>
          <cell r="C618">
            <v>29301</v>
          </cell>
          <cell r="D618" t="str">
            <v>Operaciones por Liquidar</v>
          </cell>
          <cell r="E618">
            <v>-1</v>
          </cell>
        </row>
        <row r="619">
          <cell r="B619" t="str">
            <v>BKW.223  RETENCIONES</v>
          </cell>
        </row>
        <row r="620">
          <cell r="B620" t="str">
            <v>BKW.2230  RETENCIONES</v>
          </cell>
        </row>
        <row r="621">
          <cell r="B621" t="str">
            <v>BKW.2230.00  RETENCIONES</v>
          </cell>
        </row>
        <row r="622">
          <cell r="B622" t="str">
            <v>BKW.2230.00.01.01  Impuesto sobre la renta Depositos Ahorro</v>
          </cell>
          <cell r="C622">
            <v>233020101</v>
          </cell>
          <cell r="D622" t="str">
            <v>IMPUESTO SOBRE LA RENTA</v>
          </cell>
          <cell r="E622">
            <v>-1</v>
          </cell>
        </row>
        <row r="623">
          <cell r="B623" t="str">
            <v>BKW.2230.00.01.02  Impuesto sobre la renta Sueldos</v>
          </cell>
          <cell r="C623">
            <v>233020101</v>
          </cell>
          <cell r="D623" t="str">
            <v>IMPUESTO SOBRE LA RENTA</v>
          </cell>
          <cell r="E623">
            <v>-1</v>
          </cell>
        </row>
        <row r="624">
          <cell r="B624" t="str">
            <v>BKW.2230.00.01.03  Impuesto sobre la renta Servicios Independientes</v>
          </cell>
          <cell r="C624">
            <v>233020101</v>
          </cell>
          <cell r="D624" t="str">
            <v>IMPUESTO SOBRE LA RENTA</v>
          </cell>
          <cell r="E624">
            <v>-1</v>
          </cell>
        </row>
        <row r="625">
          <cell r="B625" t="str">
            <v>BKW.2230.00.01.04  Impuesto sobre la renta Personas No Domiciliadas</v>
          </cell>
          <cell r="C625">
            <v>233020101</v>
          </cell>
          <cell r="D625" t="str">
            <v>IMPUESTO SOBRE LA RENTA</v>
          </cell>
          <cell r="E625">
            <v>-1</v>
          </cell>
        </row>
        <row r="626">
          <cell r="B626" t="str">
            <v>BKW.2230.00.01.05  Impuesto del 0.25% sobre las operaciones financieras</v>
          </cell>
          <cell r="C626">
            <v>0</v>
          </cell>
          <cell r="D626">
            <v>0</v>
          </cell>
          <cell r="E626">
            <v>-1</v>
          </cell>
        </row>
        <row r="627">
          <cell r="B627" t="str">
            <v>BKW.2230.00.02.01  ISSS Salud</v>
          </cell>
          <cell r="C627">
            <v>2340104</v>
          </cell>
          <cell r="D627" t="str">
            <v>Instituto de Seguridad Social</v>
          </cell>
          <cell r="E627">
            <v>-1</v>
          </cell>
        </row>
        <row r="628">
          <cell r="B628" t="str">
            <v>BKW.2230.00.02.02  ISSS Fondo de Pensiones</v>
          </cell>
          <cell r="C628">
            <v>2340105</v>
          </cell>
          <cell r="D628" t="str">
            <v>Administradoras de Fondos de Pensiones (AFP)</v>
          </cell>
          <cell r="E628">
            <v>-1</v>
          </cell>
        </row>
        <row r="629">
          <cell r="B629" t="str">
            <v>BKW.2230.00.03.01  AFP Profuturo</v>
          </cell>
          <cell r="C629">
            <v>0</v>
          </cell>
          <cell r="D629">
            <v>0</v>
          </cell>
          <cell r="E629">
            <v>-1</v>
          </cell>
        </row>
        <row r="630">
          <cell r="B630" t="str">
            <v>BKW.2230.00.03.02  AFP Maxima Crecer</v>
          </cell>
          <cell r="C630">
            <v>2340105</v>
          </cell>
          <cell r="D630" t="str">
            <v>Administradoras de Fondos de Pensiones (AFP)</v>
          </cell>
          <cell r="E630">
            <v>-1</v>
          </cell>
        </row>
        <row r="631">
          <cell r="B631" t="str">
            <v>BKW.2230.00.03.03  AFP Confia</v>
          </cell>
          <cell r="C631">
            <v>2340105</v>
          </cell>
          <cell r="D631" t="str">
            <v>Administradoras de Fondos de Pensiones (AFP)</v>
          </cell>
          <cell r="E631">
            <v>-1</v>
          </cell>
        </row>
        <row r="632">
          <cell r="B632" t="str">
            <v>BKW.2230.00.03.04  AFP Porvenir</v>
          </cell>
          <cell r="C632">
            <v>0</v>
          </cell>
          <cell r="D632">
            <v>0</v>
          </cell>
          <cell r="E632">
            <v>-1</v>
          </cell>
        </row>
        <row r="633">
          <cell r="B633" t="str">
            <v>BKW.2230.00.03.06  IPSFA</v>
          </cell>
          <cell r="C633">
            <v>2340105</v>
          </cell>
          <cell r="D633" t="str">
            <v>Administradoras de Fondos de Pensiones (AFP)</v>
          </cell>
          <cell r="E633">
            <v>-1</v>
          </cell>
        </row>
        <row r="634">
          <cell r="B634" t="str">
            <v>BKW.2230.00.04.01  Retenciones Bancos y financieras</v>
          </cell>
          <cell r="C634">
            <v>2340107</v>
          </cell>
          <cell r="D634" t="str">
            <v>Cuotas de Préstamos</v>
          </cell>
          <cell r="E634">
            <v>-1</v>
          </cell>
        </row>
        <row r="635">
          <cell r="B635" t="str">
            <v>BKW.2230.00.05.01  Otras retenciones Procuradoria General</v>
          </cell>
          <cell r="C635">
            <v>2340199</v>
          </cell>
          <cell r="D635" t="str">
            <v>Otras Retenciones</v>
          </cell>
          <cell r="E635">
            <v>-1</v>
          </cell>
        </row>
        <row r="636">
          <cell r="B636" t="str">
            <v>BKW.2230.00.05.02  Otras retenciones Vialidades AMSS</v>
          </cell>
          <cell r="C636">
            <v>2340199</v>
          </cell>
          <cell r="D636" t="str">
            <v>Otras Retenciones</v>
          </cell>
          <cell r="E636">
            <v>-1</v>
          </cell>
        </row>
        <row r="637">
          <cell r="B637" t="str">
            <v>BKW.2230.00.05.03  Otras retenciones Ahorro Programado</v>
          </cell>
          <cell r="C637">
            <v>2340199</v>
          </cell>
          <cell r="D637" t="str">
            <v>Otras Retenciones</v>
          </cell>
          <cell r="E637">
            <v>-1</v>
          </cell>
        </row>
        <row r="638">
          <cell r="B638" t="str">
            <v>BKW.2230.00.05.04  Retención del 0.25% por Impuesto sobre las operaciones financieras</v>
          </cell>
          <cell r="C638">
            <v>233030101</v>
          </cell>
          <cell r="D638" t="str">
            <v>Depósitos en Cuenta de Cheques</v>
          </cell>
          <cell r="E638">
            <v>-1</v>
          </cell>
        </row>
        <row r="639">
          <cell r="B639" t="str">
            <v>BKW.2230.00.05.99  Otras retenciones</v>
          </cell>
          <cell r="C639">
            <v>2340199</v>
          </cell>
          <cell r="D639" t="str">
            <v>Otras Retenciones</v>
          </cell>
          <cell r="E639">
            <v>-1</v>
          </cell>
        </row>
        <row r="640">
          <cell r="B640" t="str">
            <v>BKW.224  PROVISIONES</v>
          </cell>
        </row>
        <row r="641">
          <cell r="B641" t="str">
            <v>BKW.2240  PROVISIONES</v>
          </cell>
        </row>
        <row r="642">
          <cell r="B642" t="str">
            <v>BKW.2240.01  PROVISIONES LABORALES</v>
          </cell>
        </row>
        <row r="643">
          <cell r="B643" t="str">
            <v>BKW.2240.01.01  Salarios</v>
          </cell>
          <cell r="C643">
            <v>0</v>
          </cell>
          <cell r="D643">
            <v>0</v>
          </cell>
          <cell r="E643">
            <v>-1</v>
          </cell>
        </row>
        <row r="644">
          <cell r="B644" t="str">
            <v>BKW.2240.01.02  Vacaciones</v>
          </cell>
          <cell r="C644">
            <v>28906</v>
          </cell>
          <cell r="D644" t="str">
            <v>Vacaciones</v>
          </cell>
          <cell r="E644">
            <v>-1</v>
          </cell>
        </row>
        <row r="645">
          <cell r="B645" t="str">
            <v>BKW.2240.01.04  Aguinaldos</v>
          </cell>
          <cell r="C645">
            <v>28904</v>
          </cell>
          <cell r="D645" t="str">
            <v>Decimo Tercer mes</v>
          </cell>
          <cell r="E645">
            <v>-1</v>
          </cell>
        </row>
        <row r="646">
          <cell r="B646" t="str">
            <v>BKW.2240.01.05  Indemnizaciones</v>
          </cell>
          <cell r="C646">
            <v>28501</v>
          </cell>
          <cell r="D646" t="str">
            <v>Reestructuraciones</v>
          </cell>
          <cell r="E646">
            <v>-1</v>
          </cell>
        </row>
        <row r="647">
          <cell r="B647" t="str">
            <v>BKW.2240.01.06  Retiro voluntario</v>
          </cell>
          <cell r="C647">
            <v>28401</v>
          </cell>
          <cell r="D647" t="str">
            <v>Preaviso</v>
          </cell>
          <cell r="E647">
            <v>-1</v>
          </cell>
        </row>
        <row r="648">
          <cell r="B648" t="str">
            <v>BKW.2240.01.07.01  Pensiones y jubilaciones ISSS</v>
          </cell>
          <cell r="C648">
            <v>0</v>
          </cell>
          <cell r="D648">
            <v>0</v>
          </cell>
          <cell r="E648">
            <v>-1</v>
          </cell>
        </row>
        <row r="649">
          <cell r="B649" t="str">
            <v>BKW.2240.01.07.03  Pensiones y jubilaciones Maxima Crecer</v>
          </cell>
          <cell r="C649">
            <v>2340205</v>
          </cell>
          <cell r="D649" t="str">
            <v>Administradoras de Fondos de Pensiones (AFP)</v>
          </cell>
          <cell r="E649">
            <v>-1</v>
          </cell>
        </row>
        <row r="650">
          <cell r="B650" t="str">
            <v>BKW.2240.01.07.04  Pensiones y jubilaciones Confia</v>
          </cell>
          <cell r="C650">
            <v>2340205</v>
          </cell>
          <cell r="D650" t="str">
            <v>Administradoras de Fondos de Pensiones (AFP)</v>
          </cell>
          <cell r="E650">
            <v>-1</v>
          </cell>
        </row>
        <row r="651">
          <cell r="B651" t="str">
            <v>BKW.2240.01.07.07  Pensiones y jubilaciones IPSFA</v>
          </cell>
          <cell r="C651">
            <v>2340205</v>
          </cell>
          <cell r="D651" t="str">
            <v>Administradoras de Fondos de Pensiones (AFP)</v>
          </cell>
          <cell r="E651">
            <v>-1</v>
          </cell>
        </row>
        <row r="652">
          <cell r="B652" t="str">
            <v>BKW.2240.02  PROVISIONES POR CONTINGENCIAS</v>
          </cell>
        </row>
        <row r="653">
          <cell r="B653" t="str">
            <v>BKW.2240.02.01.01  Contingencia por litigios judiciales</v>
          </cell>
          <cell r="C653">
            <v>28201</v>
          </cell>
          <cell r="D653" t="str">
            <v>Demandas y Litigios</v>
          </cell>
          <cell r="E653">
            <v>-1</v>
          </cell>
        </row>
        <row r="654">
          <cell r="B654" t="str">
            <v>BKW.2240.03  PROVISIONES</v>
          </cell>
        </row>
        <row r="655">
          <cell r="B655" t="str">
            <v>BKW.2240.03.99.01  Otras Provisiones Diversas Auditoria Externa</v>
          </cell>
          <cell r="C655">
            <v>24304</v>
          </cell>
          <cell r="D655" t="str">
            <v>HONORARIOS PROFESIONALES</v>
          </cell>
          <cell r="E655">
            <v>-1</v>
          </cell>
        </row>
        <row r="656">
          <cell r="B656" t="str">
            <v>BKW.2240.03.99.19  Otras Provisiones Diversas Otras</v>
          </cell>
          <cell r="C656">
            <v>28999</v>
          </cell>
          <cell r="D656" t="str">
            <v>Otras Provisiones</v>
          </cell>
          <cell r="E656">
            <v>-1</v>
          </cell>
        </row>
        <row r="657">
          <cell r="B657" t="str">
            <v>BKW.225  CRÉDITOS DIFERIDOS</v>
          </cell>
        </row>
        <row r="658">
          <cell r="B658" t="str">
            <v>BKW.2250  CRÉDITOS DIFERIDOS</v>
          </cell>
        </row>
        <row r="659">
          <cell r="B659" t="str">
            <v>BKW.2250.01  INTERESES</v>
          </cell>
        </row>
        <row r="660">
          <cell r="B660" t="str">
            <v>BKW.2250.01.00.01  Intereses por inversiones en BCR</v>
          </cell>
          <cell r="C660">
            <v>0</v>
          </cell>
          <cell r="D660">
            <v>0</v>
          </cell>
          <cell r="E660">
            <v>-1</v>
          </cell>
        </row>
        <row r="661">
          <cell r="B661" t="str">
            <v>BKW.2250.01.00.03  Intereses de prestamos percibidos no devengados</v>
          </cell>
          <cell r="C661">
            <v>0</v>
          </cell>
          <cell r="D661">
            <v>0</v>
          </cell>
          <cell r="E661">
            <v>-1</v>
          </cell>
        </row>
        <row r="662">
          <cell r="B662" t="str">
            <v>BKW.2250.04  INGRESOS, PERCIBIDOS NO DEVENGADOS</v>
          </cell>
        </row>
        <row r="663">
          <cell r="B663" t="str">
            <v>BKW.2250.04.01.01  Operaciones de préstamos</v>
          </cell>
          <cell r="C663">
            <v>0</v>
          </cell>
          <cell r="D663">
            <v>0</v>
          </cell>
          <cell r="E663">
            <v>-1</v>
          </cell>
        </row>
        <row r="664">
          <cell r="B664" t="str">
            <v>BKW.2250.04.02  Otras operaciones</v>
          </cell>
          <cell r="C664">
            <v>0</v>
          </cell>
          <cell r="D664">
            <v>0</v>
          </cell>
          <cell r="E664">
            <v>-1</v>
          </cell>
        </row>
        <row r="665">
          <cell r="B665" t="str">
            <v>BKW.2250.04.05  Otros</v>
          </cell>
          <cell r="C665">
            <v>29201</v>
          </cell>
          <cell r="D665" t="str">
            <v>Intereses Cobrados por Anticipado</v>
          </cell>
          <cell r="E665">
            <v>-1</v>
          </cell>
        </row>
        <row r="666">
          <cell r="B666" t="str">
            <v>BKW.2250.05  DIFERENCIAS TEMPORARIAS POR IMPUESTOS SOBRE LAS</v>
          </cell>
        </row>
        <row r="667">
          <cell r="B667" t="str">
            <v>BKW.2250.05.01  Impuesto sobre la renta diferido</v>
          </cell>
          <cell r="C667">
            <v>0</v>
          </cell>
          <cell r="D667">
            <v>0</v>
          </cell>
          <cell r="E667">
            <v>-1</v>
          </cell>
        </row>
        <row r="668">
          <cell r="B668" t="str">
            <v>BKW.24  DEUDA SUBORDINADA</v>
          </cell>
        </row>
        <row r="669">
          <cell r="B669" t="str">
            <v>BKW.241  DEUDA SUBORDINADA A PLAZO FIJO</v>
          </cell>
        </row>
        <row r="670">
          <cell r="B670" t="str">
            <v>BKW.2413  DEUDA SUBORDINADA A CINCO O MÁS AÑOS</v>
          </cell>
        </row>
        <row r="671">
          <cell r="B671" t="str">
            <v>BKW.2413.00  DEUDA SUBORDINADA A CINCO O MÁS AÑOS</v>
          </cell>
        </row>
        <row r="672">
          <cell r="B672" t="str">
            <v>BKW.2413.00.00  Deuda subordinada- IFC</v>
          </cell>
          <cell r="C672">
            <v>0</v>
          </cell>
          <cell r="D672">
            <v>0</v>
          </cell>
          <cell r="E672">
            <v>-1</v>
          </cell>
        </row>
        <row r="673">
          <cell r="B673" t="str">
            <v>BKW.2413.00.00.01  Deuda subordinada- IFC</v>
          </cell>
          <cell r="C673">
            <v>251040101</v>
          </cell>
          <cell r="D673">
            <v>0</v>
          </cell>
          <cell r="E673">
            <v>-1</v>
          </cell>
        </row>
        <row r="674">
          <cell r="B674" t="str">
            <v>BKW.2413.00.00.02  Deuda subordinada - Procredit Holding</v>
          </cell>
          <cell r="C674">
            <v>251040101</v>
          </cell>
          <cell r="D674">
            <v>0</v>
          </cell>
          <cell r="E674">
            <v>-1</v>
          </cell>
        </row>
        <row r="675">
          <cell r="B675" t="str">
            <v>BKW.2413.00.99  Intereses y otros por pagar - ML</v>
          </cell>
          <cell r="C675">
            <v>0</v>
          </cell>
          <cell r="D675">
            <v>0</v>
          </cell>
          <cell r="E675">
            <v>-1</v>
          </cell>
        </row>
        <row r="676">
          <cell r="B676" t="str">
            <v>BKW.2413.00.99.01  Intreses por pagar deuda subordinada - ICF</v>
          </cell>
          <cell r="C676">
            <v>25801</v>
          </cell>
          <cell r="D676">
            <v>0</v>
          </cell>
          <cell r="E676">
            <v>-1</v>
          </cell>
        </row>
        <row r="677">
          <cell r="B677" t="str">
            <v>BKW.2413.00.99.02  Intreses por pagar Deuda Subordinada PCH</v>
          </cell>
          <cell r="C677">
            <v>25801</v>
          </cell>
          <cell r="D677">
            <v>0</v>
          </cell>
          <cell r="E677">
            <v>-1</v>
          </cell>
        </row>
        <row r="678">
          <cell r="B678" t="str">
            <v>BKW.3  PATRIMONIO</v>
          </cell>
        </row>
        <row r="679">
          <cell r="B679" t="str">
            <v>BKW.31  PATRIMONIO</v>
          </cell>
        </row>
        <row r="680">
          <cell r="B680" t="str">
            <v>BKW.311  CAPITAL SOCIAL PAGADO</v>
          </cell>
        </row>
        <row r="681">
          <cell r="B681" t="str">
            <v>BKW.3110  CAPITAL SOCIAL PAGADO</v>
          </cell>
        </row>
        <row r="682">
          <cell r="B682" t="str">
            <v>BKW.3110.01  CAPITAL SUSCRITO</v>
          </cell>
        </row>
        <row r="683">
          <cell r="B683" t="str">
            <v>BKW.3110.01.01  Acciones comunes</v>
          </cell>
          <cell r="C683">
            <v>31101</v>
          </cell>
          <cell r="D683" t="str">
            <v>Acciones Comunes</v>
          </cell>
          <cell r="E683">
            <v>-1</v>
          </cell>
        </row>
        <row r="684">
          <cell r="B684" t="str">
            <v>BKW.313  RESERVAS DE CAPITAL</v>
          </cell>
        </row>
        <row r="685">
          <cell r="B685" t="str">
            <v>BKW.3130  RESERVAS DE CAPITAL</v>
          </cell>
        </row>
        <row r="686">
          <cell r="B686" t="str">
            <v>BKW.3130.00  RESERVAS</v>
          </cell>
        </row>
        <row r="687">
          <cell r="B687" t="str">
            <v>BKW.3130.00.01  Reserva legal</v>
          </cell>
          <cell r="C687">
            <v>32301</v>
          </cell>
          <cell r="D687" t="str">
            <v>RESERVA LEGAL</v>
          </cell>
          <cell r="E687">
            <v>-1</v>
          </cell>
        </row>
        <row r="688">
          <cell r="B688" t="str">
            <v>BKW.3130.00.02  Reservas estatutarias</v>
          </cell>
          <cell r="C688">
            <v>0</v>
          </cell>
          <cell r="D688">
            <v>0</v>
          </cell>
          <cell r="E688">
            <v>-1</v>
          </cell>
        </row>
        <row r="689">
          <cell r="B689" t="str">
            <v>BKW.3130.00.03  Reservas voluntarias</v>
          </cell>
          <cell r="C689">
            <v>32303</v>
          </cell>
          <cell r="D689" t="str">
            <v>Reservas Voluntarias</v>
          </cell>
          <cell r="E689">
            <v>-1</v>
          </cell>
        </row>
        <row r="690">
          <cell r="B690" t="str">
            <v>BKW.314  RESULTADOS POR APLICAR</v>
          </cell>
        </row>
        <row r="691">
          <cell r="B691" t="str">
            <v>BKW.3140  RESULTADOS POR APLICAR</v>
          </cell>
        </row>
        <row r="692">
          <cell r="B692" t="str">
            <v>BKW.3140.01  RESULTADOS DE EJERCICIOS ANTERIORES</v>
          </cell>
        </row>
        <row r="693">
          <cell r="B693" t="str">
            <v>BKW.3140.01.01  Utilidades</v>
          </cell>
          <cell r="C693">
            <v>0</v>
          </cell>
          <cell r="D693">
            <v>0</v>
          </cell>
          <cell r="E693">
            <v>-1</v>
          </cell>
        </row>
        <row r="694">
          <cell r="B694" t="str">
            <v>BKW.3140.01.02  Pérdidas</v>
          </cell>
          <cell r="C694">
            <v>32402</v>
          </cell>
          <cell r="D694" t="str">
            <v>(Pérdidas de Años Anteriores)</v>
          </cell>
          <cell r="E694">
            <v>-1</v>
          </cell>
        </row>
        <row r="695">
          <cell r="B695" t="str">
            <v>BKW.3140.01.02.01  Pérdidas de ejercicios anteriores</v>
          </cell>
          <cell r="C695">
            <v>32402</v>
          </cell>
          <cell r="D695" t="str">
            <v>(Pérdidas de Años Anteriores)</v>
          </cell>
          <cell r="E695">
            <v>-1</v>
          </cell>
        </row>
        <row r="696">
          <cell r="B696" t="str">
            <v>BKW.3140.01.02.02  Ganancias o pérdidas actuariales</v>
          </cell>
          <cell r="C696">
            <v>32402</v>
          </cell>
          <cell r="D696" t="str">
            <v>(Pérdidas de Años Anteriores)</v>
          </cell>
          <cell r="E696">
            <v>-1</v>
          </cell>
        </row>
        <row r="697">
          <cell r="B697" t="str">
            <v>BKW.3140.02  RESULTADOS DEL PRESENTE EJERCICIO</v>
          </cell>
        </row>
        <row r="698">
          <cell r="B698" t="str">
            <v>BKW.3140.02.01  Utilidades</v>
          </cell>
          <cell r="C698">
            <v>32501</v>
          </cell>
          <cell r="D698" t="str">
            <v>Utilidad del Período</v>
          </cell>
          <cell r="E698">
            <v>-1</v>
          </cell>
        </row>
        <row r="699">
          <cell r="B699" t="str">
            <v>BKW.3140.02.02  Pérdidas</v>
          </cell>
          <cell r="C699">
            <v>0</v>
          </cell>
          <cell r="D699">
            <v>0</v>
          </cell>
          <cell r="E699">
            <v>-1</v>
          </cell>
        </row>
        <row r="700">
          <cell r="B700" t="str">
            <v>BKW.32  PATRIMONIO RESTRINGIDO</v>
          </cell>
        </row>
        <row r="701">
          <cell r="B701" t="str">
            <v>BKW.321  UTILIDADES NO DISTRIBUIBLES</v>
          </cell>
        </row>
        <row r="702">
          <cell r="B702" t="str">
            <v>BKW.3210  UTILIDADES NO DISTRIBUIBLES</v>
          </cell>
        </row>
        <row r="703">
          <cell r="B703" t="str">
            <v>BKW.3210.00  UTILIDADES NO DISTRIBUIBLES</v>
          </cell>
        </row>
        <row r="704">
          <cell r="B704" t="str">
            <v>BKW.3210.00.01  Utilidades no distribuibles</v>
          </cell>
          <cell r="C704">
            <v>32302</v>
          </cell>
          <cell r="D704" t="str">
            <v>Otras Reservas</v>
          </cell>
          <cell r="E704">
            <v>-1</v>
          </cell>
        </row>
        <row r="705">
          <cell r="B705" t="str">
            <v>BKW.323  RECUPERACIONES DE ACTIVOS CASTIGADOS</v>
          </cell>
        </row>
        <row r="706">
          <cell r="B706" t="str">
            <v>BKW.3230  RECUPERACIONES DE ACTIVOS CASTIGADOS</v>
          </cell>
        </row>
        <row r="707">
          <cell r="B707" t="str">
            <v>BKW.3230.00  RECUPERACIONES DE BIENES INMUEBLES Y MUEBLES</v>
          </cell>
        </row>
        <row r="708">
          <cell r="B708" t="str">
            <v>BKW.3230.00.01  Bienes Inmuebles</v>
          </cell>
          <cell r="C708">
            <v>335010901</v>
          </cell>
          <cell r="D708" t="str">
            <v>Ganancia en Venta de Bienes Recibidos en Pago o Adjudicados</v>
          </cell>
          <cell r="E708">
            <v>-1</v>
          </cell>
        </row>
        <row r="709">
          <cell r="B709" t="str">
            <v>BKW.3230.00.02  Bienes Muebles</v>
          </cell>
          <cell r="C709">
            <v>335010901</v>
          </cell>
          <cell r="D709" t="str">
            <v>Ganancia en Venta de Bienes Recibidos en Pago o Adjudicados</v>
          </cell>
          <cell r="E709">
            <v>-1</v>
          </cell>
        </row>
        <row r="710">
          <cell r="B710" t="str">
            <v>BKW.324  DONACIONES</v>
          </cell>
        </row>
        <row r="711">
          <cell r="B711" t="str">
            <v>BKW.3240  DONACIONES</v>
          </cell>
        </row>
        <row r="712">
          <cell r="B712" t="str">
            <v>BKW.3240.00  DONACIONES</v>
          </cell>
        </row>
        <row r="713">
          <cell r="B713" t="str">
            <v>BKW.3240.00.03  Muebles</v>
          </cell>
          <cell r="C713">
            <v>33102</v>
          </cell>
          <cell r="D713" t="str">
            <v>Donaciones en Especies</v>
          </cell>
          <cell r="E713">
            <v>-1</v>
          </cell>
        </row>
        <row r="714">
          <cell r="B714" t="str">
            <v>BKW.325  PROVISIONES</v>
          </cell>
        </row>
        <row r="715">
          <cell r="B715" t="str">
            <v>BKW.3250  PROVISIONES</v>
          </cell>
        </row>
        <row r="716">
          <cell r="B716" t="str">
            <v>BKW.3250.01  POR RIESGOS GENERICOS DE LA ACTIVIDAD BANCARIO</v>
          </cell>
        </row>
        <row r="717">
          <cell r="B717" t="str">
            <v>BKW.3250.01.01  Riesgo país</v>
          </cell>
          <cell r="C717">
            <v>32402</v>
          </cell>
          <cell r="D717" t="str">
            <v>(Pérdidas de Años Anteriores)</v>
          </cell>
          <cell r="E717">
            <v>-1</v>
          </cell>
        </row>
        <row r="718">
          <cell r="B718" t="str">
            <v>BKW.3250.02  POR BIENES RECIBIDOS EN PAGO O ADJUDICADOS</v>
          </cell>
        </row>
        <row r="719">
          <cell r="B719" t="str">
            <v>BKW.3250.02.01  Bienes Inmuebles</v>
          </cell>
          <cell r="C719">
            <v>1590902</v>
          </cell>
          <cell r="D719" t="str">
            <v>(Inmuebles)</v>
          </cell>
          <cell r="E719">
            <v>-1</v>
          </cell>
        </row>
        <row r="720">
          <cell r="B720" t="str">
            <v>BKW.3250.02.02  Bienes Muebles</v>
          </cell>
          <cell r="C720">
            <v>1590901</v>
          </cell>
          <cell r="D720" t="str">
            <v>(Muebles)</v>
          </cell>
          <cell r="E720">
            <v>-1</v>
          </cell>
        </row>
        <row r="721">
          <cell r="B721" t="str">
            <v>BKW.4  DERECHOS FUTUROS Y CONTINGENCIAS</v>
          </cell>
        </row>
        <row r="722">
          <cell r="B722" t="str">
            <v>BKW.41  DERECHOS FUTUROS Y CONTINGENCIAS</v>
          </cell>
        </row>
        <row r="723">
          <cell r="B723" t="str">
            <v>BKW.411  CARTAS DE CRÉDITO</v>
          </cell>
        </row>
        <row r="724">
          <cell r="B724" t="str">
            <v>BKW.4110  CARTAS DE CRÉDITO</v>
          </cell>
        </row>
        <row r="725">
          <cell r="B725" t="str">
            <v>BKW.4110.01  CARTAS DE CRÉDITO DE IMPORTACIÓN NO NEGOCIADAS</v>
          </cell>
        </row>
        <row r="726">
          <cell r="B726" t="str">
            <v>BKW.4110.01.01  Empresas privadas - ML</v>
          </cell>
          <cell r="C726">
            <v>0</v>
          </cell>
          <cell r="D726">
            <v>0</v>
          </cell>
          <cell r="E726">
            <v>1</v>
          </cell>
        </row>
        <row r="727">
          <cell r="B727" t="str">
            <v>BKW.4110.02  CARTAS DE CRÉDITO DE IMPORTACIÓN NEGOCIADAS</v>
          </cell>
        </row>
        <row r="728">
          <cell r="B728" t="str">
            <v>BKW.4110.02.01  Empresas privadas - ML</v>
          </cell>
          <cell r="C728">
            <v>0</v>
          </cell>
          <cell r="D728">
            <v>0</v>
          </cell>
          <cell r="E728">
            <v>1</v>
          </cell>
        </row>
        <row r="729">
          <cell r="B729" t="str">
            <v>BKW.412  CONTINGENCIAS POR AVALES Y FIANZAS</v>
          </cell>
        </row>
        <row r="730">
          <cell r="B730" t="str">
            <v>BKW.4120  CONTINGENCIAS POR AVALES Y FIANZAS</v>
          </cell>
        </row>
        <row r="731">
          <cell r="B731" t="str">
            <v>BKW.4120.01  CONTINGENCIAS POR AVALES A MENOS DE CINCO AÑOS PLAZO</v>
          </cell>
        </row>
        <row r="732">
          <cell r="B732" t="str">
            <v>BKW.4120.01.06  Particulares - ML</v>
          </cell>
          <cell r="C732">
            <v>0</v>
          </cell>
          <cell r="D732">
            <v>0</v>
          </cell>
          <cell r="E732">
            <v>1</v>
          </cell>
        </row>
        <row r="733">
          <cell r="B733" t="str">
            <v>BKW.4120.02  CONTINGENCIAS POR FIANZAS A MENOS DE CINCO AÑOS PLAZO</v>
          </cell>
        </row>
        <row r="734">
          <cell r="B734" t="str">
            <v>BKW.4120.02.01  Empresas privadas - ML</v>
          </cell>
          <cell r="C734">
            <v>4110299</v>
          </cell>
          <cell r="D734" t="str">
            <v>Otras Garantías Bancarias</v>
          </cell>
          <cell r="E734">
            <v>1</v>
          </cell>
        </row>
        <row r="735">
          <cell r="B735" t="str">
            <v>BKW.4120.02.06  Particulares - ML</v>
          </cell>
          <cell r="C735">
            <v>4110299</v>
          </cell>
          <cell r="D735" t="str">
            <v>Otras Garantías Bancarias</v>
          </cell>
          <cell r="E735">
            <v>1</v>
          </cell>
        </row>
        <row r="736">
          <cell r="B736" t="str">
            <v>BKW.4129  PROVISIÓN POR PÉRDIDAS</v>
          </cell>
        </row>
        <row r="737">
          <cell r="B737" t="str">
            <v>BKW.4129.00  PROVISIÓN POR PÉRDIDAS</v>
          </cell>
        </row>
        <row r="738">
          <cell r="B738" t="str">
            <v>BKW.4129.00.00  Provisión por pérdidas - ML</v>
          </cell>
          <cell r="C738">
            <v>0</v>
          </cell>
          <cell r="D738">
            <v>0</v>
          </cell>
          <cell r="E738">
            <v>-1</v>
          </cell>
        </row>
        <row r="739">
          <cell r="B739" t="str">
            <v>BKW.5  COMPROMISOS FUTUROS Y CONTINGENCIAS</v>
          </cell>
        </row>
        <row r="740">
          <cell r="B740" t="str">
            <v>BKW.51  COMPROMISOS FUTUROS Y CONTINGENCIAS</v>
          </cell>
        </row>
        <row r="741">
          <cell r="B741" t="str">
            <v>BKW.511  OBLIGACIONES POR CARTAS DE CRÉDITO</v>
          </cell>
        </row>
        <row r="742">
          <cell r="B742" t="str">
            <v>BKW.5110  OBLIGACIONES POR CARTAS DE CRÉDITO</v>
          </cell>
        </row>
        <row r="743">
          <cell r="B743" t="str">
            <v>BKW.5110.01  CARTAS DE CRÉDITO DE IMPORTACIÓN</v>
          </cell>
        </row>
        <row r="744">
          <cell r="B744" t="str">
            <v>BKW.5110.01.01  Empresas privadas - ML</v>
          </cell>
          <cell r="C744">
            <v>0</v>
          </cell>
          <cell r="D744">
            <v>0</v>
          </cell>
          <cell r="E744">
            <v>-1</v>
          </cell>
        </row>
        <row r="745">
          <cell r="B745" t="str">
            <v>BKW.5110.02  CARTAS DE CRÉDITO DE EXPORTACIÓN</v>
          </cell>
        </row>
        <row r="746">
          <cell r="B746" t="str">
            <v>BKW.5110.02.01  Empresas privadas - ML</v>
          </cell>
          <cell r="C746">
            <v>0</v>
          </cell>
          <cell r="D746">
            <v>0</v>
          </cell>
          <cell r="E746">
            <v>-1</v>
          </cell>
        </row>
        <row r="747">
          <cell r="B747" t="str">
            <v>BKW.512  CONTINGENCIAS POR AVALES Y FIANZAS</v>
          </cell>
        </row>
        <row r="748">
          <cell r="B748" t="str">
            <v>BKW.5120  CONTINGENCIAS POR AVALES Y FIANZAS</v>
          </cell>
        </row>
        <row r="749">
          <cell r="B749" t="str">
            <v>BKW.5120.02  FIANZAS A MENOS DE CINCO AÑOS PLAZO</v>
          </cell>
        </row>
        <row r="750">
          <cell r="B750" t="str">
            <v>BKW.5120.02.00  Fianzas - ML</v>
          </cell>
          <cell r="C750">
            <v>4210299</v>
          </cell>
          <cell r="D750" t="str">
            <v>Otras Garantías Bancarias</v>
          </cell>
          <cell r="E750">
            <v>-1</v>
          </cell>
        </row>
        <row r="751">
          <cell r="B751" t="str">
            <v>BKW.6  INGRESOS</v>
          </cell>
        </row>
        <row r="752">
          <cell r="B752" t="str">
            <v>BKW.61  INGRESOS DE OPERACIONES DE INTERMEDIACION</v>
          </cell>
        </row>
        <row r="753">
          <cell r="B753" t="str">
            <v>BKW.611  INGRESOS DE OPERACIONES DE INTERMEDIACION</v>
          </cell>
        </row>
        <row r="754">
          <cell r="B754" t="str">
            <v>BKW.6110  INGRESOS DE OPERACIONES DE INTERMEDIACION</v>
          </cell>
        </row>
        <row r="755">
          <cell r="B755" t="str">
            <v>BKW.6110.01  CARTERA DE PRÉSTAMOS</v>
          </cell>
        </row>
        <row r="756">
          <cell r="B756" t="str">
            <v>BKW.6110.01.01.01  Intereses</v>
          </cell>
          <cell r="C756">
            <v>51301</v>
          </cell>
          <cell r="D756" t="str">
            <v>Préstamos A La Vista</v>
          </cell>
          <cell r="E756">
            <v>-1</v>
          </cell>
        </row>
        <row r="757">
          <cell r="B757" t="str">
            <v>BKW.6110.01.01.02  Intereses por Mora</v>
          </cell>
          <cell r="C757">
            <v>51301</v>
          </cell>
          <cell r="D757" t="str">
            <v>Préstamos A La Vista</v>
          </cell>
          <cell r="E757">
            <v>-1</v>
          </cell>
        </row>
        <row r="758">
          <cell r="B758" t="str">
            <v>BKW.6110.01.01.03  Intereses por sobregiro en cuenta</v>
          </cell>
          <cell r="C758">
            <v>51301</v>
          </cell>
          <cell r="D758" t="str">
            <v>Préstamos A La Vista</v>
          </cell>
          <cell r="E758">
            <v>-1</v>
          </cell>
        </row>
        <row r="759">
          <cell r="B759" t="str">
            <v>BKW.6110.01.01.04  Intereses por Mora en Sobregiro</v>
          </cell>
          <cell r="C759">
            <v>51301</v>
          </cell>
          <cell r="D759" t="str">
            <v>Préstamos A La Vista</v>
          </cell>
          <cell r="E759">
            <v>-1</v>
          </cell>
        </row>
        <row r="760">
          <cell r="B760" t="str">
            <v>BKW.6110.01.02  Comisiones por administración del crédito</v>
          </cell>
          <cell r="C760">
            <v>0</v>
          </cell>
          <cell r="D760">
            <v>0</v>
          </cell>
          <cell r="E760">
            <v>-1</v>
          </cell>
        </row>
        <row r="761">
          <cell r="B761" t="str">
            <v>BKW.6110.01.04  Comisiones y recargos por tarjetas de crédito</v>
          </cell>
          <cell r="C761">
            <v>0</v>
          </cell>
          <cell r="D761">
            <v>0</v>
          </cell>
          <cell r="E761">
            <v>-1</v>
          </cell>
        </row>
        <row r="762">
          <cell r="B762" t="str">
            <v>BKW.6110.01.05  Comisiones por otorgamiento</v>
          </cell>
          <cell r="C762">
            <v>0</v>
          </cell>
          <cell r="D762">
            <v>0</v>
          </cell>
          <cell r="E762">
            <v>-1</v>
          </cell>
        </row>
        <row r="763">
          <cell r="B763" t="str">
            <v>BKW.6110.01.06  Otras comisiones y recargos sobre créditos</v>
          </cell>
          <cell r="C763">
            <v>51301</v>
          </cell>
          <cell r="D763" t="str">
            <v>Préstamos</v>
          </cell>
          <cell r="E763">
            <v>-1</v>
          </cell>
        </row>
        <row r="764">
          <cell r="B764" t="str">
            <v>BKW.6110.02  CARTERA DE INVERSIONES</v>
          </cell>
        </row>
        <row r="765">
          <cell r="B765" t="str">
            <v>BKW.6110.02.01  Intereses</v>
          </cell>
          <cell r="C765">
            <v>512010299</v>
          </cell>
          <cell r="D765" t="str">
            <v>Otros Instrumentos Financieros</v>
          </cell>
          <cell r="E765">
            <v>-1</v>
          </cell>
        </row>
        <row r="766">
          <cell r="B766" t="str">
            <v>BKW.6110.02.02  Venta de títulosvalores</v>
          </cell>
          <cell r="C766">
            <v>512010299</v>
          </cell>
          <cell r="D766" t="str">
            <v>Otros Instrumentos Financieros</v>
          </cell>
          <cell r="E766">
            <v>-1</v>
          </cell>
        </row>
        <row r="767">
          <cell r="B767" t="str">
            <v>BKW.6110.02.01.01  Intereses</v>
          </cell>
          <cell r="C767">
            <v>512010299</v>
          </cell>
          <cell r="D767" t="str">
            <v>Otros Instrumentos Financieros</v>
          </cell>
          <cell r="E767">
            <v>-1</v>
          </cell>
        </row>
        <row r="768">
          <cell r="B768" t="str">
            <v>BKW.6110.03  OPERACIONES TEMPORALES CON DOCUMENTOS</v>
          </cell>
        </row>
        <row r="769">
          <cell r="B769" t="str">
            <v>BKW.6110.03.02  Otros ingresos</v>
          </cell>
          <cell r="C769">
            <v>59901</v>
          </cell>
          <cell r="D769" t="str">
            <v>OTROS INGRESOS</v>
          </cell>
          <cell r="E769">
            <v>-1</v>
          </cell>
        </row>
        <row r="770">
          <cell r="B770" t="str">
            <v>BKW.6110.04  INTERESES SOBRE DEPÓSITOS</v>
          </cell>
        </row>
        <row r="771">
          <cell r="B771" t="str">
            <v>BKW.6110.04.01  En el BCR</v>
          </cell>
          <cell r="C771">
            <v>51101</v>
          </cell>
          <cell r="D771" t="str">
            <v>Depósitos en el  Banco Central</v>
          </cell>
          <cell r="E771">
            <v>-1</v>
          </cell>
        </row>
        <row r="772">
          <cell r="B772" t="str">
            <v>BKW.6110.04.02  En otras instituciones financieras</v>
          </cell>
          <cell r="C772">
            <v>51103</v>
          </cell>
          <cell r="D772" t="str">
            <v>DEPÓSITOS EN INSTITUCIONES FINANCIERAS DEL EXTERIOR</v>
          </cell>
          <cell r="E772">
            <v>-1</v>
          </cell>
        </row>
        <row r="773">
          <cell r="B773" t="str">
            <v>BKW.62  INGRESOS DE OTRAS OPERACIONES</v>
          </cell>
        </row>
        <row r="774">
          <cell r="B774" t="str">
            <v>BKW.621  INGRESOS DE OTRAS OPERACIONES</v>
          </cell>
        </row>
        <row r="775">
          <cell r="B775" t="str">
            <v>BKW.6210  INGRESOS DE OTRAS OPERACIONES</v>
          </cell>
        </row>
        <row r="776">
          <cell r="B776" t="str">
            <v>BKW.6210.01  OPERACIONES EN MONEDA EXTRANJERA</v>
          </cell>
        </row>
        <row r="777">
          <cell r="B777" t="str">
            <v>BKW.6210.01.03  Intereses</v>
          </cell>
          <cell r="C777">
            <v>0</v>
          </cell>
          <cell r="D777">
            <v>0</v>
          </cell>
          <cell r="E777">
            <v>-1</v>
          </cell>
        </row>
        <row r="778">
          <cell r="B778" t="str">
            <v>BKW.6210.01.04  Revaluaciones por operaciones en moneda extranjera</v>
          </cell>
          <cell r="C778">
            <v>51901</v>
          </cell>
          <cell r="D778" t="str">
            <v>Ganancias por Fluctuación en Tipo de Cambio</v>
          </cell>
          <cell r="E778">
            <v>-1</v>
          </cell>
        </row>
        <row r="779">
          <cell r="B779" t="str">
            <v>BKW.6210.03  AVALES Y FIANZAS</v>
          </cell>
        </row>
        <row r="780">
          <cell r="B780" t="str">
            <v>BKW.6210.03.01  Comisiones</v>
          </cell>
          <cell r="C780">
            <v>0</v>
          </cell>
          <cell r="D780">
            <v>0</v>
          </cell>
          <cell r="E780">
            <v>-1</v>
          </cell>
        </row>
        <row r="781">
          <cell r="B781" t="str">
            <v>BKW.6210.03.02  Otros</v>
          </cell>
          <cell r="C781">
            <v>0</v>
          </cell>
          <cell r="D781">
            <v>0</v>
          </cell>
          <cell r="E781">
            <v>-1</v>
          </cell>
        </row>
        <row r="782">
          <cell r="B782" t="str">
            <v>BKW.6210.04  SERVICIOS</v>
          </cell>
        </row>
        <row r="783">
          <cell r="B783" t="str">
            <v>BKW.6210.04.06.01  Cargos por Mantto. de Cta. de Ahorros</v>
          </cell>
          <cell r="C783">
            <v>0</v>
          </cell>
          <cell r="D783">
            <v>0</v>
          </cell>
          <cell r="E783">
            <v>-1</v>
          </cell>
        </row>
        <row r="784">
          <cell r="B784" t="str">
            <v>BKW.6210.04.06.02  Otros Servicios Bancarios</v>
          </cell>
          <cell r="C784">
            <v>52299</v>
          </cell>
          <cell r="D784" t="str">
            <v>Otros Servicios</v>
          </cell>
          <cell r="E784">
            <v>-1</v>
          </cell>
        </row>
        <row r="785">
          <cell r="B785" t="str">
            <v>BKW.6210.04.06.03  Comisiones por Remesas Familiares</v>
          </cell>
          <cell r="C785">
            <v>5210501</v>
          </cell>
          <cell r="D785" t="str">
            <v>Comisiones Sobre Pago de Remesas</v>
          </cell>
          <cell r="E785">
            <v>-1</v>
          </cell>
        </row>
        <row r="786">
          <cell r="B786" t="str">
            <v>BKW.6210.04.06.04  Comisiones Certificación de cheque</v>
          </cell>
          <cell r="C786">
            <v>5210207</v>
          </cell>
          <cell r="D786" t="str">
            <v>Emisión de Cheques</v>
          </cell>
          <cell r="E786">
            <v>-1</v>
          </cell>
        </row>
        <row r="787">
          <cell r="B787" t="str">
            <v>BKW.6210.04.06.05  Comisiones Emisión cheque de gerencia</v>
          </cell>
          <cell r="C787">
            <v>5210207</v>
          </cell>
          <cell r="D787" t="str">
            <v>Emisión de Cheques</v>
          </cell>
          <cell r="E787">
            <v>-1</v>
          </cell>
        </row>
        <row r="788">
          <cell r="B788" t="str">
            <v>BKW.6210.04.06.06  Comisiones Venta de chequeras</v>
          </cell>
          <cell r="C788">
            <v>5290101</v>
          </cell>
          <cell r="D788" t="str">
            <v>Emisión de Chequera</v>
          </cell>
          <cell r="E788">
            <v>-1</v>
          </cell>
        </row>
        <row r="789">
          <cell r="B789" t="str">
            <v>BKW.6210.04.06.07  Comisiones Rechazo de cheque</v>
          </cell>
          <cell r="C789">
            <v>52904</v>
          </cell>
          <cell r="D789" t="str">
            <v>Devolución de Cheques</v>
          </cell>
          <cell r="E789">
            <v>-1</v>
          </cell>
        </row>
        <row r="790">
          <cell r="B790" t="str">
            <v>BKW.6210.04.06.08  Comisiones Protesto de cheque</v>
          </cell>
          <cell r="C790">
            <v>0</v>
          </cell>
          <cell r="D790">
            <v>0</v>
          </cell>
          <cell r="E790">
            <v>-1</v>
          </cell>
        </row>
        <row r="791">
          <cell r="B791" t="str">
            <v>BKW.6210.04.06.09  Comisiones Cobro de colectores</v>
          </cell>
          <cell r="C791">
            <v>5210202</v>
          </cell>
          <cell r="D791" t="str">
            <v>Cobranzas por Cuenta Ajena</v>
          </cell>
          <cell r="E791">
            <v>-1</v>
          </cell>
        </row>
        <row r="792">
          <cell r="B792" t="str">
            <v>BKW.6210.04.06.10  Comisiones Reposición de Libreta</v>
          </cell>
          <cell r="C792">
            <v>5210199</v>
          </cell>
          <cell r="D792" t="str">
            <v>Comisiones Varias</v>
          </cell>
          <cell r="E792">
            <v>-1</v>
          </cell>
        </row>
        <row r="793">
          <cell r="B793" t="str">
            <v>BKW.6210.04.06.11  Comisiones Suspención pago de cheque</v>
          </cell>
          <cell r="C793">
            <v>5210199</v>
          </cell>
          <cell r="D793" t="str">
            <v>Comisiones Varias</v>
          </cell>
          <cell r="E793">
            <v>-1</v>
          </cell>
        </row>
        <row r="794">
          <cell r="B794" t="str">
            <v>BKW.6210.04.06.12  Comisiones por transferencias recibidas</v>
          </cell>
          <cell r="C794">
            <v>5210201</v>
          </cell>
          <cell r="D794" t="str">
            <v>Giros y Transferencias</v>
          </cell>
          <cell r="E794">
            <v>-1</v>
          </cell>
        </row>
        <row r="795">
          <cell r="B795" t="str">
            <v>BKW.6210.04.06.13  Comisiones por Envió de Transferencias</v>
          </cell>
          <cell r="C795">
            <v>5210201</v>
          </cell>
          <cell r="D795" t="str">
            <v>Giros y Transferencias</v>
          </cell>
          <cell r="E795">
            <v>-1</v>
          </cell>
        </row>
        <row r="796">
          <cell r="B796" t="str">
            <v>BKW.6210.04.06.15  Comisiones Tarjetas de débito</v>
          </cell>
          <cell r="C796">
            <v>5210302</v>
          </cell>
          <cell r="D796" t="str">
            <v>Intercambio</v>
          </cell>
          <cell r="E796">
            <v>-1</v>
          </cell>
        </row>
        <row r="797">
          <cell r="B797" t="str">
            <v>BKW.6210.04.06.16  Comisiones por emisión de tarjetas</v>
          </cell>
          <cell r="C797">
            <v>5210304</v>
          </cell>
          <cell r="D797" t="str">
            <v>Comisiones por Colocación</v>
          </cell>
          <cell r="E797">
            <v>-1</v>
          </cell>
        </row>
        <row r="798">
          <cell r="B798" t="str">
            <v>BKW.6210.04.06.17  Comisiones POS Comercio Afiliado</v>
          </cell>
          <cell r="C798">
            <v>0</v>
          </cell>
          <cell r="D798">
            <v>0</v>
          </cell>
          <cell r="E798">
            <v>-1</v>
          </cell>
        </row>
        <row r="799">
          <cell r="B799" t="str">
            <v>BKW.6210.04.06.18  Comisones Chequera Regional (USD)</v>
          </cell>
          <cell r="C799">
            <v>0</v>
          </cell>
          <cell r="D799">
            <v>0</v>
          </cell>
          <cell r="E799">
            <v>-1</v>
          </cell>
        </row>
        <row r="800">
          <cell r="B800" t="str">
            <v>BKW.6210.04.06.19  Comision transacciones Pro Cash</v>
          </cell>
          <cell r="C800">
            <v>5210302</v>
          </cell>
          <cell r="D800" t="str">
            <v>Intercambio</v>
          </cell>
          <cell r="E800">
            <v>-1</v>
          </cell>
        </row>
        <row r="801">
          <cell r="B801" t="str">
            <v>BKW.6210.04.06.20  Comisión por conteo de billetes y monedas</v>
          </cell>
          <cell r="C801">
            <v>52999</v>
          </cell>
          <cell r="D801" t="str">
            <v>Otros Servicios Diversos</v>
          </cell>
          <cell r="E801">
            <v>-1</v>
          </cell>
        </row>
        <row r="802">
          <cell r="B802" t="str">
            <v>BKW.6210.04.06.21  Comisión por Seguros</v>
          </cell>
          <cell r="C802">
            <v>0</v>
          </cell>
          <cell r="D802">
            <v>0</v>
          </cell>
          <cell r="E802">
            <v>-1</v>
          </cell>
        </row>
        <row r="803">
          <cell r="B803" t="str">
            <v>BKW.6210.04.06.22  Comisión por Manejo de Cuenta</v>
          </cell>
          <cell r="C803">
            <v>5290102</v>
          </cell>
          <cell r="D803" t="str">
            <v>Cargos por Manejo de Cuenta</v>
          </cell>
          <cell r="E803">
            <v>-1</v>
          </cell>
        </row>
        <row r="804">
          <cell r="B804" t="str">
            <v>BKW.6210.04.06.23  Comisión por gestión de crédito</v>
          </cell>
          <cell r="C804">
            <v>5210101</v>
          </cell>
          <cell r="D804" t="str">
            <v>Préstamos</v>
          </cell>
          <cell r="E804">
            <v>-1</v>
          </cell>
        </row>
        <row r="805">
          <cell r="B805" t="str">
            <v>BKW.6210.04.06.24  Comisión por servicio de eBanking</v>
          </cell>
          <cell r="C805">
            <v>52999</v>
          </cell>
          <cell r="D805" t="str">
            <v>Otros Servicios Diversos</v>
          </cell>
          <cell r="E805">
            <v>-1</v>
          </cell>
        </row>
        <row r="806">
          <cell r="B806" t="str">
            <v>BKW.6210.04.06.25  Comisión por sobregiro en cuentas de depósito</v>
          </cell>
          <cell r="C806">
            <v>0</v>
          </cell>
          <cell r="D806">
            <v>0</v>
          </cell>
          <cell r="E806">
            <v>-1</v>
          </cell>
        </row>
        <row r="807">
          <cell r="B807" t="str">
            <v>BKW.63  INGRESOS NO OPERACIONALES</v>
          </cell>
        </row>
        <row r="808">
          <cell r="B808" t="str">
            <v>BKW.631  INGRESOS NO OPERACIONALES</v>
          </cell>
        </row>
        <row r="809">
          <cell r="B809" t="str">
            <v>BKW.6310  INGRESOS NO OPERACIONALES</v>
          </cell>
        </row>
        <row r="810">
          <cell r="B810" t="str">
            <v>BKW.6310.01  INGRESOS DE EJERCICIOS ANTERIORES</v>
          </cell>
        </row>
        <row r="811">
          <cell r="B811" t="str">
            <v>BKW.6310.01.01  Recuperaciones de préstamos e intereses</v>
          </cell>
          <cell r="C811">
            <v>51301</v>
          </cell>
          <cell r="D811" t="str">
            <v>Préstamos A La Vista</v>
          </cell>
          <cell r="E811">
            <v>-1</v>
          </cell>
        </row>
        <row r="812">
          <cell r="B812" t="str">
            <v>BKW.6310.01.03  Recuperaciones de gastos de ejercicios anteriores</v>
          </cell>
          <cell r="C812">
            <v>59901</v>
          </cell>
          <cell r="D812" t="str">
            <v>OTROS INGRESOS</v>
          </cell>
          <cell r="E812">
            <v>-1</v>
          </cell>
        </row>
        <row r="813">
          <cell r="B813" t="str">
            <v>BKW.6310.01.04.01  Liberacion Rva. de Saneamiento Capital Oblig.</v>
          </cell>
          <cell r="C813">
            <v>53203</v>
          </cell>
          <cell r="D813" t="str">
            <v>Préstamos, Descuentos y Negociaciones</v>
          </cell>
          <cell r="E813">
            <v>-1</v>
          </cell>
        </row>
        <row r="814">
          <cell r="B814" t="str">
            <v>BKW.6310.01.04.02  Liberacion Rva. de Saneamiento Capital Vol.</v>
          </cell>
          <cell r="C814">
            <v>53203</v>
          </cell>
          <cell r="D814" t="str">
            <v>Préstamos, Descuentos y Negociaciones</v>
          </cell>
          <cell r="E814">
            <v>-1</v>
          </cell>
        </row>
        <row r="815">
          <cell r="B815" t="str">
            <v>BKW.6310.01.04.03  Liberacion Rva. de Saneamiento Interes Oblig.</v>
          </cell>
          <cell r="C815">
            <v>53203</v>
          </cell>
          <cell r="D815" t="str">
            <v>Préstamos, Descuentos y Negociaciones</v>
          </cell>
          <cell r="E815">
            <v>-1</v>
          </cell>
        </row>
        <row r="816">
          <cell r="B816" t="str">
            <v>BKW.6310.01.04.10  Liberación Rva. de Activos Extraordinarios</v>
          </cell>
          <cell r="C816">
            <v>53203</v>
          </cell>
          <cell r="D816" t="str">
            <v>Préstamos, Descuentos y Negociaciones</v>
          </cell>
          <cell r="E816">
            <v>-1</v>
          </cell>
        </row>
        <row r="817">
          <cell r="B817" t="str">
            <v>BKW.6310.01.04.05  Liberacion Rva. de Saneamiento Costas Oblig.</v>
          </cell>
          <cell r="C817">
            <v>53203</v>
          </cell>
          <cell r="D817" t="str">
            <v>Préstamos, Descuentos y Negociaciones</v>
          </cell>
          <cell r="E817">
            <v>-1</v>
          </cell>
        </row>
        <row r="818">
          <cell r="B818" t="str">
            <v>BKW.6310.01.04.07  Liberacion Rva. de Saneamiento Seguros de créditos Oblig.</v>
          </cell>
          <cell r="C818">
            <v>53203</v>
          </cell>
          <cell r="D818" t="str">
            <v>Préstamos, Descuentos y Negociaciones</v>
          </cell>
          <cell r="E818">
            <v>-1</v>
          </cell>
        </row>
        <row r="819">
          <cell r="B819" t="str">
            <v>BKW.6310.02  UTILIDAD EN VENTA DE ACTIVOS</v>
          </cell>
        </row>
        <row r="820">
          <cell r="B820" t="str">
            <v>BKW.6310.02.01  Utilidad en venta de activo fijo</v>
          </cell>
          <cell r="C820">
            <v>0</v>
          </cell>
          <cell r="D820">
            <v>0</v>
          </cell>
          <cell r="E820">
            <v>-1</v>
          </cell>
        </row>
        <row r="821">
          <cell r="B821" t="str">
            <v>BKW.6310.02.02  Utilidad en venta de bienes recibidos en pago</v>
          </cell>
          <cell r="C821">
            <v>5420104</v>
          </cell>
          <cell r="D821" t="str">
            <v>Bienes Recibidos en Pago o Adjudicados</v>
          </cell>
          <cell r="E821">
            <v>-1</v>
          </cell>
        </row>
        <row r="822">
          <cell r="B822" t="str">
            <v>BKW.6310.03  INGRESOS POR EXPLOTACIÓN DE ACTIVOS</v>
          </cell>
        </row>
        <row r="823">
          <cell r="B823" t="str">
            <v>BKW.6310.03.02  Bienes recibidos en pago</v>
          </cell>
          <cell r="C823">
            <v>5420104</v>
          </cell>
          <cell r="D823" t="str">
            <v>Bienes Recibidos en Pago o Adjudicados</v>
          </cell>
          <cell r="E823">
            <v>-1</v>
          </cell>
        </row>
        <row r="824">
          <cell r="B824" t="str">
            <v>BKW.6310.05  INGRESOS POR DIFERENCIAS TEMPORARIAS DE IMPUESTOS</v>
          </cell>
        </row>
        <row r="825">
          <cell r="B825" t="str">
            <v>BKW.6310.05.01  Impuesto sobre la renta temporario diferido</v>
          </cell>
          <cell r="C825">
            <v>59301</v>
          </cell>
          <cell r="D825" t="str">
            <v>Ingresos por Impuesto Diferidos</v>
          </cell>
          <cell r="E825">
            <v>-1</v>
          </cell>
        </row>
        <row r="826">
          <cell r="B826" t="str">
            <v>BKW.6310.99  OTROS</v>
          </cell>
        </row>
        <row r="827">
          <cell r="B827" t="str">
            <v>BKW.6310.99.00  Otros</v>
          </cell>
          <cell r="C827">
            <v>59901</v>
          </cell>
          <cell r="D827" t="str">
            <v>OTROS INGRESOS</v>
          </cell>
          <cell r="E827">
            <v>-1</v>
          </cell>
        </row>
        <row r="828">
          <cell r="B828" t="str">
            <v>BKW.7  COSTOS</v>
          </cell>
        </row>
        <row r="829">
          <cell r="B829" t="str">
            <v>BKW.71  COSTOS DE OPERACIONES DE INTERMEDIACIÓN</v>
          </cell>
        </row>
        <row r="830">
          <cell r="B830" t="str">
            <v>BKW.711  CAPTACIÓN DE RECURSOS</v>
          </cell>
        </row>
        <row r="831">
          <cell r="B831" t="str">
            <v>BKW.7110  CAPTACIÓN DE RECURSOS</v>
          </cell>
        </row>
        <row r="832">
          <cell r="B832" t="str">
            <v>BKW.7110.01  DEPÓSITOS</v>
          </cell>
        </row>
        <row r="833">
          <cell r="B833" t="str">
            <v>BKW.7110.01.01  Intereses de ahorro</v>
          </cell>
          <cell r="C833">
            <v>6110102</v>
          </cell>
          <cell r="D833" t="str">
            <v>Depósitos de Ahorro</v>
          </cell>
          <cell r="E833">
            <v>1</v>
          </cell>
        </row>
        <row r="834">
          <cell r="B834" t="str">
            <v>BKW.7110.01.02  Intereses de depósitos a plazo</v>
          </cell>
          <cell r="C834">
            <v>6110103</v>
          </cell>
          <cell r="D834" t="str">
            <v>Depósitos a Plazo</v>
          </cell>
          <cell r="E834">
            <v>1</v>
          </cell>
        </row>
        <row r="835">
          <cell r="B835" t="str">
            <v>BKW.7110.01.03  Premios cuentas de ahorro</v>
          </cell>
          <cell r="C835">
            <v>0</v>
          </cell>
          <cell r="D835">
            <v>0</v>
          </cell>
          <cell r="E835">
            <v>1</v>
          </cell>
        </row>
        <row r="836">
          <cell r="B836" t="str">
            <v>BKW.7110.01.05  Intereses de depósitos en cuenta corrientes</v>
          </cell>
          <cell r="C836">
            <v>6110101</v>
          </cell>
          <cell r="D836" t="str">
            <v>Depósitos en Cuenta de Cheques</v>
          </cell>
          <cell r="E836">
            <v>1</v>
          </cell>
        </row>
        <row r="837">
          <cell r="B837" t="str">
            <v>BKW.7110.02  PRÉSTAMOS PARA TERCEROS</v>
          </cell>
        </row>
        <row r="838">
          <cell r="B838" t="str">
            <v>BKW.7110.02.01.02  Intereses por Préstamos para Terceros PCH (USD)</v>
          </cell>
          <cell r="C838">
            <v>6120202</v>
          </cell>
          <cell r="D838" t="str">
            <v>Préstamos de Instituciones Financieras del Exterior</v>
          </cell>
          <cell r="E838">
            <v>1</v>
          </cell>
        </row>
        <row r="839">
          <cell r="B839" t="str">
            <v>BKW.7110.02.01.07  Intereses por prestamos para terceros BID</v>
          </cell>
          <cell r="C839">
            <v>6120202</v>
          </cell>
          <cell r="D839" t="str">
            <v>Préstamos de Instituciones Financieras del Exterior</v>
          </cell>
          <cell r="E839">
            <v>1</v>
          </cell>
        </row>
        <row r="840">
          <cell r="B840" t="str">
            <v>BKW.7110.02.01.08  Intereses por préstamos BlueOrchard Microfinance Fund</v>
          </cell>
          <cell r="C840">
            <v>6120202</v>
          </cell>
          <cell r="D840" t="str">
            <v>Préstamos de Instituciones Financieras del Exterior</v>
          </cell>
          <cell r="E840">
            <v>1</v>
          </cell>
        </row>
        <row r="841">
          <cell r="B841" t="str">
            <v>BKW.7110.02.01.13  Intereses por Préstamos ProCredit Bank Germany</v>
          </cell>
          <cell r="C841">
            <v>6120202</v>
          </cell>
          <cell r="D841" t="str">
            <v>Préstamos de Instituciones Financieras del Exterior</v>
          </cell>
          <cell r="E841">
            <v>1</v>
          </cell>
        </row>
        <row r="842">
          <cell r="B842" t="str">
            <v>BKW.7110.02.01.15  Intereses por prestamos para terceros Bandesal</v>
          </cell>
          <cell r="C842">
            <v>612020301</v>
          </cell>
          <cell r="D842" t="str">
            <v>De Bancos</v>
          </cell>
          <cell r="E842">
            <v>1</v>
          </cell>
        </row>
        <row r="843">
          <cell r="B843" t="str">
            <v>BKW.7110.02.01.18  Intereses por prestamos para terceros Fundasal</v>
          </cell>
          <cell r="C843">
            <v>612020399</v>
          </cell>
          <cell r="D843" t="str">
            <v>De Otras Instituciones</v>
          </cell>
          <cell r="E843">
            <v>1</v>
          </cell>
        </row>
        <row r="844">
          <cell r="B844" t="str">
            <v>BKW.7110.02.01.21  Intereses por prestamos subordinados IFC</v>
          </cell>
          <cell r="C844">
            <v>6120202</v>
          </cell>
          <cell r="D844" t="str">
            <v>Préstamos de Instituciones Financieras del Exterior</v>
          </cell>
          <cell r="E844">
            <v>1</v>
          </cell>
        </row>
        <row r="845">
          <cell r="B845" t="str">
            <v>BKW.7110.02.01.22  Intereses por prestamos organismos multilaterales KFW Bank</v>
          </cell>
          <cell r="C845">
            <v>0</v>
          </cell>
          <cell r="D845">
            <v>0</v>
          </cell>
          <cell r="E845">
            <v>1</v>
          </cell>
        </row>
        <row r="846">
          <cell r="B846" t="str">
            <v>BKW.7110.02.01.23  Intereses por Prestamos para Terceros Inter-Amer Invest Corp</v>
          </cell>
          <cell r="C846">
            <v>0</v>
          </cell>
          <cell r="D846">
            <v>0</v>
          </cell>
          <cell r="E846">
            <v>1</v>
          </cell>
        </row>
        <row r="847">
          <cell r="B847" t="str">
            <v>BKW.7110.02.01.24  Intereses por préstamos para terceros BID/FOMIN</v>
          </cell>
          <cell r="C847">
            <v>0</v>
          </cell>
          <cell r="D847">
            <v>0</v>
          </cell>
          <cell r="E847">
            <v>1</v>
          </cell>
        </row>
        <row r="848">
          <cell r="B848" t="str">
            <v>BKW.7110.02.01.25  Intereses por préstamos para terceros C.I.I.</v>
          </cell>
          <cell r="C848">
            <v>0</v>
          </cell>
          <cell r="D848">
            <v>0</v>
          </cell>
          <cell r="E848">
            <v>1</v>
          </cell>
        </row>
        <row r="849">
          <cell r="B849" t="str">
            <v>BKW.7110.02.01.29  Intereses por Préstamos subordinados PCH</v>
          </cell>
          <cell r="C849">
            <v>6120202</v>
          </cell>
          <cell r="D849" t="str">
            <v>Préstamos de Instituciones Financieras del Exterior</v>
          </cell>
          <cell r="E849">
            <v>1</v>
          </cell>
        </row>
        <row r="850">
          <cell r="B850" t="str">
            <v>BKW.7110.02.02.07  Comisiones por Préstamos para Terceros BID</v>
          </cell>
          <cell r="C850">
            <v>0</v>
          </cell>
          <cell r="D850">
            <v>0</v>
          </cell>
          <cell r="E850">
            <v>1</v>
          </cell>
        </row>
        <row r="851">
          <cell r="B851" t="str">
            <v>BKW.7110.02.02.15  Comisiones por prestamos para terceros  Bandesal - Linea Rotativa</v>
          </cell>
          <cell r="C851">
            <v>0</v>
          </cell>
          <cell r="D851">
            <v>0</v>
          </cell>
          <cell r="E851">
            <v>1</v>
          </cell>
        </row>
        <row r="852">
          <cell r="B852" t="str">
            <v>BKW.7110.02.02.21  Comisiones por prestamos subordinados IFC</v>
          </cell>
          <cell r="C852">
            <v>6210202</v>
          </cell>
          <cell r="D852" t="str">
            <v>Préstamos de Instituciones Financieras del Exterior</v>
          </cell>
          <cell r="E852">
            <v>1</v>
          </cell>
        </row>
        <row r="853">
          <cell r="B853" t="str">
            <v>BKW.7110.02.02.22  Comisiones por prestamos Organismos Multilaterales KFW</v>
          </cell>
          <cell r="C853">
            <v>0</v>
          </cell>
          <cell r="D853">
            <v>0</v>
          </cell>
          <cell r="E853">
            <v>1</v>
          </cell>
        </row>
        <row r="854">
          <cell r="B854" t="str">
            <v>BKW.7110.02.02.23  Comisión por Préstamo Subordinado PCH</v>
          </cell>
          <cell r="C854">
            <v>0</v>
          </cell>
          <cell r="D854">
            <v>0</v>
          </cell>
          <cell r="E854">
            <v>1</v>
          </cell>
        </row>
        <row r="855">
          <cell r="B855" t="str">
            <v>BKW.7110.02.01.09  Int. por préstamos Microfinance Enhancement Facility SA, SICAV-SIF</v>
          </cell>
          <cell r="C855">
            <v>6120202</v>
          </cell>
          <cell r="D855" t="str">
            <v>Préstamos de Instituciones Financieras del Exterior</v>
          </cell>
          <cell r="E855">
            <v>1</v>
          </cell>
        </row>
        <row r="856">
          <cell r="B856" t="str">
            <v>BKW.7110.02.02.08  Comisión por préstamos BlueOrchard Microfinance Fund</v>
          </cell>
          <cell r="C856">
            <v>6210202</v>
          </cell>
          <cell r="D856" t="str">
            <v>Préstamos de Instituciones Financieras del Exterior</v>
          </cell>
          <cell r="E856">
            <v>1</v>
          </cell>
        </row>
        <row r="857">
          <cell r="B857" t="str">
            <v>BKW.7110.02.02.09  Comisión por préstamos Microfinance Enhancement Facility SA, SICAV-SIF</v>
          </cell>
          <cell r="C857">
            <v>6210202</v>
          </cell>
          <cell r="D857" t="str">
            <v>Préstamos de Instituciones Financieras del Exterior</v>
          </cell>
          <cell r="E857">
            <v>1</v>
          </cell>
        </row>
        <row r="858">
          <cell r="B858" t="str">
            <v>BKW.7110.02.01.10  Intereses por Préstamos para Terceros Global Climate Partnership</v>
          </cell>
          <cell r="C858">
            <v>6120202</v>
          </cell>
          <cell r="D858" t="str">
            <v>Préstamos de Instituciones Financieras del Exterior</v>
          </cell>
          <cell r="E858">
            <v>1</v>
          </cell>
        </row>
        <row r="859">
          <cell r="B859" t="str">
            <v>BKW.7110.02.01.16  Intereses por prestamos para terceros Bandesal - Crédito decreciente</v>
          </cell>
          <cell r="C859">
            <v>6120202</v>
          </cell>
          <cell r="D859" t="str">
            <v>Préstamos de Instituciones Financieras del Exterior</v>
          </cell>
          <cell r="E859">
            <v>1</v>
          </cell>
        </row>
        <row r="860">
          <cell r="B860" t="str">
            <v>BKW.7110.02.02.10  Comisión por préstamos Global Climate Partnership</v>
          </cell>
          <cell r="C860">
            <v>6210202</v>
          </cell>
          <cell r="D860" t="str">
            <v>Préstamos de Instituciones Financieras del Exterior</v>
          </cell>
          <cell r="E860">
            <v>1</v>
          </cell>
        </row>
        <row r="861">
          <cell r="B861" t="str">
            <v>BKW.7110.02.01.11  Intereses de préstamos para Eco-Business Fund S.A, SICAV-SIF</v>
          </cell>
          <cell r="C861">
            <v>6120202</v>
          </cell>
          <cell r="D861" t="str">
            <v>Préstamos de Instituciones Financieras del Exterior</v>
          </cell>
          <cell r="E861">
            <v>1</v>
          </cell>
        </row>
        <row r="862">
          <cell r="B862" t="str">
            <v>BKW.7110.02.01.14  Intereses por Préstamo</v>
          </cell>
          <cell r="C862">
            <v>6210202</v>
          </cell>
          <cell r="D862" t="str">
            <v>Préstamos de Instituciones Financieras del Exterior</v>
          </cell>
          <cell r="E862">
            <v>1</v>
          </cell>
        </row>
        <row r="863">
          <cell r="B863" t="str">
            <v>BKW.7110.04  TÍTULOS DE EMISIÓN PROPIA (1)</v>
          </cell>
        </row>
        <row r="864">
          <cell r="B864" t="str">
            <v>BKW.7110.04.01  Intereses de títulos valores (1)</v>
          </cell>
          <cell r="C864">
            <v>61599</v>
          </cell>
          <cell r="D864" t="str">
            <v>Otros Valores, Títulos y Obligaciones en Circulación</v>
          </cell>
          <cell r="E864">
            <v>1</v>
          </cell>
        </row>
        <row r="865">
          <cell r="B865" t="str">
            <v>BKW.7110.04.02  Otros costos de emisión (1)</v>
          </cell>
          <cell r="C865">
            <v>61599</v>
          </cell>
          <cell r="D865" t="str">
            <v>Otros Valores, Títulos y Obligaciones en Circulación</v>
          </cell>
          <cell r="E865">
            <v>1</v>
          </cell>
        </row>
        <row r="866">
          <cell r="B866" t="str">
            <v>BKW.7110.05  PÉRDIDA POR DIFERENCIA DE PRECIOS</v>
          </cell>
        </row>
        <row r="867">
          <cell r="B867" t="str">
            <v>BKW.7110.05.02  Pérdida por operaciones con títulosvalores</v>
          </cell>
          <cell r="C867">
            <v>61999</v>
          </cell>
          <cell r="D867" t="str">
            <v>Otros Gastos Financieros</v>
          </cell>
          <cell r="E867">
            <v>1</v>
          </cell>
        </row>
        <row r="868">
          <cell r="B868" t="str">
            <v>BKW.7110.06  PRIMAS POR GARANTÍA DE DEPÓSITOS</v>
          </cell>
        </row>
        <row r="869">
          <cell r="B869" t="str">
            <v>BKW.7110.06.01  Depósitos en cuenta corriente</v>
          </cell>
          <cell r="C869">
            <v>6110101</v>
          </cell>
          <cell r="D869" t="str">
            <v>Depósitos en Cuenta de Cheques</v>
          </cell>
          <cell r="E869">
            <v>1</v>
          </cell>
        </row>
        <row r="870">
          <cell r="B870" t="str">
            <v>BKW.7110.06.02  Depósitos de ahorro</v>
          </cell>
          <cell r="C870">
            <v>6110102</v>
          </cell>
          <cell r="D870" t="str">
            <v>Depósitos de Ahorro</v>
          </cell>
          <cell r="E870">
            <v>1</v>
          </cell>
        </row>
        <row r="871">
          <cell r="B871" t="str">
            <v>BKW.7110.06.03  Depósitos a plazo</v>
          </cell>
          <cell r="C871">
            <v>6110103</v>
          </cell>
          <cell r="D871" t="str">
            <v>Depósitos a Plazo</v>
          </cell>
          <cell r="E871">
            <v>1</v>
          </cell>
        </row>
        <row r="872">
          <cell r="B872" t="str">
            <v>BKW.7110.07  OTROS COSTOS DE INTERMEDIACIÓN</v>
          </cell>
        </row>
        <row r="873">
          <cell r="B873" t="str">
            <v>BKW.7110.07.01  Materiales de tarjetas de crédito</v>
          </cell>
          <cell r="C873">
            <v>6210901</v>
          </cell>
          <cell r="D873" t="str">
            <v>Comisiones por Adquirencia</v>
          </cell>
          <cell r="E873">
            <v>1</v>
          </cell>
        </row>
        <row r="874">
          <cell r="B874" t="str">
            <v>BKW.7110.07.02  Comisiones y regalías sobre tarjetas de crédito</v>
          </cell>
          <cell r="C874">
            <v>6210901</v>
          </cell>
          <cell r="D874" t="str">
            <v>Comisiones por Adquirencia</v>
          </cell>
          <cell r="E874">
            <v>1</v>
          </cell>
        </row>
        <row r="875">
          <cell r="B875" t="str">
            <v>BKW.7110.07.04  Comisión por administración de reserva de liquidez</v>
          </cell>
          <cell r="C875">
            <v>6110106</v>
          </cell>
          <cell r="D875" t="str">
            <v>Depósitos Restringidos</v>
          </cell>
          <cell r="E875">
            <v>1</v>
          </cell>
        </row>
        <row r="876">
          <cell r="B876" t="str">
            <v>BKW.7110.07.03  Comisiones pagadas por adquisición de Títulos valores</v>
          </cell>
          <cell r="C876">
            <v>61999</v>
          </cell>
          <cell r="D876" t="str">
            <v>Otros Gastos Financieros</v>
          </cell>
          <cell r="E876">
            <v>1</v>
          </cell>
        </row>
        <row r="877">
          <cell r="B877" t="str">
            <v>BKW.7110.07.03.01  Comisiones por transacciones de reporto</v>
          </cell>
          <cell r="C877">
            <v>61999</v>
          </cell>
          <cell r="D877" t="str">
            <v>Otros Gastos Financieros</v>
          </cell>
          <cell r="E877">
            <v>1</v>
          </cell>
        </row>
        <row r="878">
          <cell r="B878" t="str">
            <v>BKW.7110.07.03.02  Interes por transacciones de reportos</v>
          </cell>
          <cell r="C878">
            <v>61999</v>
          </cell>
          <cell r="D878" t="str">
            <v>Otros Gastos Financieros</v>
          </cell>
          <cell r="E878">
            <v>1</v>
          </cell>
        </row>
        <row r="879">
          <cell r="B879" t="str">
            <v>BKW.7110.07.03.03  Otras comisiones pagadas por adquisición de títulos valores</v>
          </cell>
          <cell r="C879">
            <v>61999</v>
          </cell>
          <cell r="D879" t="str">
            <v>Otros Gastos Financieros</v>
          </cell>
          <cell r="E879">
            <v>1</v>
          </cell>
        </row>
        <row r="880">
          <cell r="B880" t="str">
            <v>BKW.712  SANEAMIENTO DE ACTIVOS DE INTERMEDIACIÓN</v>
          </cell>
        </row>
        <row r="881">
          <cell r="B881" t="str">
            <v>BKW.7120  SANEAMIENTO DE ACTIVOS DE INTERMEDIACION</v>
          </cell>
        </row>
        <row r="882">
          <cell r="B882" t="str">
            <v>BKW.7120.00  SANEAMIENTO DE ACTIVOS DE INTERMEDIACION</v>
          </cell>
        </row>
        <row r="883">
          <cell r="B883" t="str">
            <v>BKW.7120.00.02.01  Saneamiento Obligatorio de Préstamos</v>
          </cell>
          <cell r="C883">
            <v>63203</v>
          </cell>
          <cell r="D883" t="str">
            <v>Préstamos, Descuentos y Negociaciones</v>
          </cell>
          <cell r="E883">
            <v>1</v>
          </cell>
        </row>
        <row r="884">
          <cell r="B884" t="str">
            <v>BKW.7120.00.02.02  Saneamiento Voluntario de Préstamos</v>
          </cell>
          <cell r="C884">
            <v>63203</v>
          </cell>
          <cell r="D884" t="str">
            <v>Préstamos, Descuentos y Negociaciones</v>
          </cell>
          <cell r="E884">
            <v>1</v>
          </cell>
        </row>
        <row r="885">
          <cell r="B885" t="str">
            <v>BKW.7120.00.02.03  Saneamiento Obligatorio de Intereses</v>
          </cell>
          <cell r="C885">
            <v>63203</v>
          </cell>
          <cell r="D885" t="str">
            <v>Préstamos, Descuentos y Negociaciones</v>
          </cell>
          <cell r="E885">
            <v>1</v>
          </cell>
        </row>
        <row r="886">
          <cell r="B886" t="str">
            <v>BKW.7120.00.02.05  Saneamiento Obligatorio de Costas</v>
          </cell>
          <cell r="C886">
            <v>63203</v>
          </cell>
          <cell r="D886" t="str">
            <v>Préstamos, Descuentos y Negociaciones</v>
          </cell>
          <cell r="E886">
            <v>1</v>
          </cell>
        </row>
        <row r="887">
          <cell r="B887" t="str">
            <v>BKW.7120.00.02.07  Saneamiento Obligatorio de Seguros de créditos</v>
          </cell>
          <cell r="C887">
            <v>63203</v>
          </cell>
          <cell r="D887" t="str">
            <v>Préstamos, Descuentos y Negociaciones</v>
          </cell>
          <cell r="E887">
            <v>1</v>
          </cell>
        </row>
        <row r="888">
          <cell r="B888" t="str">
            <v>BKW.713  CASTIGOS DE ACTIVOS DE INTERMEDIACIÓN</v>
          </cell>
        </row>
        <row r="889">
          <cell r="B889" t="str">
            <v>BKW.7130  CASTIGOS DE ACTIVOS DE INTERMEDIACION</v>
          </cell>
        </row>
        <row r="890">
          <cell r="B890" t="str">
            <v>BKW.7130.00  CASTIGOS DE ACTIVOS DE INTERMEDIACION</v>
          </cell>
        </row>
        <row r="891">
          <cell r="B891" t="str">
            <v>BKW.7130.00.02  Cartera de préstamos e intereses</v>
          </cell>
          <cell r="C891">
            <v>63203</v>
          </cell>
          <cell r="D891" t="str">
            <v>Préstamos, Descuentos y Negociaciones</v>
          </cell>
          <cell r="E891">
            <v>1</v>
          </cell>
        </row>
        <row r="892">
          <cell r="B892" t="str">
            <v>BKW.72  COSTOS DE OTRAS OPERACIONES</v>
          </cell>
        </row>
        <row r="893">
          <cell r="B893" t="str">
            <v>BKW.721  OPERACIONES EN MONEDA EXTRANJERA</v>
          </cell>
        </row>
        <row r="894">
          <cell r="B894" t="str">
            <v>BKW.7210  OPERACIONES EN MONEDA EXTRANJERA</v>
          </cell>
        </row>
        <row r="895">
          <cell r="B895" t="str">
            <v>BKW.7210.00  OPERACIONES EN MONEDA EXTRANJERA</v>
          </cell>
        </row>
        <row r="896">
          <cell r="B896" t="str">
            <v>BKW.7210.00.02  Fluctuaciones de tipo de cambio</v>
          </cell>
          <cell r="C896">
            <v>61901</v>
          </cell>
          <cell r="D896" t="str">
            <v>Pérdidas por Fluctuación en Tipo de Cambio</v>
          </cell>
          <cell r="E896">
            <v>1</v>
          </cell>
        </row>
        <row r="897">
          <cell r="B897" t="str">
            <v>BKW.724  PRESTACIÓN DE SERVICIOS</v>
          </cell>
        </row>
        <row r="898">
          <cell r="B898" t="str">
            <v>BKW.7240  PRESTACIÓN DE SERVICIOS</v>
          </cell>
        </row>
        <row r="899">
          <cell r="B899" t="str">
            <v>BKW.7240.00  PRESTACIÓN DE SERVICIOS</v>
          </cell>
        </row>
        <row r="900">
          <cell r="B900" t="str">
            <v>BKW.7240.00.04  Otros</v>
          </cell>
          <cell r="C900">
            <v>6210502</v>
          </cell>
          <cell r="D900" t="str">
            <v>Intercambios</v>
          </cell>
          <cell r="E900">
            <v>1</v>
          </cell>
        </row>
        <row r="901">
          <cell r="B901" t="str">
            <v>BKW.726  CASTIGOS DE CONTINGENCIAS</v>
          </cell>
        </row>
        <row r="902">
          <cell r="B902" t="str">
            <v>BKW.7260  CASTIGOS DE CONTINGENCIAS</v>
          </cell>
        </row>
        <row r="903">
          <cell r="B903" t="str">
            <v>BKW.7260.00  CASTIGOS DE CONTINGENCIAS</v>
          </cell>
        </row>
        <row r="904">
          <cell r="B904" t="str">
            <v>BKW.7260.00.02  Fianzas - ML</v>
          </cell>
          <cell r="C904">
            <v>0</v>
          </cell>
          <cell r="D904">
            <v>0</v>
          </cell>
          <cell r="E904">
            <v>1</v>
          </cell>
        </row>
        <row r="905">
          <cell r="B905" t="str">
            <v>BKW.8  GASTOS</v>
          </cell>
        </row>
        <row r="906">
          <cell r="B906" t="str">
            <v>BKW.81  GASTOS DE OPERACIÓN</v>
          </cell>
        </row>
        <row r="907">
          <cell r="B907" t="str">
            <v>BKW.811  GASTOS DE FUNCIONARIOS Y EMPLEADOS</v>
          </cell>
        </row>
        <row r="908">
          <cell r="B908" t="str">
            <v>BKW.8110  GASTOS DE FUNCIONARIOS Y EMPLEADOS</v>
          </cell>
        </row>
        <row r="909">
          <cell r="B909" t="str">
            <v>BKW.8110.01  REMUNERACIONES</v>
          </cell>
        </row>
        <row r="910">
          <cell r="B910" t="str">
            <v>BKW.8110.01.01  Salarios ordinarios</v>
          </cell>
          <cell r="C910">
            <v>6420101</v>
          </cell>
          <cell r="D910" t="str">
            <v>Ordinarios</v>
          </cell>
          <cell r="E910">
            <v>1</v>
          </cell>
        </row>
        <row r="911">
          <cell r="B911" t="str">
            <v>BKW.8110.01.02  Salarios extraordinarios</v>
          </cell>
          <cell r="C911">
            <v>6420102</v>
          </cell>
          <cell r="D911" t="str">
            <v>Extraordinarios</v>
          </cell>
          <cell r="E911">
            <v>1</v>
          </cell>
        </row>
        <row r="912">
          <cell r="B912" t="str">
            <v>BKW.8110.02  PRESTACIONES AL PERSONAL</v>
          </cell>
        </row>
        <row r="913">
          <cell r="B913" t="str">
            <v>BKW.8110.02.01.01  Aguinaldos</v>
          </cell>
          <cell r="C913">
            <v>6420201</v>
          </cell>
          <cell r="D913" t="str">
            <v>Decimo Tercero</v>
          </cell>
          <cell r="E913">
            <v>1</v>
          </cell>
        </row>
        <row r="914">
          <cell r="B914" t="str">
            <v>BKW.8110.02.01.02  Bonificaciones</v>
          </cell>
          <cell r="C914">
            <v>6420203</v>
          </cell>
          <cell r="D914" t="str">
            <v>Bonificaciones</v>
          </cell>
          <cell r="E914">
            <v>1</v>
          </cell>
        </row>
        <row r="915">
          <cell r="B915" t="str">
            <v>BKW.8110.02.01.04  Bonificaciones extraordinarias</v>
          </cell>
          <cell r="C915">
            <v>6420299</v>
          </cell>
          <cell r="D915" t="str">
            <v>Otras Bonificaciones y Compensaciones Sociales</v>
          </cell>
          <cell r="E915">
            <v>1</v>
          </cell>
        </row>
        <row r="916">
          <cell r="B916" t="str">
            <v>BKW.8110.02.02  Vacaciones</v>
          </cell>
          <cell r="C916">
            <v>6420206</v>
          </cell>
          <cell r="D916" t="str">
            <v>Vacaciones</v>
          </cell>
          <cell r="E916">
            <v>1</v>
          </cell>
        </row>
        <row r="917">
          <cell r="B917" t="str">
            <v>BKW.8110.02.03  Uniformes</v>
          </cell>
          <cell r="C917">
            <v>6429903</v>
          </cell>
          <cell r="D917" t="str">
            <v>Uniformes</v>
          </cell>
          <cell r="E917">
            <v>1</v>
          </cell>
        </row>
        <row r="918">
          <cell r="B918" t="str">
            <v>BKW.8110.02.04.02  Seguro Social y F.S.V.</v>
          </cell>
          <cell r="C918">
            <v>6420601</v>
          </cell>
          <cell r="D918" t="str">
            <v>Instituto Hondureño de Seguridad Social</v>
          </cell>
          <cell r="E918">
            <v>1</v>
          </cell>
        </row>
        <row r="919">
          <cell r="B919" t="str">
            <v>BKW.8110.02.04.03  INSAFORP</v>
          </cell>
          <cell r="C919">
            <v>6420602</v>
          </cell>
          <cell r="D919" t="str">
            <v>Instituto de Formación Profesional</v>
          </cell>
          <cell r="E919">
            <v>1</v>
          </cell>
        </row>
        <row r="920">
          <cell r="B920" t="str">
            <v>BKW.8110.02.05  Gastos médicos</v>
          </cell>
          <cell r="C920">
            <v>6420205</v>
          </cell>
          <cell r="D920" t="str">
            <v>Prestaciones Laborales</v>
          </cell>
          <cell r="E920">
            <v>1</v>
          </cell>
        </row>
        <row r="921">
          <cell r="B921" t="str">
            <v>BKW.8110.02.07  Atenciones y recreaciones</v>
          </cell>
          <cell r="C921">
            <v>6429904</v>
          </cell>
          <cell r="D921" t="str">
            <v>Convivios y Festejos</v>
          </cell>
          <cell r="E921">
            <v>1</v>
          </cell>
        </row>
        <row r="922">
          <cell r="B922" t="str">
            <v>BKW.8110.02.08.01  Seguro de Vida</v>
          </cell>
          <cell r="C922">
            <v>6420205</v>
          </cell>
          <cell r="D922" t="str">
            <v>Prestaciones Laborales</v>
          </cell>
          <cell r="E922">
            <v>1</v>
          </cell>
        </row>
        <row r="923">
          <cell r="B923" t="str">
            <v>BKW.8110.02.09  AFP'S</v>
          </cell>
          <cell r="C923">
            <v>6420604</v>
          </cell>
          <cell r="D923" t="str">
            <v>Cuotas Patronales de Fondo de Pensiones Privados</v>
          </cell>
          <cell r="E923">
            <v>1</v>
          </cell>
        </row>
        <row r="924">
          <cell r="B924" t="str">
            <v>BKW.8110.02.99  Otras Prestaciones al Personal</v>
          </cell>
          <cell r="C924">
            <v>6429999</v>
          </cell>
          <cell r="D924" t="str">
            <v>Otros Gastos de Personal</v>
          </cell>
          <cell r="E924">
            <v>1</v>
          </cell>
        </row>
        <row r="925">
          <cell r="B925" t="str">
            <v>BKW.8110.03  INDEMNIZACIONES AL PERSONAL</v>
          </cell>
        </row>
        <row r="926">
          <cell r="B926" t="str">
            <v>BKW.8110.03.01  Por despido</v>
          </cell>
          <cell r="C926">
            <v>6420204</v>
          </cell>
          <cell r="D926" t="str">
            <v>Indemnizaciones</v>
          </cell>
          <cell r="E926">
            <v>1</v>
          </cell>
        </row>
        <row r="927">
          <cell r="B927" t="str">
            <v>BKW.8110.04  GASTOS DEL DIRECTORIO</v>
          </cell>
        </row>
        <row r="928">
          <cell r="B928" t="str">
            <v>BKW.8110.04.03  Atenciones y representaciones</v>
          </cell>
          <cell r="C928">
            <v>64102</v>
          </cell>
          <cell r="D928" t="str">
            <v>Gastos de Representación</v>
          </cell>
          <cell r="E928">
            <v>1</v>
          </cell>
        </row>
        <row r="929">
          <cell r="B929" t="str">
            <v>BKW.8110.04.04  Otras prestaciones</v>
          </cell>
          <cell r="C929">
            <v>64199</v>
          </cell>
          <cell r="D929" t="str">
            <v>Otros Gastos</v>
          </cell>
          <cell r="E929">
            <v>1</v>
          </cell>
        </row>
        <row r="930">
          <cell r="B930" t="str">
            <v>BKW.8110.05  OTROS GASTOS DEL PERSONAL</v>
          </cell>
        </row>
        <row r="931">
          <cell r="B931" t="str">
            <v>BKW.8110.05.01.01  Inscripciones de capacitaciones locales</v>
          </cell>
          <cell r="C931">
            <v>64204</v>
          </cell>
          <cell r="D931" t="str">
            <v>Capacitación y Entrenamiento</v>
          </cell>
          <cell r="E931">
            <v>1</v>
          </cell>
        </row>
        <row r="932">
          <cell r="B932" t="str">
            <v>BKW.8110.05.01.02  Inscripciones de capacitaciones fuera del país</v>
          </cell>
          <cell r="C932">
            <v>64204</v>
          </cell>
          <cell r="D932" t="str">
            <v>Capacitación y Entrenamiento</v>
          </cell>
          <cell r="E932">
            <v>1</v>
          </cell>
        </row>
        <row r="933">
          <cell r="B933" t="str">
            <v>BKW.8110.05.01.03  Capacitación Academia Alemania</v>
          </cell>
          <cell r="C933">
            <v>0</v>
          </cell>
          <cell r="D933">
            <v>0</v>
          </cell>
          <cell r="E933">
            <v>1</v>
          </cell>
        </row>
        <row r="934">
          <cell r="B934" t="str">
            <v>BKW.8110.05.01.04  Capacitación Academia regional Colombia</v>
          </cell>
          <cell r="C934">
            <v>0</v>
          </cell>
          <cell r="D934">
            <v>0</v>
          </cell>
          <cell r="E934">
            <v>1</v>
          </cell>
        </row>
        <row r="935">
          <cell r="B935" t="str">
            <v>BKW.8110.05.01.05  Boletos aereos por capacitaciones fuera del país</v>
          </cell>
          <cell r="C935">
            <v>64204</v>
          </cell>
          <cell r="D935" t="str">
            <v>Capacitación y Entrenamiento</v>
          </cell>
          <cell r="E935">
            <v>1</v>
          </cell>
        </row>
        <row r="936">
          <cell r="B936" t="str">
            <v>BKW.8110.05.01.06  Capacitación Academia de Ingles Alemania</v>
          </cell>
          <cell r="C936">
            <v>0</v>
          </cell>
          <cell r="D936">
            <v>0</v>
          </cell>
          <cell r="E936">
            <v>1</v>
          </cell>
        </row>
        <row r="937">
          <cell r="B937" t="str">
            <v>BKW.8110.05.02  Gastos de viaje</v>
          </cell>
          <cell r="C937">
            <v>64205</v>
          </cell>
          <cell r="D937" t="str">
            <v>Gastos de Viaje</v>
          </cell>
          <cell r="E937">
            <v>1</v>
          </cell>
        </row>
        <row r="938">
          <cell r="B938" t="str">
            <v>BKW.8110.05.03  Combustible y lubricantes</v>
          </cell>
          <cell r="C938">
            <v>6429999</v>
          </cell>
          <cell r="D938" t="str">
            <v>Otros Gastos de Personal</v>
          </cell>
          <cell r="E938">
            <v>1</v>
          </cell>
        </row>
        <row r="939">
          <cell r="B939" t="str">
            <v>BKW.8110.05.04  Viáticos y transporte</v>
          </cell>
          <cell r="C939">
            <v>6429901</v>
          </cell>
          <cell r="D939" t="str">
            <v>Transporte de Personal</v>
          </cell>
          <cell r="E939">
            <v>1</v>
          </cell>
        </row>
        <row r="940">
          <cell r="B940" t="str">
            <v>BKW.8110.05.01.07  Alquiler de local y alimentación para capacitaciones locales</v>
          </cell>
          <cell r="C940">
            <v>64204</v>
          </cell>
          <cell r="D940" t="str">
            <v>Capacitación y Entrenamiento</v>
          </cell>
          <cell r="E940">
            <v>1</v>
          </cell>
        </row>
        <row r="941">
          <cell r="B941" t="str">
            <v>BKW.8110.05.01.08  Alquiler de transporte para capacitaciones locales</v>
          </cell>
          <cell r="C941">
            <v>64204</v>
          </cell>
          <cell r="D941" t="str">
            <v>Capacitación y Entrenamiento</v>
          </cell>
          <cell r="E941">
            <v>1</v>
          </cell>
        </row>
        <row r="942">
          <cell r="B942" t="str">
            <v>BKW.8110.05.01.09  Viáticos y transporte por capacitaciones  locales</v>
          </cell>
          <cell r="C942">
            <v>64204</v>
          </cell>
          <cell r="D942" t="str">
            <v>Capacitación y Entrenamiento</v>
          </cell>
          <cell r="E942">
            <v>1</v>
          </cell>
        </row>
        <row r="943">
          <cell r="B943" t="str">
            <v>BKW.8110.05.01.10  Otros gastos por capacitaciones locales</v>
          </cell>
          <cell r="C943">
            <v>64204</v>
          </cell>
          <cell r="D943" t="str">
            <v>Capacitación y Entrenamiento</v>
          </cell>
          <cell r="E943">
            <v>1</v>
          </cell>
        </row>
        <row r="944">
          <cell r="B944" t="str">
            <v>BKW.8110.05.01.11  Viáticos y transporte por capacitaciones fuera del país</v>
          </cell>
          <cell r="C944">
            <v>64204</v>
          </cell>
          <cell r="D944" t="str">
            <v>Capacitación y Entrenamiento</v>
          </cell>
          <cell r="E944">
            <v>1</v>
          </cell>
        </row>
        <row r="945">
          <cell r="B945" t="str">
            <v>BKW.8110.05.01.12  Combustibles y lubricantes por capacitaciones fuera del país</v>
          </cell>
          <cell r="C945">
            <v>64204</v>
          </cell>
          <cell r="D945" t="str">
            <v>Capacitación y Entrenamiento</v>
          </cell>
          <cell r="E945">
            <v>1</v>
          </cell>
        </row>
        <row r="946">
          <cell r="B946" t="str">
            <v>BKW.8110.05.02.02  Viáticos y transporte</v>
          </cell>
          <cell r="C946">
            <v>64205</v>
          </cell>
          <cell r="D946" t="str">
            <v>Gastos de Viaje</v>
          </cell>
          <cell r="E946">
            <v>1</v>
          </cell>
        </row>
        <row r="947">
          <cell r="B947" t="str">
            <v>BKW.8110.05.02.03  Boletos aéreos</v>
          </cell>
          <cell r="C947">
            <v>64205</v>
          </cell>
          <cell r="D947" t="str">
            <v>Gastos de Viaje</v>
          </cell>
          <cell r="E947">
            <v>1</v>
          </cell>
        </row>
        <row r="948">
          <cell r="B948" t="str">
            <v>BKW.8110.05.01.13  Otros gastos por capacitaciones fuera del país</v>
          </cell>
          <cell r="C948">
            <v>64205</v>
          </cell>
          <cell r="D948" t="str">
            <v>Gastos de Viaje</v>
          </cell>
          <cell r="E948">
            <v>1</v>
          </cell>
        </row>
        <row r="949">
          <cell r="B949" t="str">
            <v>BKW.8110.05.02.01  Combustible y lubricantes</v>
          </cell>
          <cell r="C949">
            <v>64803</v>
          </cell>
          <cell r="D949" t="str">
            <v>Combustibles y Lubricantes</v>
          </cell>
          <cell r="E949">
            <v>1</v>
          </cell>
        </row>
        <row r="950">
          <cell r="B950" t="str">
            <v>BKW.8110.06  PENSIONES Y JUBILACIONES</v>
          </cell>
        </row>
        <row r="951">
          <cell r="B951" t="str">
            <v>BKW.8110.06.00  Pensiones y jubilaciones</v>
          </cell>
          <cell r="C951">
            <v>0</v>
          </cell>
          <cell r="D951">
            <v>0</v>
          </cell>
          <cell r="E951">
            <v>1</v>
          </cell>
        </row>
        <row r="952">
          <cell r="B952" t="str">
            <v>BKW.812  GASTOS GENERALES</v>
          </cell>
        </row>
        <row r="953">
          <cell r="B953" t="str">
            <v>BKW.8120  GASTOS GENERALES</v>
          </cell>
        </row>
        <row r="954">
          <cell r="B954" t="str">
            <v>BKW.8120.01  CONSUMO DE MATERIALES</v>
          </cell>
        </row>
        <row r="955">
          <cell r="B955" t="str">
            <v>BKW.8120.01.01  Combustible y lubricantes</v>
          </cell>
          <cell r="C955">
            <v>64803</v>
          </cell>
          <cell r="D955" t="str">
            <v>Combustibles y Lubricantes</v>
          </cell>
          <cell r="E955">
            <v>1</v>
          </cell>
        </row>
        <row r="956">
          <cell r="B956" t="str">
            <v>BKW.8120.01.02  Papelería y útiles</v>
          </cell>
          <cell r="C956">
            <v>64804</v>
          </cell>
          <cell r="D956" t="str">
            <v>Papelería y Útiles</v>
          </cell>
          <cell r="E956">
            <v>1</v>
          </cell>
        </row>
        <row r="957">
          <cell r="B957" t="str">
            <v>BKW.8120.01.03  Materiales de limpieza</v>
          </cell>
          <cell r="C957">
            <v>64808</v>
          </cell>
          <cell r="D957" t="str">
            <v>Artículos de Aseo y Limpieza</v>
          </cell>
          <cell r="E957">
            <v>1</v>
          </cell>
        </row>
        <row r="958">
          <cell r="B958" t="str">
            <v>BKW.8120.02  REPARACIÓN Y MANTENIMIENTO DE ACTIVO FIJO</v>
          </cell>
        </row>
        <row r="959">
          <cell r="B959" t="str">
            <v>BKW.8120.02.01  Edificios propios</v>
          </cell>
          <cell r="C959">
            <v>6450305</v>
          </cell>
          <cell r="D959" t="str">
            <v>Edificios</v>
          </cell>
          <cell r="E959">
            <v>1</v>
          </cell>
        </row>
        <row r="960">
          <cell r="B960" t="str">
            <v>BKW.8120.02.02  Equipo de computación</v>
          </cell>
          <cell r="C960">
            <v>6450302</v>
          </cell>
          <cell r="D960" t="str">
            <v>Equipo de Computo</v>
          </cell>
          <cell r="E960">
            <v>1</v>
          </cell>
        </row>
        <row r="961">
          <cell r="B961" t="str">
            <v>BKW.8120.02.03  Vehículos</v>
          </cell>
          <cell r="C961">
            <v>6450304</v>
          </cell>
          <cell r="D961" t="str">
            <v>Vehículos</v>
          </cell>
          <cell r="E961">
            <v>1</v>
          </cell>
        </row>
        <row r="962">
          <cell r="B962" t="str">
            <v>BKW.8120.02.04  Mobiliario y equipo de oficina</v>
          </cell>
          <cell r="C962">
            <v>6450301</v>
          </cell>
          <cell r="D962" t="str">
            <v>Equipo de Oficina</v>
          </cell>
          <cell r="E962">
            <v>1</v>
          </cell>
        </row>
        <row r="963">
          <cell r="B963" t="str">
            <v>BKW.8120.03  SERVICIOS PÚBLICOS E IMPUESTOS</v>
          </cell>
        </row>
        <row r="964">
          <cell r="B964" t="str">
            <v>BKW.8120.03.01  Comunicaciones</v>
          </cell>
          <cell r="C964">
            <v>6450802</v>
          </cell>
          <cell r="D964" t="str">
            <v>Telefonía</v>
          </cell>
          <cell r="E964">
            <v>1</v>
          </cell>
        </row>
        <row r="965">
          <cell r="B965" t="str">
            <v>BKW.8120.03.02  Energía eléctrica</v>
          </cell>
          <cell r="C965">
            <v>6450402</v>
          </cell>
          <cell r="D965" t="str">
            <v>Energía Eléctrica</v>
          </cell>
          <cell r="E965">
            <v>1</v>
          </cell>
        </row>
        <row r="966">
          <cell r="B966" t="str">
            <v>BKW.8120.03.03  Agua potable</v>
          </cell>
          <cell r="C966">
            <v>6450401</v>
          </cell>
          <cell r="D966" t="str">
            <v>Agua</v>
          </cell>
          <cell r="E966">
            <v>1</v>
          </cell>
        </row>
        <row r="967">
          <cell r="B967" t="str">
            <v>BKW.8120.03.04  Impuestos Fiscales</v>
          </cell>
          <cell r="C967">
            <v>0</v>
          </cell>
          <cell r="D967">
            <v>0</v>
          </cell>
          <cell r="E967">
            <v>1</v>
          </cell>
        </row>
        <row r="968">
          <cell r="B968" t="str">
            <v>BKW.8120.03.04.01  Impuesto fiscales - Otros</v>
          </cell>
          <cell r="C968">
            <v>64399</v>
          </cell>
          <cell r="D968" t="str">
            <v>Otros Impuestos y Contribuciones</v>
          </cell>
          <cell r="E968">
            <v>1</v>
          </cell>
        </row>
        <row r="969">
          <cell r="B969" t="str">
            <v>BKW.8120.03.04.02  Impuesto a las operaciones financieras</v>
          </cell>
          <cell r="C969">
            <v>64399</v>
          </cell>
          <cell r="D969" t="str">
            <v>Otros Impuestos y Contribuciones</v>
          </cell>
          <cell r="E969">
            <v>1</v>
          </cell>
        </row>
        <row r="970">
          <cell r="B970" t="str">
            <v>BKW.8120.03.05  Impuestos Municipales</v>
          </cell>
          <cell r="C970">
            <v>6430101</v>
          </cell>
          <cell r="D970" t="str">
            <v>Bienes Inmuebles</v>
          </cell>
          <cell r="E970">
            <v>1</v>
          </cell>
        </row>
        <row r="971">
          <cell r="B971" t="str">
            <v>BKW.8120.03.06  Multas</v>
          </cell>
          <cell r="C971">
            <v>69401</v>
          </cell>
          <cell r="D971" t="str">
            <v>Multas e Indemnizaciones</v>
          </cell>
          <cell r="E971">
            <v>1</v>
          </cell>
        </row>
        <row r="972">
          <cell r="B972" t="str">
            <v>BKW.8120.03.07  Impuesto a las operaciones financieras</v>
          </cell>
          <cell r="C972">
            <v>0</v>
          </cell>
          <cell r="D972">
            <v>0</v>
          </cell>
          <cell r="E972">
            <v>1</v>
          </cell>
        </row>
        <row r="973">
          <cell r="B973" t="str">
            <v>BKW.8120.04  PUBLICIDAD Y PROMOCIÓN</v>
          </cell>
        </row>
        <row r="974">
          <cell r="B974" t="str">
            <v>BKW.8120.04.02  Radio</v>
          </cell>
          <cell r="C974">
            <v>64502</v>
          </cell>
          <cell r="D974" t="str">
            <v>Publicidad, Promoción y Mercadeo</v>
          </cell>
          <cell r="E974">
            <v>1</v>
          </cell>
        </row>
        <row r="975">
          <cell r="B975" t="str">
            <v>BKW.8120.04.03  Prensa escrita</v>
          </cell>
          <cell r="C975">
            <v>64502</v>
          </cell>
          <cell r="D975" t="str">
            <v>Publicidad, Promoción y Mercadeo</v>
          </cell>
          <cell r="E975">
            <v>1</v>
          </cell>
        </row>
        <row r="976">
          <cell r="B976" t="str">
            <v>BKW.8120.04.04  Otros medios</v>
          </cell>
          <cell r="C976">
            <v>64502</v>
          </cell>
          <cell r="D976" t="str">
            <v>Publicidad, Promoción y Mercadeo</v>
          </cell>
          <cell r="E976">
            <v>1</v>
          </cell>
        </row>
        <row r="977">
          <cell r="B977" t="str">
            <v>BKW.8120.04.05  Artículos promocionales</v>
          </cell>
          <cell r="C977">
            <v>64502</v>
          </cell>
          <cell r="D977" t="str">
            <v>Publicidad, Promoción y Mercadeo</v>
          </cell>
          <cell r="E977">
            <v>1</v>
          </cell>
        </row>
        <row r="978">
          <cell r="B978" t="str">
            <v>BKW.8120.04.06  Gastos de representación</v>
          </cell>
          <cell r="C978">
            <v>64502</v>
          </cell>
          <cell r="D978" t="str">
            <v>Publicidad, Promoción y Mercadeo</v>
          </cell>
          <cell r="E978">
            <v>1</v>
          </cell>
        </row>
        <row r="979">
          <cell r="B979" t="str">
            <v>BKW.8120.05  ARRENDAMIENTOS Y MANTENIMIENTOS</v>
          </cell>
        </row>
        <row r="980">
          <cell r="B980" t="str">
            <v>BKW.8120.05.01  Locales</v>
          </cell>
          <cell r="C980">
            <v>6450501</v>
          </cell>
          <cell r="D980" t="str">
            <v>Inmuebles</v>
          </cell>
          <cell r="E980">
            <v>1</v>
          </cell>
        </row>
        <row r="981">
          <cell r="B981" t="str">
            <v>BKW.8120.05.03  Mantenimiento de locales arrendados</v>
          </cell>
          <cell r="C981">
            <v>6450501</v>
          </cell>
          <cell r="D981" t="str">
            <v>Inmuebles</v>
          </cell>
          <cell r="E981">
            <v>1</v>
          </cell>
        </row>
        <row r="982">
          <cell r="B982" t="str">
            <v>BKW.8120.05.04  Mantenimiento de Equipos Arrendados</v>
          </cell>
          <cell r="C982">
            <v>0</v>
          </cell>
          <cell r="D982">
            <v>0</v>
          </cell>
          <cell r="E982">
            <v>1</v>
          </cell>
        </row>
        <row r="983">
          <cell r="B983" t="str">
            <v>BKW.8120.05.02  Equipo</v>
          </cell>
          <cell r="C983">
            <v>6450502</v>
          </cell>
          <cell r="D983" t="str">
            <v>Mobiliarios y Equipo de Oficina</v>
          </cell>
          <cell r="E983">
            <v>1</v>
          </cell>
        </row>
        <row r="984">
          <cell r="B984" t="str">
            <v>BKW.8120.06  SEGUROS SOBRE BIENES</v>
          </cell>
        </row>
        <row r="985">
          <cell r="B985" t="str">
            <v>BKW.8120.06.01.01  Seguros de Incendio Sobre activos fijos</v>
          </cell>
          <cell r="C985">
            <v>64506</v>
          </cell>
          <cell r="D985" t="str">
            <v>Primas de Seguros y Fianzas</v>
          </cell>
          <cell r="E985">
            <v>1</v>
          </cell>
        </row>
        <row r="986">
          <cell r="B986" t="str">
            <v>BKW.8120.06.01.02  Seguros Sobre activos fijos Veh¡culos</v>
          </cell>
          <cell r="C986">
            <v>64506</v>
          </cell>
          <cell r="D986" t="str">
            <v>Primas de Seguros y Fianzas</v>
          </cell>
          <cell r="E986">
            <v>1</v>
          </cell>
        </row>
        <row r="987">
          <cell r="B987" t="str">
            <v>BKW.8120.06.01.09  Otros Seguros Sobre activos fijos</v>
          </cell>
          <cell r="C987">
            <v>0</v>
          </cell>
          <cell r="D987">
            <v>0</v>
          </cell>
          <cell r="E987">
            <v>1</v>
          </cell>
        </row>
        <row r="988">
          <cell r="B988" t="str">
            <v>BKW.8120.06.02.01  Seguros de Dinero y Valores</v>
          </cell>
          <cell r="C988">
            <v>64506</v>
          </cell>
          <cell r="D988" t="str">
            <v>Primas de Seguros y Fianzas</v>
          </cell>
          <cell r="E988">
            <v>1</v>
          </cell>
        </row>
        <row r="989">
          <cell r="B989" t="str">
            <v>BKW.8120.06.02.02  Seguros de Fidelidad y Resp. Civil</v>
          </cell>
          <cell r="C989">
            <v>64506</v>
          </cell>
          <cell r="D989" t="str">
            <v>Primas de Seguros y Fianzas</v>
          </cell>
          <cell r="E989">
            <v>1</v>
          </cell>
        </row>
        <row r="990">
          <cell r="B990" t="str">
            <v>BKW.8120.06.02.03  Seguros por Interrupción de Negocios</v>
          </cell>
          <cell r="C990">
            <v>64506</v>
          </cell>
          <cell r="D990" t="str">
            <v>Primas de Seguros y Fianzas</v>
          </cell>
          <cell r="E990">
            <v>1</v>
          </cell>
        </row>
        <row r="991">
          <cell r="B991" t="str">
            <v>BKW.8120.07  HONORARIOS PROFESIONALES</v>
          </cell>
        </row>
        <row r="992">
          <cell r="B992" t="str">
            <v>BKW.8120.07.01  Auditores</v>
          </cell>
          <cell r="C992">
            <v>64401</v>
          </cell>
          <cell r="D992" t="str">
            <v>Auditorías Internas y Externas</v>
          </cell>
          <cell r="E992">
            <v>1</v>
          </cell>
        </row>
        <row r="993">
          <cell r="B993" t="str">
            <v>BKW.8120.07.02  Abogados</v>
          </cell>
          <cell r="C993">
            <v>64402</v>
          </cell>
          <cell r="D993" t="str">
            <v>Asesoría Jurídica</v>
          </cell>
          <cell r="E993">
            <v>1</v>
          </cell>
        </row>
        <row r="994">
          <cell r="B994" t="str">
            <v>BKW.8120.07.03.01  Quipu, S.A. de C.V.</v>
          </cell>
          <cell r="C994">
            <v>64499</v>
          </cell>
          <cell r="D994" t="str">
            <v>Otros Honorarios Profesionales</v>
          </cell>
          <cell r="E994">
            <v>1</v>
          </cell>
        </row>
        <row r="995">
          <cell r="B995" t="str">
            <v>BKW.8120.07.03.03  Procredit Holding</v>
          </cell>
          <cell r="C995">
            <v>64499</v>
          </cell>
          <cell r="D995" t="str">
            <v>Otros Honorarios Profesionales</v>
          </cell>
          <cell r="E995">
            <v>1</v>
          </cell>
        </row>
        <row r="996">
          <cell r="B996" t="str">
            <v>BKW.8120.07.03.04  Clasificadora de riesgos</v>
          </cell>
          <cell r="C996">
            <v>64499</v>
          </cell>
          <cell r="D996" t="str">
            <v>Otros Honorarios Profesionales</v>
          </cell>
          <cell r="E996">
            <v>1</v>
          </cell>
        </row>
        <row r="997">
          <cell r="B997" t="str">
            <v>BKW.8120.07.04  Asesores Independientes</v>
          </cell>
          <cell r="C997">
            <v>64499</v>
          </cell>
          <cell r="D997" t="str">
            <v>Otros Honorarios Profesionales</v>
          </cell>
          <cell r="E997">
            <v>1</v>
          </cell>
        </row>
        <row r="998">
          <cell r="B998" t="str">
            <v>BKW.8120.08  SUPERINTENDENCIA DEL SISTEMA FINANCIERO</v>
          </cell>
        </row>
        <row r="999">
          <cell r="B999" t="str">
            <v>BKW.8120.08.01  Cuota obligatoria</v>
          </cell>
          <cell r="C999">
            <v>64601</v>
          </cell>
          <cell r="D999" t="str">
            <v>Comisión Nacional de Bancos y Seguros</v>
          </cell>
          <cell r="E999">
            <v>1</v>
          </cell>
        </row>
        <row r="1000">
          <cell r="B1000" t="str">
            <v>BKW.8120.08.02  Multas</v>
          </cell>
          <cell r="C1000">
            <v>0</v>
          </cell>
          <cell r="D1000">
            <v>0</v>
          </cell>
          <cell r="E1000">
            <v>1</v>
          </cell>
        </row>
        <row r="1001">
          <cell r="B1001" t="str">
            <v>BKW.8120.99  OTROS</v>
          </cell>
        </row>
        <row r="1002">
          <cell r="B1002" t="str">
            <v>BKW.8120.99.01  Servicios de seguridad</v>
          </cell>
          <cell r="C1002">
            <v>64501</v>
          </cell>
          <cell r="D1002" t="str">
            <v>Seguridad y Vigilancia</v>
          </cell>
          <cell r="E1002">
            <v>1</v>
          </cell>
        </row>
        <row r="1003">
          <cell r="B1003" t="str">
            <v>BKW.8120.99.02  Suscripciones</v>
          </cell>
          <cell r="C1003">
            <v>64805</v>
          </cell>
          <cell r="D1003" t="str">
            <v>Suscripciones</v>
          </cell>
          <cell r="E1003">
            <v>1</v>
          </cell>
        </row>
        <row r="1004">
          <cell r="B1004" t="str">
            <v>BKW.8120.99.03  Contribuciones</v>
          </cell>
          <cell r="C1004">
            <v>64801</v>
          </cell>
          <cell r="D1004" t="str">
            <v>Donaciones y Contribuciones Voluntarias</v>
          </cell>
          <cell r="E1004">
            <v>1</v>
          </cell>
        </row>
        <row r="1005">
          <cell r="B1005" t="str">
            <v>BKW.8120.99.04  Publicaciones y convocatorias</v>
          </cell>
          <cell r="C1005">
            <v>64502</v>
          </cell>
          <cell r="D1005" t="str">
            <v>Publicidad, Promoción y Mercadeo</v>
          </cell>
          <cell r="E1005">
            <v>1</v>
          </cell>
        </row>
        <row r="1006">
          <cell r="B1006" t="str">
            <v>BKW.8120.99.05  Servicio de traslado de valores</v>
          </cell>
          <cell r="C1006">
            <v>64509</v>
          </cell>
          <cell r="D1006" t="str">
            <v>Transporte de Valores</v>
          </cell>
          <cell r="E1006">
            <v>1</v>
          </cell>
        </row>
        <row r="1007">
          <cell r="B1007" t="str">
            <v>BKW.8120.99.07  Contribución Especial para la Seguridad Ciudadana y Convivencia</v>
          </cell>
          <cell r="C1007">
            <v>64399</v>
          </cell>
          <cell r="D1007" t="str">
            <v>Otros Impuestos y Contribuciones</v>
          </cell>
          <cell r="E1007">
            <v>1</v>
          </cell>
        </row>
        <row r="1008">
          <cell r="B1008" t="str">
            <v>BKW.8120.99.99.01  Parqueo</v>
          </cell>
          <cell r="C1008">
            <v>6450501</v>
          </cell>
          <cell r="D1008" t="str">
            <v>Inmuebles</v>
          </cell>
          <cell r="E1008">
            <v>1</v>
          </cell>
        </row>
        <row r="1009">
          <cell r="B1009" t="str">
            <v>BKW.8120.99.99.02  Servicios de Limpieza</v>
          </cell>
          <cell r="C1009">
            <v>64507</v>
          </cell>
          <cell r="D1009" t="str">
            <v>Limpieza, Aseo y Fumigación</v>
          </cell>
          <cell r="E1009">
            <v>1</v>
          </cell>
        </row>
        <row r="1010">
          <cell r="B1010" t="str">
            <v>BKW.8120.99.99.03  Servicios de Correspondencia</v>
          </cell>
          <cell r="C1010">
            <v>64599</v>
          </cell>
          <cell r="D1010" t="str">
            <v>Otros Gastos por Servicios</v>
          </cell>
          <cell r="E1010">
            <v>1</v>
          </cell>
        </row>
        <row r="1011">
          <cell r="B1011" t="str">
            <v>BKW.8120.99.99.04  Servicios Música Ambiental</v>
          </cell>
          <cell r="C1011">
            <v>0</v>
          </cell>
          <cell r="D1011">
            <v>0</v>
          </cell>
          <cell r="E1011">
            <v>1</v>
          </cell>
        </row>
        <row r="1012">
          <cell r="B1012" t="str">
            <v>BKW.8120.99.99.05  Selección de Personal</v>
          </cell>
          <cell r="C1012">
            <v>64899</v>
          </cell>
          <cell r="D1012" t="str">
            <v>Otros Gastos Diversos</v>
          </cell>
          <cell r="E1012">
            <v>1</v>
          </cell>
        </row>
        <row r="1013">
          <cell r="B1013" t="str">
            <v>BKW.8120.99.99.06  Servicios Eventuales</v>
          </cell>
          <cell r="C1013">
            <v>64499</v>
          </cell>
          <cell r="D1013" t="str">
            <v>Otros Honorarios Profesionales</v>
          </cell>
          <cell r="E1013">
            <v>1</v>
          </cell>
        </row>
        <row r="1014">
          <cell r="B1014" t="str">
            <v>BKW.8120.99.99.07  Consultas a burós de información crediticia</v>
          </cell>
          <cell r="C1014">
            <v>64403</v>
          </cell>
          <cell r="D1014" t="str">
            <v>Asesoría Técnica</v>
          </cell>
          <cell r="E1014">
            <v>1</v>
          </cell>
        </row>
        <row r="1015">
          <cell r="B1015" t="str">
            <v>BKW.8120.99.99.09  Legalización de libros</v>
          </cell>
          <cell r="C1015">
            <v>64401</v>
          </cell>
          <cell r="D1015" t="str">
            <v>Auditorías Internas y Externas</v>
          </cell>
          <cell r="E1015">
            <v>1</v>
          </cell>
        </row>
        <row r="1016">
          <cell r="B1016" t="str">
            <v>BKW.8120.99.99.10  Comisiones por otros servicios bancarios</v>
          </cell>
          <cell r="C1016">
            <v>64899</v>
          </cell>
          <cell r="D1016" t="str">
            <v>Otros Gastos Diversos</v>
          </cell>
          <cell r="E1016">
            <v>1</v>
          </cell>
        </row>
        <row r="1017">
          <cell r="B1017" t="str">
            <v>BKW.8120.99.99.12  Alquiler de Plantas</v>
          </cell>
          <cell r="C1017">
            <v>0</v>
          </cell>
          <cell r="D1017">
            <v>0</v>
          </cell>
          <cell r="E1017">
            <v>1</v>
          </cell>
        </row>
        <row r="1018">
          <cell r="B1018" t="str">
            <v>BKW.8120.99.99.13  Alquiler de vehículos</v>
          </cell>
          <cell r="C1018">
            <v>6450504</v>
          </cell>
          <cell r="D1018" t="str">
            <v>Vehículos</v>
          </cell>
          <cell r="E1018">
            <v>1</v>
          </cell>
        </row>
        <row r="1019">
          <cell r="B1019" t="str">
            <v>BKW.8120.99.99.14  Gastos por activos extraordinarios</v>
          </cell>
          <cell r="C1019">
            <v>6530104</v>
          </cell>
          <cell r="D1019" t="str">
            <v>Bienes Recibidos en Pago o Adjudicados</v>
          </cell>
          <cell r="E1019">
            <v>1</v>
          </cell>
        </row>
        <row r="1020">
          <cell r="B1020" t="str">
            <v>BKW.8120.99.99.15  Valuo de Inmuebles</v>
          </cell>
          <cell r="C1020">
            <v>64807</v>
          </cell>
          <cell r="D1020" t="str">
            <v>Avalúos de Garantías</v>
          </cell>
          <cell r="E1020">
            <v>1</v>
          </cell>
        </row>
        <row r="1021">
          <cell r="B1021" t="str">
            <v>BKW.8120.99.99.99  Otros Gastos Generales</v>
          </cell>
          <cell r="C1021">
            <v>69901</v>
          </cell>
          <cell r="D1021" t="str">
            <v>Otros Gastos</v>
          </cell>
          <cell r="E1021">
            <v>1</v>
          </cell>
        </row>
        <row r="1022">
          <cell r="B1022" t="str">
            <v>BKW.8120.99.99.11  Otros Gastos por impuestos</v>
          </cell>
          <cell r="C1022">
            <v>64899</v>
          </cell>
          <cell r="D1022" t="str">
            <v>Otros Gastos Diversos</v>
          </cell>
          <cell r="E1022">
            <v>1</v>
          </cell>
        </row>
        <row r="1023">
          <cell r="B1023" t="str">
            <v>BKW.8120.99.99.16  Otros gastos relacionados a la marca</v>
          </cell>
          <cell r="C1023">
            <v>0</v>
          </cell>
          <cell r="D1023">
            <v>0</v>
          </cell>
          <cell r="E1023">
            <v>1</v>
          </cell>
        </row>
        <row r="1024">
          <cell r="B1024" t="str">
            <v>BKW.813  DEPRECIACIONES Y AMORTIZACIONES</v>
          </cell>
        </row>
        <row r="1025">
          <cell r="B1025" t="str">
            <v>BKW.8130  DEPRECIACIONES Y AMORTIZACIONES</v>
          </cell>
        </row>
        <row r="1026">
          <cell r="B1026" t="str">
            <v>BKW.8130.01  DEPRECIACIONES</v>
          </cell>
        </row>
        <row r="1027">
          <cell r="B1027" t="str">
            <v>BKW.8130.01.01.01  Depreciaciones Equipo de Computo</v>
          </cell>
          <cell r="C1027">
            <v>6470102022</v>
          </cell>
          <cell r="D1027" t="str">
            <v>Equipo Informático</v>
          </cell>
          <cell r="E1027">
            <v>1</v>
          </cell>
        </row>
        <row r="1028">
          <cell r="B1028" t="str">
            <v>BKW.8130.01.01.02  Depreciaciones Equipo de Oficina</v>
          </cell>
          <cell r="C1028">
            <v>6470102021</v>
          </cell>
          <cell r="D1028" t="str">
            <v>Mobiliario y Equipo de Oficina</v>
          </cell>
          <cell r="E1028">
            <v>1</v>
          </cell>
        </row>
        <row r="1029">
          <cell r="B1029" t="str">
            <v>BKW.8130.01.01.03  Depreciaciones Mobiliario</v>
          </cell>
          <cell r="C1029">
            <v>6470102021</v>
          </cell>
          <cell r="D1029" t="str">
            <v>Mobiliario y Equipo de Oficina</v>
          </cell>
          <cell r="E1029">
            <v>1</v>
          </cell>
        </row>
        <row r="1030">
          <cell r="B1030" t="str">
            <v>BKW.8130.01.01.04  Depreciaciones Vehiculos</v>
          </cell>
          <cell r="C1030">
            <v>6470102041</v>
          </cell>
          <cell r="D1030" t="str">
            <v>Vehículos Automotores</v>
          </cell>
          <cell r="E1030">
            <v>1</v>
          </cell>
        </row>
        <row r="1031">
          <cell r="B1031" t="str">
            <v>BKW.8130.01.01.05  Depreciaciones Maquinaria, equipo y herramientas</v>
          </cell>
          <cell r="C1031">
            <v>6470102061</v>
          </cell>
          <cell r="D1031" t="str">
            <v>Maquinaria y equipo</v>
          </cell>
          <cell r="E1031">
            <v>1</v>
          </cell>
        </row>
        <row r="1032">
          <cell r="B1032" t="str">
            <v>BKW.8130.01.02  Bienes inmuebles</v>
          </cell>
          <cell r="C1032">
            <v>647010201</v>
          </cell>
          <cell r="D1032" t="str">
            <v>Edificios</v>
          </cell>
          <cell r="E1032">
            <v>1</v>
          </cell>
        </row>
        <row r="1033">
          <cell r="B1033" t="str">
            <v>BKW.8130.02  AMORTIZACIONES</v>
          </cell>
        </row>
        <row r="1034">
          <cell r="B1034" t="str">
            <v>BKW.8130.02.01  Construcciones en locales arrendados</v>
          </cell>
          <cell r="C1034">
            <v>6470102032</v>
          </cell>
          <cell r="D1034" t="str">
            <v>Áreas Arrendadas</v>
          </cell>
          <cell r="E1034">
            <v>1</v>
          </cell>
        </row>
        <row r="1035">
          <cell r="B1035" t="str">
            <v>BKW.8130.02.02  Remodelaciones y readecuaciones en locales propios</v>
          </cell>
          <cell r="C1035">
            <v>6470102031</v>
          </cell>
          <cell r="D1035" t="str">
            <v>Áreas Propias</v>
          </cell>
          <cell r="E1035">
            <v>1</v>
          </cell>
        </row>
        <row r="1036">
          <cell r="B1036" t="str">
            <v>BKW.8130.02.04  Programas computacionales</v>
          </cell>
          <cell r="C1036">
            <v>647020202</v>
          </cell>
          <cell r="D1036" t="str">
            <v>Programas, Aplicaciones y Licencias Informáticas</v>
          </cell>
          <cell r="E1036">
            <v>1</v>
          </cell>
        </row>
        <row r="1037">
          <cell r="B1037" t="str">
            <v>BKW.8130.02.04.01  Licencias de software</v>
          </cell>
          <cell r="C1037">
            <v>647020202</v>
          </cell>
          <cell r="D1037" t="str">
            <v>Programas, Aplicaciones y Licencias Informáticas</v>
          </cell>
          <cell r="E1037">
            <v>1</v>
          </cell>
        </row>
        <row r="1038">
          <cell r="B1038" t="str">
            <v>BKW.8130.02.04.02  Suscripciones y mantenimiento de programas</v>
          </cell>
          <cell r="C1038">
            <v>647020202</v>
          </cell>
          <cell r="D1038" t="str">
            <v>Programas, Aplicaciones y Licencias Informáticas</v>
          </cell>
          <cell r="E1038">
            <v>1</v>
          </cell>
        </row>
        <row r="1039">
          <cell r="B1039" t="str">
            <v>BKW.82  GASTOS NO OPERACIONALES</v>
          </cell>
        </row>
        <row r="1040">
          <cell r="B1040" t="str">
            <v>BKW.821  GASTOS DE EJERCICIOS ANTERIORES</v>
          </cell>
        </row>
        <row r="1041">
          <cell r="B1041" t="str">
            <v>BKW.8210  GASTOS DE EJERCICIOS ANTERIORES</v>
          </cell>
        </row>
        <row r="1042">
          <cell r="B1042" t="str">
            <v>BKW.8210.03  OTROS</v>
          </cell>
        </row>
        <row r="1043">
          <cell r="B1043" t="str">
            <v>BKW.8210.03.00  Otros</v>
          </cell>
          <cell r="C1043">
            <v>69901</v>
          </cell>
          <cell r="D1043" t="str">
            <v>Otros Gastos</v>
          </cell>
          <cell r="E1043">
            <v>1</v>
          </cell>
        </row>
        <row r="1044">
          <cell r="B1044" t="str">
            <v>BKW.822  PÉRDIDAS EN VENTA DE ACTIVOS</v>
          </cell>
        </row>
        <row r="1045">
          <cell r="B1045" t="str">
            <v>BKW.8220  PÉRDIDAS EN VENTA DE ACTIVOS</v>
          </cell>
        </row>
        <row r="1046">
          <cell r="B1046" t="str">
            <v>BKW.8220.01  ACTIVO FIJO</v>
          </cell>
        </row>
        <row r="1047">
          <cell r="B1047" t="str">
            <v>BKW.8220.01.01  Bienes inmuebles activo fijo</v>
          </cell>
          <cell r="C1047">
            <v>0</v>
          </cell>
          <cell r="D1047">
            <v>0</v>
          </cell>
          <cell r="E1047">
            <v>1</v>
          </cell>
        </row>
        <row r="1048">
          <cell r="B1048" t="str">
            <v>BKW.8220.01.02  Bienes muebles activo fijo</v>
          </cell>
          <cell r="C1048">
            <v>0</v>
          </cell>
          <cell r="D1048">
            <v>0</v>
          </cell>
          <cell r="E1048">
            <v>1</v>
          </cell>
        </row>
        <row r="1049">
          <cell r="B1049" t="str">
            <v>BKW.8220.02  BIENES RECIBIDOS EN PAGO O ADJUDICADOS</v>
          </cell>
        </row>
        <row r="1050">
          <cell r="B1050" t="str">
            <v>BKW.8220.02.01  Bienes inmuebles activos extraordinarios</v>
          </cell>
          <cell r="C1050">
            <v>6520104</v>
          </cell>
          <cell r="D1050" t="str">
            <v>Bienes Recibidos en Pago o Adjudicados</v>
          </cell>
          <cell r="E1050">
            <v>1</v>
          </cell>
        </row>
        <row r="1051">
          <cell r="B1051" t="str">
            <v>BKW.8220.02.02  Bienes muebles activos extraordinarios</v>
          </cell>
          <cell r="C1051">
            <v>6520104</v>
          </cell>
          <cell r="D1051" t="str">
            <v>Bienes Recibidos en Pago o Adjudicados</v>
          </cell>
          <cell r="E1051">
            <v>1</v>
          </cell>
        </row>
        <row r="1052">
          <cell r="B1052" t="str">
            <v>BKW.824  CASTIGOS DE BIENES RECIBIDOS EN PAGO O ADJUDICADOS</v>
          </cell>
        </row>
        <row r="1053">
          <cell r="B1053" t="str">
            <v>BKW.8240  CASTIGOS DE BIENES RECIBIDOS EN PAGO O ADJUDICADOS</v>
          </cell>
        </row>
        <row r="1054">
          <cell r="B1054" t="str">
            <v>BKW.8240.00  CASTIGOS DE BIENES RECIBIDOS EN PAGO O ADJUDICADOS</v>
          </cell>
        </row>
        <row r="1055">
          <cell r="B1055" t="str">
            <v>BKW.8240.00.01  Bienes inmuebles</v>
          </cell>
          <cell r="C1055">
            <v>6470201</v>
          </cell>
          <cell r="D1055" t="str">
            <v>Bienes Recibidos en Pago o Adjudicados</v>
          </cell>
          <cell r="E1055">
            <v>1</v>
          </cell>
        </row>
        <row r="1056">
          <cell r="B1056" t="str">
            <v>BKW.8240.00.02  Bienes muebles</v>
          </cell>
          <cell r="C1056">
            <v>6470201</v>
          </cell>
          <cell r="D1056" t="str">
            <v>Bienes Recibidos en Pago o Adjudicados</v>
          </cell>
          <cell r="E1056">
            <v>1</v>
          </cell>
        </row>
        <row r="1057">
          <cell r="B1057" t="str">
            <v>BKW.826  PÉRDIDAS POR CONTINGENCIAS</v>
          </cell>
        </row>
        <row r="1058">
          <cell r="B1058" t="str">
            <v>BKW.8260  PÉRDIDAS POR CONTINGENCIAS</v>
          </cell>
        </row>
        <row r="1059">
          <cell r="B1059" t="str">
            <v>BKW.8260.00  PÉRDIDAS POR CONTINGENCIAS</v>
          </cell>
        </row>
        <row r="1060">
          <cell r="B1060" t="str">
            <v>BKW.8260.00.01  Litigios judiciales</v>
          </cell>
          <cell r="C1060">
            <v>65402</v>
          </cell>
          <cell r="D1060" t="str">
            <v>Demandas y Litigios</v>
          </cell>
          <cell r="E1060">
            <v>1</v>
          </cell>
        </row>
        <row r="1061">
          <cell r="B1061" t="str">
            <v>BKW.827  OTROS</v>
          </cell>
        </row>
        <row r="1062">
          <cell r="B1062" t="str">
            <v>BKW.8270  OTROS</v>
          </cell>
        </row>
        <row r="1063">
          <cell r="B1063" t="str">
            <v>BKW.8270.00  OTROS</v>
          </cell>
        </row>
        <row r="1064">
          <cell r="B1064" t="str">
            <v>BKW.8270.00.00  Otros</v>
          </cell>
          <cell r="C1064">
            <v>0</v>
          </cell>
          <cell r="D1064">
            <v>0</v>
          </cell>
          <cell r="E1064">
            <v>1</v>
          </cell>
        </row>
        <row r="1065">
          <cell r="B1065" t="str">
            <v>BKW.8270.00.00.01  Otros</v>
          </cell>
          <cell r="C1065">
            <v>64899</v>
          </cell>
          <cell r="D1065" t="str">
            <v>Otros Gastos Diversos</v>
          </cell>
          <cell r="E1065">
            <v>1</v>
          </cell>
        </row>
        <row r="1066">
          <cell r="B1066" t="str">
            <v>BKW.8270.00.00.02  Otros</v>
          </cell>
          <cell r="C1066">
            <v>64899</v>
          </cell>
          <cell r="D1066" t="str">
            <v>Otros Gastos Diversos</v>
          </cell>
          <cell r="E1066">
            <v>1</v>
          </cell>
        </row>
        <row r="1067">
          <cell r="B1067" t="str">
            <v>BKW.8270.00.00.03  Otros</v>
          </cell>
          <cell r="C1067">
            <v>0</v>
          </cell>
          <cell r="D1067">
            <v>0</v>
          </cell>
          <cell r="E1067">
            <v>1</v>
          </cell>
        </row>
        <row r="1068">
          <cell r="B1068" t="str">
            <v>BKW.83  IMPUESTOS DIRECTOS</v>
          </cell>
        </row>
        <row r="1069">
          <cell r="B1069" t="str">
            <v>BKW.831  IMPUESTO SOBRE LA RENTA</v>
          </cell>
        </row>
        <row r="1070">
          <cell r="B1070" t="str">
            <v>BKW.8310  IMPUESTO SOBRE LA RENTA</v>
          </cell>
        </row>
        <row r="1071">
          <cell r="B1071" t="str">
            <v>BKW.8310.00  IMPUESTO SOBRE LA RENTA</v>
          </cell>
        </row>
        <row r="1072">
          <cell r="B1072" t="str">
            <v>BKW.8310.00.00  Impuesto sobre la renta</v>
          </cell>
          <cell r="C1072">
            <v>66101</v>
          </cell>
          <cell r="D1072" t="str">
            <v>Impuesto Corriente</v>
          </cell>
          <cell r="E1072">
            <v>1</v>
          </cell>
        </row>
        <row r="1073">
          <cell r="B1073" t="str">
            <v>BKW.84  CONTRIBUCIONES ESPECIALES</v>
          </cell>
        </row>
        <row r="1074">
          <cell r="B1074" t="str">
            <v>BKW.841  CONTRIBUCIONES ESPECIALES</v>
          </cell>
        </row>
        <row r="1075">
          <cell r="B1075" t="str">
            <v>BKW.8410  CONTRIBUCIONES ESPECIALES POR LEY</v>
          </cell>
        </row>
        <row r="1076">
          <cell r="B1076" t="str">
            <v>BKW.8410.00  PLAN DE SEGURIDAD CIUDADANA-GRANDES CONTRIBUYENTES</v>
          </cell>
        </row>
        <row r="1077">
          <cell r="B1077" t="str">
            <v>BKW.8410.00.00.00  Plan de seguridad ciudadana-Grandes contribuyentes</v>
          </cell>
          <cell r="C1077">
            <v>66701</v>
          </cell>
          <cell r="D1077" t="str">
            <v>Aportación Solidaria Temporal</v>
          </cell>
          <cell r="E1077">
            <v>1</v>
          </cell>
        </row>
        <row r="1078">
          <cell r="B1078" t="str">
            <v>BKW.9  CUENTAS DE ORDEN</v>
          </cell>
        </row>
        <row r="1079">
          <cell r="B1079" t="str">
            <v>BKW.91  INFORMACIÓN FINANCIERA</v>
          </cell>
        </row>
        <row r="1080">
          <cell r="B1080" t="str">
            <v>BKW.915  INTERESES SOBRE PRESTAMOS DE DUDOSA RECUPERACIÓN</v>
          </cell>
        </row>
        <row r="1081">
          <cell r="B1081" t="str">
            <v>BKW.9150  INTERESES SOBRE PRESTAMOS DE DUDOSA RECUPERACIÓN</v>
          </cell>
        </row>
        <row r="1082">
          <cell r="B1082" t="str">
            <v>BKW.9150.00  INTERESES SOBRE PRÉSTAMOS DE DUDOSA RECUPERACIÓN</v>
          </cell>
        </row>
        <row r="1083">
          <cell r="B1083" t="str">
            <v>BKW.9150.00.00.01  Int. S/Prést. Vencidos Emp. Privada Originales</v>
          </cell>
          <cell r="C1083">
            <v>731010104</v>
          </cell>
          <cell r="D1083" t="str">
            <v>Categoría IV - Créditos de Dudosa Recuperación</v>
          </cell>
          <cell r="E1083">
            <v>1</v>
          </cell>
        </row>
        <row r="1084">
          <cell r="B1084" t="str">
            <v>BKW.9150.00.00.02  Int. S/Prést. Vencidos Emp. Privada Refinanciados</v>
          </cell>
          <cell r="C1084">
            <v>731010104</v>
          </cell>
          <cell r="D1084" t="str">
            <v>Categoría IV - Créditos de Dudosa Recuperación</v>
          </cell>
          <cell r="E1084">
            <v>1</v>
          </cell>
        </row>
        <row r="1085">
          <cell r="B1085" t="str">
            <v>BKW.9150.00.00.03  Int. S/Prést. Vencidos Vivienda Originales</v>
          </cell>
          <cell r="C1085">
            <v>731010104</v>
          </cell>
          <cell r="D1085" t="str">
            <v>Categoría IV - Créditos de Dudosa Recuperación</v>
          </cell>
          <cell r="E1085">
            <v>1</v>
          </cell>
        </row>
        <row r="1086">
          <cell r="B1086" t="str">
            <v>BKW.9150.00.00.04  Int. S/Prést. Vencidos Vivienda Refinanciados</v>
          </cell>
          <cell r="C1086">
            <v>731010104</v>
          </cell>
          <cell r="D1086" t="str">
            <v>Categoría IV - Créditos de Dudosa Recuperación</v>
          </cell>
          <cell r="E1086">
            <v>1</v>
          </cell>
        </row>
        <row r="1087">
          <cell r="B1087" t="str">
            <v>BKW.9150.00.00.05  Int. S/Prést. Vencidos Particulares Originales</v>
          </cell>
          <cell r="C1087">
            <v>731010104</v>
          </cell>
          <cell r="D1087" t="str">
            <v>Categoría IV - Créditos de Dudosa Recuperación</v>
          </cell>
          <cell r="E1087">
            <v>1</v>
          </cell>
        </row>
        <row r="1088">
          <cell r="B1088" t="str">
            <v>BKW.9150.00.00.06  Int. S/Prést. Vencidos Particulares Refinanciados</v>
          </cell>
          <cell r="C1088">
            <v>731010104</v>
          </cell>
          <cell r="D1088" t="str">
            <v>Categoría IV - Créditos de Dudosa Recuperación</v>
          </cell>
          <cell r="E1088">
            <v>1</v>
          </cell>
        </row>
        <row r="1089">
          <cell r="B1089" t="str">
            <v>BKW.9150.00.00.12  Int. S/Prést. Vencidos Empresa privada Reestruc.</v>
          </cell>
          <cell r="C1089">
            <v>0</v>
          </cell>
          <cell r="D1089">
            <v>0</v>
          </cell>
          <cell r="E1089">
            <v>1</v>
          </cell>
        </row>
        <row r="1090">
          <cell r="B1090" t="str">
            <v>BKW.9150.00.00.13  Int. S/Prést. Vencidos Particulares Reestruc</v>
          </cell>
          <cell r="C1090">
            <v>731010104</v>
          </cell>
          <cell r="D1090" t="str">
            <v>Categoría IV - Créditos de Dudosa Recuperación</v>
          </cell>
          <cell r="E1090">
            <v>1</v>
          </cell>
        </row>
        <row r="1091">
          <cell r="B1091" t="str">
            <v>BKW.9150.00.00.14  Int. S/Prést. Vencidos Particulares Vivienda Reestruc.</v>
          </cell>
          <cell r="C1091">
            <v>731010104</v>
          </cell>
          <cell r="D1091" t="str">
            <v>Categoría IV - Créditos de Dudosa Recuperación</v>
          </cell>
          <cell r="E1091">
            <v>1</v>
          </cell>
        </row>
        <row r="1092">
          <cell r="B1092" t="str">
            <v>BKW.916  CARTERA DE PRÉSTAMOS PIGNORADA</v>
          </cell>
        </row>
        <row r="1093">
          <cell r="B1093" t="str">
            <v>BKW.9160  CARTERA DE PRÉSTAMOS PIGNORADA</v>
          </cell>
        </row>
        <row r="1094">
          <cell r="B1094" t="str">
            <v>BKW.9160.01  A FAVOR DEL BANCO CENTRAL DE RESERVA</v>
          </cell>
        </row>
        <row r="1095">
          <cell r="B1095" t="str">
            <v>BKW.9160.01.00  A FAVOR DEL BANCO CENTRAL DE RESERVA</v>
          </cell>
          <cell r="C1095">
            <v>0</v>
          </cell>
          <cell r="D1095">
            <v>0</v>
          </cell>
          <cell r="E1095">
            <v>0</v>
          </cell>
        </row>
        <row r="1096">
          <cell r="B1096" t="str">
            <v>BKW.9160.02  A FAVOR DEL BMI</v>
          </cell>
        </row>
        <row r="1097">
          <cell r="B1097" t="str">
            <v>BKW.9160.02.00  A FAVOR DEL BMI</v>
          </cell>
          <cell r="C1097">
            <v>71201</v>
          </cell>
          <cell r="D1097" t="str">
            <v>Créditos Obtenidos de Otras Entidades Oficiales</v>
          </cell>
          <cell r="E1097">
            <v>1</v>
          </cell>
        </row>
        <row r="1098">
          <cell r="B1098" t="str">
            <v>BKW.9160.03  PARA GARANTIZAR EMISIONES DE OBLIGACIONES</v>
          </cell>
        </row>
        <row r="1099">
          <cell r="B1099" t="str">
            <v>BKW.9160.03.00  PARA GARANTIZAR EMISIONES DE OBLIGACIONES</v>
          </cell>
          <cell r="C1099">
            <v>7310103011</v>
          </cell>
          <cell r="D1099" t="str">
            <v>I - A</v>
          </cell>
          <cell r="E1099">
            <v>1</v>
          </cell>
        </row>
        <row r="1100">
          <cell r="B1100" t="str">
            <v>BKW.92  EXISTENCIAS EN LA BÓVEDA</v>
          </cell>
        </row>
        <row r="1101">
          <cell r="B1101" t="str">
            <v>BKW.921  DOCUMENTOS DE PRESTAMOS Y CRÉDITOS</v>
          </cell>
        </row>
        <row r="1102">
          <cell r="B1102" t="str">
            <v>BKW.9210  DOCUMENTOS DE PRESTAMOS Y CRÉDITOS</v>
          </cell>
        </row>
        <row r="1103">
          <cell r="B1103" t="str">
            <v>BKW.9210.00  DOCUMENTOS DE PRESTAMOS Y CRÉDITOS</v>
          </cell>
        </row>
        <row r="1104">
          <cell r="B1104" t="str">
            <v>BKW.9210.00.01  Con hipoteca</v>
          </cell>
          <cell r="C1104">
            <v>7810299</v>
          </cell>
          <cell r="D1104" t="str">
            <v>Otros Valores y Bienes de Terceros en Custodia</v>
          </cell>
          <cell r="E1104">
            <v>1</v>
          </cell>
        </row>
        <row r="1105">
          <cell r="B1105" t="str">
            <v>BKW.9210.00.06  Mutuos sin garantía real (1)</v>
          </cell>
          <cell r="C1105">
            <v>7810299</v>
          </cell>
          <cell r="D1105" t="str">
            <v>Otros Valores y Bienes de Terceros en Custodia</v>
          </cell>
          <cell r="E1105">
            <v>1</v>
          </cell>
        </row>
        <row r="1106">
          <cell r="B1106" t="str">
            <v>BKW.922  TÍTULOSVALORES Y OTROS DOCUMENTOS</v>
          </cell>
        </row>
        <row r="1107">
          <cell r="B1107" t="str">
            <v>BKW.9220  TÍTULOSVALORES Y OTROS DOCUMENTOS</v>
          </cell>
        </row>
        <row r="1108">
          <cell r="B1108" t="str">
            <v>BKW.9220.02  DOCUMENTOS AJENOS AL COBRO</v>
          </cell>
        </row>
        <row r="1109">
          <cell r="B1109" t="str">
            <v>BKW.9220.02.03  Cartas de crédito - ML</v>
          </cell>
          <cell r="C1109">
            <v>0</v>
          </cell>
          <cell r="D1109">
            <v>0</v>
          </cell>
          <cell r="E1109">
            <v>1</v>
          </cell>
        </row>
        <row r="1110">
          <cell r="B1110" t="str">
            <v>BKW.923  CARTERA DE INVERSIONES FINANCIERAS</v>
          </cell>
        </row>
        <row r="1111">
          <cell r="B1111" t="str">
            <v>BKW.9230  CARTERA DE INVERSIONES FINANCIERAS</v>
          </cell>
        </row>
        <row r="1112">
          <cell r="B1112" t="str">
            <v>BKW.9230.01  TÍTULOSVALORES NEGOCIABLES</v>
          </cell>
        </row>
        <row r="1113">
          <cell r="B1113" t="str">
            <v>BKW.9230.01.03  Emitidos por empresas privadas</v>
          </cell>
          <cell r="C1113">
            <v>71301</v>
          </cell>
          <cell r="D1113" t="str">
            <v>Títulos Valores</v>
          </cell>
          <cell r="E1113">
            <v>1</v>
          </cell>
        </row>
        <row r="1114">
          <cell r="B1114" t="str">
            <v>BKW.9230.01.05  Emitidos por bancos</v>
          </cell>
          <cell r="C1114">
            <v>71301</v>
          </cell>
          <cell r="D1114" t="str">
            <v>Títulos Valores</v>
          </cell>
          <cell r="E1114">
            <v>1</v>
          </cell>
        </row>
        <row r="1115">
          <cell r="B1115" t="str">
            <v>BKW.924  ACTIVOS CASTIGADOS</v>
          </cell>
        </row>
        <row r="1116">
          <cell r="B1116" t="str">
            <v>BKW.9240  ACTIVOS CASTIGADOS</v>
          </cell>
        </row>
        <row r="1117">
          <cell r="B1117" t="str">
            <v>BKW.9240.01  CARTERA DE PRÉSTAMOS</v>
          </cell>
        </row>
        <row r="1118">
          <cell r="B1118" t="str">
            <v>BKW.9240.01.00.01  Cartera de préstamos Capital - ML</v>
          </cell>
          <cell r="C1118">
            <v>7820103</v>
          </cell>
          <cell r="D1118" t="str">
            <v>Otras Cuentas Incobrables Castigadas</v>
          </cell>
          <cell r="E1118">
            <v>1</v>
          </cell>
        </row>
        <row r="1119">
          <cell r="B1119" t="str">
            <v>BKW.9240.01.00.02  Cartera de préstamos Interes - ML</v>
          </cell>
          <cell r="C1119">
            <v>7820103</v>
          </cell>
          <cell r="D1119" t="str">
            <v>Otras Cuentas Incobrables Castigadas</v>
          </cell>
          <cell r="E1119">
            <v>1</v>
          </cell>
        </row>
        <row r="1120">
          <cell r="B1120" t="str">
            <v>BKW.9240.01.00.03  Cartera de préstamos Recargos - ML</v>
          </cell>
          <cell r="C1120">
            <v>0</v>
          </cell>
          <cell r="D1120">
            <v>0</v>
          </cell>
          <cell r="E1120">
            <v>1</v>
          </cell>
        </row>
        <row r="1121">
          <cell r="B1121" t="str">
            <v>BKW.9240.01.00.04  Cartera de préstamos Seguro Deuda - ML</v>
          </cell>
          <cell r="C1121">
            <v>0</v>
          </cell>
          <cell r="D1121">
            <v>0</v>
          </cell>
          <cell r="E1121">
            <v>1</v>
          </cell>
        </row>
        <row r="1122">
          <cell r="B1122" t="str">
            <v>BKW.93  INFORMACIÓN FINANCIERA POR CONTRA</v>
          </cell>
        </row>
        <row r="1123">
          <cell r="B1123" t="str">
            <v>BKW.930  INFORMACIÓN FINANCIERA POR CONTRA</v>
          </cell>
        </row>
        <row r="1124">
          <cell r="B1124" t="str">
            <v>BKW.9300  INFORMACIÓN FINANCIERA POR CONTRA</v>
          </cell>
        </row>
        <row r="1125">
          <cell r="B1125" t="str">
            <v>BKW.9300.00  INFORMACIÓN FINANCIERA POR CONTRA</v>
          </cell>
        </row>
        <row r="1126">
          <cell r="B1126" t="str">
            <v>BKW.9300.00.00  INFORMACIÓN FINANCIERA POR CONTRA</v>
          </cell>
          <cell r="C1126">
            <v>79199</v>
          </cell>
          <cell r="D1126" t="str">
            <v>Contracuenta de todas las Cuentas de Orden y Registro</v>
          </cell>
          <cell r="E1126">
            <v>-1</v>
          </cell>
        </row>
        <row r="1127">
          <cell r="B1127" t="str">
            <v>BKW.94  EXISTENCIAS EN LA BÓVEDA POR CONTRA</v>
          </cell>
        </row>
        <row r="1128">
          <cell r="B1128" t="str">
            <v>BKW.940  EXISTENCIAS EN LA BÓVEDA POR CONTRA</v>
          </cell>
        </row>
        <row r="1129">
          <cell r="B1129" t="str">
            <v>BKW.9400  EXISTENCIAS EN LA BÓVEDA POR CONTRA</v>
          </cell>
        </row>
        <row r="1130">
          <cell r="B1130" t="str">
            <v>BKW.9400.00  EXISTENCIAS EN LA BÓVEDA POR CONTRA</v>
          </cell>
        </row>
        <row r="1131">
          <cell r="B1131" t="str">
            <v>BKW.9400.00.00  EXISTENCIAS EN LA BÓVEDA POR CONTRA</v>
          </cell>
          <cell r="C1131">
            <v>79199</v>
          </cell>
          <cell r="D1131" t="str">
            <v>Contracuenta de todas las Cuentas de Orden y Registro</v>
          </cell>
          <cell r="E1131">
            <v>-1</v>
          </cell>
        </row>
        <row r="1132">
          <cell r="B1132" t="str">
            <v>Grand Total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O"/>
      <sheetName val="ECP sep,2020"/>
      <sheetName val="HT, Sep 20"/>
      <sheetName val="HT sep, 2019"/>
      <sheetName val="Caja IFA"/>
      <sheetName val="Inversiones IFA"/>
      <sheetName val="Gastos IFA"/>
      <sheetName val="PPyE IFA"/>
      <sheetName val="TAXES &amp; Provision L. IFA"/>
      <sheetName val="Nota 27 Y 28"/>
      <sheetName val="Créditos"/>
      <sheetName val="Depositos"/>
      <sheetName val="BC AS"/>
      <sheetName val="BC AC"/>
      <sheetName val="BC CONFIA"/>
      <sheetName val="BC AV"/>
      <sheetName val="BC IFA"/>
    </sheetNames>
    <sheetDataSet>
      <sheetData sheetId="0"/>
      <sheetData sheetId="1"/>
      <sheetData sheetId="2">
        <row r="11">
          <cell r="L11">
            <v>102941358.22000001</v>
          </cell>
        </row>
      </sheetData>
      <sheetData sheetId="3">
        <row r="11">
          <cell r="N11">
            <v>50926144.949999996</v>
          </cell>
        </row>
      </sheetData>
      <sheetData sheetId="4">
        <row r="2">
          <cell r="G2">
            <v>44104</v>
          </cell>
          <cell r="H2">
            <v>43738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 t="str">
            <v>CODIGO CUENTA</v>
          </cell>
        </row>
      </sheetData>
      <sheetData sheetId="13">
        <row r="1">
          <cell r="A1" t="str">
            <v>BALANCE DE COMPROBACIÓN AL DIA 30 DE SEPTIEMBRE DE 2019</v>
          </cell>
        </row>
      </sheetData>
      <sheetData sheetId="14">
        <row r="1">
          <cell r="A1" t="str">
            <v>AFP CONFIA</v>
          </cell>
        </row>
      </sheetData>
      <sheetData sheetId="15">
        <row r="3">
          <cell r="I3">
            <v>2020</v>
          </cell>
        </row>
      </sheetData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o"/>
      <sheetName val="Ingreso"/>
      <sheetName val="Dialogo2"/>
      <sheetName val="Dialogo3"/>
      <sheetName val="Principal"/>
      <sheetName val="Encaje"/>
      <sheetName val="Posicion Moneda"/>
      <sheetName val="Indice de Liquidez"/>
      <sheetName val="estructural"/>
      <sheetName val="fondos disponibles"/>
      <sheetName val="Variación"/>
    </sheetNames>
    <sheetDataSet>
      <sheetData sheetId="0" refreshError="1"/>
      <sheetData sheetId="1">
        <row r="11">
          <cell r="C11">
            <v>3439826.4</v>
          </cell>
        </row>
      </sheetData>
      <sheetData sheetId="2" refreshError="1"/>
      <sheetData sheetId="3" refreshError="1"/>
      <sheetData sheetId="4" refreshError="1"/>
      <sheetData sheetId="5">
        <row r="11">
          <cell r="C11">
            <v>3439826.4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Col 2014 diario"/>
      <sheetName val="Hoja1"/>
      <sheetName val="Resumen"/>
      <sheetName val="XS0172157876-A"/>
      <sheetName val="10764"/>
      <sheetName val="10627"/>
      <sheetName val="XS0537582669-A"/>
      <sheetName val="XS0537582669"/>
      <sheetName val="FR0010925446-3"/>
      <sheetName val="FR0010925446-2"/>
      <sheetName val="FR0010925446-1"/>
      <sheetName val="XS0610298936"/>
      <sheetName val="USJ7771KNY93"/>
      <sheetName val="US195325BJ38-A"/>
      <sheetName val="US195325BJ38"/>
      <sheetName val="US91086QAQ10"/>
      <sheetName val="US91086QAU22"/>
      <sheetName val="XS0599645263-B"/>
      <sheetName val="XS0599645263-A"/>
      <sheetName val="XS0599645263"/>
      <sheetName val="XS0562102615"/>
      <sheetName val="US045167CG61-A"/>
      <sheetName val="XS0445301806"/>
      <sheetName val="US045167BY86"/>
      <sheetName val="US40428HPG10"/>
      <sheetName val="XS0192781150-B"/>
      <sheetName val="XS0192781150"/>
      <sheetName val="XS0795149342"/>
      <sheetName val="US222213AD24"/>
      <sheetName val="XS0579811489"/>
      <sheetName val="XS0576210289"/>
      <sheetName val="XS0921252465"/>
      <sheetName val="US459058CX99"/>
      <sheetName val="US459058CB79-B"/>
      <sheetName val="US459058CB79-A"/>
      <sheetName val="US298785GB69"/>
      <sheetName val="US298785FX98."/>
      <sheetName val="US298785FS04."/>
      <sheetName val="US298785ER30"/>
      <sheetName val="US219868BP07"/>
      <sheetName val="US806605AJ08"/>
      <sheetName val="US912828TF73."/>
      <sheetName val="US912828SB78-D"/>
      <sheetName val="US912828SB78-C"/>
      <sheetName val="US912828SB78-B"/>
      <sheetName val="US912828SB78-A"/>
      <sheetName val="US912828RG74-D"/>
      <sheetName val="US912828RG74-C"/>
      <sheetName val="US912828RG74-B"/>
      <sheetName val="US912828RG74-A"/>
      <sheetName val="US912828RB87."/>
      <sheetName val="US89233P5S11-A"/>
      <sheetName val="US89233P5N24"/>
      <sheetName val="US3133EACR78"/>
      <sheetName val="US904764AJ65"/>
      <sheetName val="US3133ECLG78"/>
      <sheetName val="15688"/>
      <sheetName val="15991"/>
      <sheetName val="US36962G6R00"/>
      <sheetName val="US36962G5Z35A"/>
      <sheetName val="US36962G5W04"/>
      <sheetName val="US931142DE06"/>
      <sheetName val="US931142CG62"/>
      <sheetName val="US459200GX35"/>
      <sheetName val="US459200GT23"/>
      <sheetName val="US459200GW51"/>
      <sheetName val="US65557DAE13"/>
      <sheetName val="US06739FGF27"/>
      <sheetName val="US500769EM26"/>
      <sheetName val="US4581X0BM96"/>
      <sheetName val="US500769DY72-A"/>
      <sheetName val="US471065AH55"/>
      <sheetName val="US4581X0BS66"/>
      <sheetName val="US2515A14E85"/>
      <sheetName val="5326"/>
      <sheetName val="5325"/>
      <sheetName val="5324"/>
      <sheetName val="5323"/>
      <sheetName val="5322"/>
      <sheetName val="5307"/>
      <sheetName val="5306"/>
      <sheetName val="5305"/>
      <sheetName val="5304"/>
      <sheetName val="XS0146173371"/>
      <sheetName val="10765"/>
      <sheetName val="10767"/>
      <sheetName val="13198"/>
      <sheetName val="13199"/>
      <sheetName val="13200"/>
      <sheetName val="US219868AQ98-C"/>
      <sheetName val="US0082EAP43-A"/>
      <sheetName val="US55608RAA86-A"/>
      <sheetName val="US55608RAA86"/>
      <sheetName val="USJ46196AY78"/>
      <sheetName val="XS0516379848-A"/>
      <sheetName val="XS0516379848"/>
      <sheetName val="US298785FE18"/>
      <sheetName val="US00254EKX93"/>
      <sheetName val="US731011AS13"/>
      <sheetName val="XS0615235537"/>
      <sheetName val="US14912L4X62-A"/>
      <sheetName val="US191216AU43"/>
      <sheetName val="US30216BDS88"/>
      <sheetName val="US713448BT46"/>
      <sheetName val="US25468PCS39"/>
      <sheetName val="US377373AC98"/>
      <sheetName val="US92343VAY02"/>
      <sheetName val="US6325C1BN80"/>
      <sheetName val="USJ8129EAB41"/>
      <sheetName val="US02666RAW16"/>
      <sheetName val="US494368BB80"/>
      <sheetName val="US478160AY04-A"/>
      <sheetName val="USY3422VCJ53"/>
      <sheetName val="USG4673GAA34"/>
      <sheetName val="USP3143NAF17"/>
      <sheetName val="US05565QBT40."/>
      <sheetName val="USU2339CAR98"/>
      <sheetName val="US50064FAH73"/>
      <sheetName val="US50064FAD69"/>
      <sheetName val="US06406HCA59"/>
      <sheetName val="US731011AP73"/>
      <sheetName val="US87927VAL27"/>
      <sheetName val="USY47606AC59-B"/>
      <sheetName val="USY47606AC59-A"/>
      <sheetName val="US71654QAV41"/>
      <sheetName val="US71645WAU53"/>
      <sheetName val="US00206RBC51"/>
      <sheetName val="US00206RAV42"/>
      <sheetName val="US031162BJ80"/>
      <sheetName val="XS0611686642"/>
      <sheetName val="XS0804777679"/>
      <sheetName val="FR0011289941"/>
      <sheetName val="US87938WAJ27"/>
      <sheetName val="XS0422945518"/>
      <sheetName val="US715638AQ52-A"/>
      <sheetName val="XS0562354182."/>
      <sheetName val="US02364WBC82"/>
      <sheetName val="US02364WAU99."/>
      <sheetName val="US345397WC34"/>
      <sheetName val="US63307A2A26"/>
      <sheetName val="US14912L4X62"/>
      <sheetName val="US14912L4F56-A"/>
      <sheetName val="US822582AF97"/>
      <sheetName val="US500630BU18."/>
      <sheetName val="US500630BT45-A"/>
      <sheetName val="US742718DU01"/>
      <sheetName val="US742718DU01-A"/>
      <sheetName val="US713448BQ07-C"/>
      <sheetName val="US25468PCQ72-A"/>
      <sheetName val="USF2893TAA46"/>
      <sheetName val="US21686CAD20"/>
      <sheetName val="US594918AB00"/>
      <sheetName val="XS0371194316"/>
      <sheetName val="US931142AS29"/>
      <sheetName val="US36962G3T92"/>
      <sheetName val="15992"/>
      <sheetName val="US219868AQ98-D"/>
      <sheetName val="US219868AQ98-I"/>
      <sheetName val="US219868AQ98-II"/>
      <sheetName val="US06051GDW69"/>
      <sheetName val="Sheet33"/>
      <sheetName val="KSmart Indice Diferencias"/>
    </sheetNames>
    <sheetDataSet>
      <sheetData sheetId="0"/>
      <sheetData sheetId="1"/>
      <sheetData sheetId="2"/>
      <sheetData sheetId="3"/>
      <sheetData sheetId="4"/>
      <sheetData sheetId="5">
        <row r="108">
          <cell r="N108">
            <v>229277.62696560461</v>
          </cell>
        </row>
      </sheetData>
      <sheetData sheetId="6">
        <row r="108">
          <cell r="N108">
            <v>382166.86249175353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6">
          <cell r="N16">
            <v>68550.147046190716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07">
          <cell r="N207">
            <v>17272.899145334293</v>
          </cell>
        </row>
      </sheetData>
      <sheetData sheetId="29"/>
      <sheetData sheetId="30"/>
      <sheetData sheetId="31"/>
      <sheetData sheetId="32">
        <row r="114">
          <cell r="L114">
            <v>6953108.884227816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261">
          <cell r="L261">
            <v>5246430.2574523073</v>
          </cell>
        </row>
      </sheetData>
      <sheetData sheetId="41"/>
      <sheetData sheetId="42"/>
      <sheetData sheetId="43">
        <row r="508">
          <cell r="L508">
            <v>7499624.4445068724</v>
          </cell>
        </row>
      </sheetData>
      <sheetData sheetId="44"/>
      <sheetData sheetId="45"/>
      <sheetData sheetId="46">
        <row r="508">
          <cell r="L508">
            <v>7499624.4445068724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677">
          <cell r="L677">
            <v>5055751.9650661862</v>
          </cell>
        </row>
      </sheetData>
      <sheetData sheetId="56"/>
      <sheetData sheetId="57">
        <row r="86">
          <cell r="L86">
            <v>5018803.0014015054</v>
          </cell>
        </row>
      </sheetData>
      <sheetData sheetId="58"/>
      <sheetData sheetId="59">
        <row r="180">
          <cell r="L180">
            <v>5010759.8869974623</v>
          </cell>
        </row>
      </sheetData>
      <sheetData sheetId="60"/>
      <sheetData sheetId="61"/>
      <sheetData sheetId="62">
        <row r="114">
          <cell r="L114">
            <v>4999552.3512653466</v>
          </cell>
        </row>
      </sheetData>
      <sheetData sheetId="63"/>
      <sheetData sheetId="64">
        <row r="179">
          <cell r="L179">
            <v>4137503.5828048452</v>
          </cell>
        </row>
      </sheetData>
      <sheetData sheetId="65"/>
      <sheetData sheetId="66"/>
      <sheetData sheetId="67"/>
      <sheetData sheetId="68"/>
      <sheetData sheetId="69">
        <row r="162">
          <cell r="L162">
            <v>7281869.6592188841</v>
          </cell>
        </row>
      </sheetData>
      <sheetData sheetId="70">
        <row r="764">
          <cell r="L764">
            <v>5002143.174598841</v>
          </cell>
        </row>
      </sheetData>
      <sheetData sheetId="71"/>
      <sheetData sheetId="72"/>
      <sheetData sheetId="73"/>
      <sheetData sheetId="74">
        <row r="11">
          <cell r="L11">
            <v>5258565.5629213313</v>
          </cell>
        </row>
      </sheetData>
      <sheetData sheetId="75"/>
      <sheetData sheetId="76">
        <row r="138">
          <cell r="L138">
            <v>100000</v>
          </cell>
        </row>
      </sheetData>
      <sheetData sheetId="77"/>
      <sheetData sheetId="78"/>
      <sheetData sheetId="79">
        <row r="138">
          <cell r="L138">
            <v>100000</v>
          </cell>
        </row>
      </sheetData>
      <sheetData sheetId="80"/>
      <sheetData sheetId="81">
        <row r="138">
          <cell r="L138">
            <v>100000</v>
          </cell>
        </row>
      </sheetData>
      <sheetData sheetId="82">
        <row r="138">
          <cell r="L138">
            <v>100000</v>
          </cell>
        </row>
      </sheetData>
      <sheetData sheetId="83"/>
      <sheetData sheetId="84"/>
      <sheetData sheetId="85"/>
      <sheetData sheetId="86"/>
      <sheetData sheetId="87"/>
      <sheetData sheetId="88"/>
      <sheetData sheetId="89">
        <row r="93">
          <cell r="L93">
            <v>3487846.3824918326</v>
          </cell>
        </row>
      </sheetData>
      <sheetData sheetId="90"/>
      <sheetData sheetId="91"/>
      <sheetData sheetId="92"/>
      <sheetData sheetId="93"/>
      <sheetData sheetId="94">
        <row r="15">
          <cell r="N15">
            <v>59253.624179320483</v>
          </cell>
        </row>
      </sheetData>
      <sheetData sheetId="95"/>
      <sheetData sheetId="96"/>
      <sheetData sheetId="97">
        <row r="730">
          <cell r="N730">
            <v>14298.452048345935</v>
          </cell>
        </row>
      </sheetData>
      <sheetData sheetId="98"/>
      <sheetData sheetId="99"/>
      <sheetData sheetId="100">
        <row r="254">
          <cell r="N254">
            <v>57879.194320866023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>
        <row r="11">
          <cell r="L11">
            <v>5293222.2173777185</v>
          </cell>
        </row>
      </sheetData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360">
          <cell r="N360">
            <v>151111.9220362842</v>
          </cell>
        </row>
      </sheetData>
      <sheetData sheetId="134"/>
      <sheetData sheetId="135"/>
      <sheetData sheetId="136"/>
      <sheetData sheetId="137"/>
      <sheetData sheetId="138">
        <row r="371">
          <cell r="L371">
            <v>5225813.6950718695</v>
          </cell>
        </row>
      </sheetData>
      <sheetData sheetId="139"/>
      <sheetData sheetId="140"/>
      <sheetData sheetId="141"/>
      <sheetData sheetId="142">
        <row r="441">
          <cell r="L441">
            <v>2690948.9122328372</v>
          </cell>
        </row>
      </sheetData>
      <sheetData sheetId="143"/>
      <sheetData sheetId="144"/>
      <sheetData sheetId="145">
        <row r="198">
          <cell r="L198">
            <v>2474022.2607776471</v>
          </cell>
        </row>
      </sheetData>
      <sheetData sheetId="146"/>
      <sheetData sheetId="147">
        <row r="469">
          <cell r="L469">
            <v>3005585.3583675027</v>
          </cell>
        </row>
      </sheetData>
      <sheetData sheetId="148">
        <row r="576">
          <cell r="L576">
            <v>2001435.9624764898</v>
          </cell>
        </row>
      </sheetData>
      <sheetData sheetId="149"/>
      <sheetData sheetId="150"/>
      <sheetData sheetId="151"/>
      <sheetData sheetId="152"/>
      <sheetData sheetId="153">
        <row r="62">
          <cell r="N62">
            <v>47426.851027435907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-Settings-"/>
      <sheetName val="IS by Entity"/>
    </sheetNames>
    <sheetDataSet>
      <sheetData sheetId="0" refreshError="1"/>
      <sheetData sheetId="1">
        <row r="9">
          <cell r="E9" t="str">
            <v>C_CONSOLIDACION</v>
          </cell>
        </row>
        <row r="72">
          <cell r="E72" t="str">
            <v>EVDESCRIPTION</v>
          </cell>
          <cell r="F72" t="str">
            <v>LANGUAGE_GE</v>
          </cell>
        </row>
        <row r="73">
          <cell r="E73" t="str">
            <v>Income Statement by Audit ID</v>
          </cell>
          <cell r="F73" t="str">
            <v>Estado de Resultados por Audit ID</v>
          </cell>
        </row>
        <row r="74">
          <cell r="E74" t="str">
            <v>Breakdown by Partner</v>
          </cell>
          <cell r="F74" t="str">
            <v>Análisis por Intercompañías</v>
          </cell>
        </row>
        <row r="75">
          <cell r="E75" t="str">
            <v>&lt;...&gt;</v>
          </cell>
          <cell r="F75" t="str">
            <v>&lt;...&gt;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Febrero"/>
      <sheetName val="Marzo"/>
      <sheetName val="Sheet2"/>
      <sheetName val="Homologacion"/>
      <sheetName val="MATCH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Balance General</v>
          </cell>
        </row>
        <row r="2">
          <cell r="B2" t="str">
            <v>Balance in USD</v>
          </cell>
        </row>
        <row r="4">
          <cell r="B4" t="str">
            <v>Row Labels</v>
          </cell>
        </row>
        <row r="5">
          <cell r="B5" t="str">
            <v>BKW  Plan de Cuentas</v>
          </cell>
          <cell r="C5" t="str">
            <v>Cuenta HND</v>
          </cell>
          <cell r="D5" t="str">
            <v>Nombre Cuenta</v>
          </cell>
          <cell r="E5" t="str">
            <v>Identifidor</v>
          </cell>
        </row>
        <row r="6">
          <cell r="B6" t="str">
            <v>BKW.1110.01.01.01  Fondos Disponibles SERSAPROSA</v>
          </cell>
          <cell r="C6">
            <v>1110201</v>
          </cell>
          <cell r="D6" t="str">
            <v>Caja de Reserva</v>
          </cell>
          <cell r="E6">
            <v>1</v>
          </cell>
        </row>
        <row r="7">
          <cell r="B7" t="str">
            <v>BKW.1110.01.02.01  Agencias - ML</v>
          </cell>
          <cell r="C7">
            <v>1110101</v>
          </cell>
          <cell r="D7" t="str">
            <v>Cajeros de Ventanilla</v>
          </cell>
          <cell r="E7">
            <v>1</v>
          </cell>
        </row>
        <row r="8">
          <cell r="B8" t="str">
            <v>BKW.1110.01.02.02  Agencias Boveda - ML</v>
          </cell>
          <cell r="C8">
            <v>1110201</v>
          </cell>
          <cell r="D8" t="str">
            <v>Caja de Reserva</v>
          </cell>
          <cell r="E8">
            <v>1</v>
          </cell>
        </row>
        <row r="9">
          <cell r="B9" t="str">
            <v>BKW.1110.01.02.03  Agencias Atm - ML</v>
          </cell>
          <cell r="C9">
            <v>1110102</v>
          </cell>
          <cell r="D9" t="str">
            <v>Cajeros Automáticos</v>
          </cell>
          <cell r="E9">
            <v>1</v>
          </cell>
        </row>
        <row r="10">
          <cell r="B10" t="str">
            <v>BKW.1110.01.02.04  Efectivo en Pay-Box</v>
          </cell>
          <cell r="C10">
            <v>1110102</v>
          </cell>
          <cell r="D10" t="str">
            <v>Cajeros Automáticos</v>
          </cell>
          <cell r="E10">
            <v>1</v>
          </cell>
        </row>
        <row r="11">
          <cell r="B11" t="str">
            <v>BKW.1110.01.03  Fondos fijos - ML</v>
          </cell>
          <cell r="C11">
            <v>143010303</v>
          </cell>
          <cell r="D11" t="str">
            <v>Caja Chica</v>
          </cell>
          <cell r="E11">
            <v>1</v>
          </cell>
        </row>
        <row r="12">
          <cell r="B12" t="str">
            <v>BKW.1110.01.04  Remesas locales en tránsito - ML</v>
          </cell>
          <cell r="C12">
            <v>0</v>
          </cell>
          <cell r="D12">
            <v>0</v>
          </cell>
          <cell r="E12">
            <v>1</v>
          </cell>
        </row>
        <row r="13">
          <cell r="B13" t="str">
            <v>BKW.1110.01.04.01  Remsesas Locales en Transito</v>
          </cell>
          <cell r="C13">
            <v>1110201</v>
          </cell>
          <cell r="D13" t="str">
            <v>Caja de Reserva</v>
          </cell>
          <cell r="E13">
            <v>1</v>
          </cell>
        </row>
        <row r="14">
          <cell r="B14" t="str">
            <v>BKW.1110.01.01.02  Fondos Disponibles PROVAL</v>
          </cell>
          <cell r="C14">
            <v>1110201</v>
          </cell>
          <cell r="D14" t="str">
            <v>Caja de Reserva</v>
          </cell>
          <cell r="E14">
            <v>1</v>
          </cell>
        </row>
        <row r="15">
          <cell r="B15" t="str">
            <v>BKW.1110.01.03.01  Fondos fijos - Oficinas administrativas - ML</v>
          </cell>
          <cell r="C15">
            <v>143010303</v>
          </cell>
          <cell r="D15" t="str">
            <v>Caja Chica</v>
          </cell>
          <cell r="E15">
            <v>1</v>
          </cell>
        </row>
        <row r="16">
          <cell r="B16" t="str">
            <v>BKW.1110.02.01.03  Depósitos en el BCR Encaje Legal cta.600068 - ML</v>
          </cell>
          <cell r="C16">
            <v>11201</v>
          </cell>
          <cell r="D16" t="str">
            <v>Depósitos Especiales</v>
          </cell>
          <cell r="E16">
            <v>1</v>
          </cell>
        </row>
        <row r="17">
          <cell r="B17" t="str">
            <v>BKW.1110.02.01.05  Depósitos en el BCR Requerimiento 3% cta.600076 - ML</v>
          </cell>
          <cell r="C17">
            <v>11201</v>
          </cell>
          <cell r="D17" t="str">
            <v>Depósitos Especiales</v>
          </cell>
          <cell r="E17">
            <v>1</v>
          </cell>
        </row>
        <row r="18">
          <cell r="B18" t="str">
            <v>BKW.1110.02.01.07  Depósitos en BCR Reserva Adicional 2% 600230- ML (USD)</v>
          </cell>
          <cell r="C18">
            <v>0</v>
          </cell>
          <cell r="D18">
            <v>0</v>
          </cell>
          <cell r="E18">
            <v>1</v>
          </cell>
        </row>
        <row r="19">
          <cell r="B19" t="str">
            <v>BKW.1110.02.01.08  Depósitos en BCR  Tramo III 600262- ML (USD)</v>
          </cell>
          <cell r="C19">
            <v>11201</v>
          </cell>
          <cell r="D19" t="str">
            <v>Depósitos Especiales</v>
          </cell>
          <cell r="E19">
            <v>1</v>
          </cell>
        </row>
        <row r="20">
          <cell r="B20" t="str">
            <v>BKW.1110.02.01.06  Depósitos en BCR Requerimiento 3% reserva liq. cta.600126 - ML</v>
          </cell>
          <cell r="C20">
            <v>11201</v>
          </cell>
          <cell r="D20" t="str">
            <v>Depósitos Especiales</v>
          </cell>
          <cell r="E20">
            <v>1</v>
          </cell>
        </row>
        <row r="21">
          <cell r="B21" t="str">
            <v>BKW.1110.03.01  Compensaciones pendientes</v>
          </cell>
          <cell r="C21">
            <v>11402</v>
          </cell>
          <cell r="D21" t="str">
            <v>Recibidos para Otros Conceptos</v>
          </cell>
          <cell r="E21">
            <v>1</v>
          </cell>
        </row>
        <row r="22">
          <cell r="B22" t="str">
            <v>BKW.1110.03.02  Rechazos por compensación</v>
          </cell>
          <cell r="C22">
            <v>11501</v>
          </cell>
          <cell r="D22" t="str">
            <v>Cheques al Cobro</v>
          </cell>
          <cell r="E22">
            <v>1</v>
          </cell>
        </row>
        <row r="23">
          <cell r="B23" t="str">
            <v>BKW.1110.04.01.01  B.A.C. Cta. Cte. No. 522-033353-3 - ML</v>
          </cell>
          <cell r="C23">
            <v>1130101</v>
          </cell>
          <cell r="D23" t="str">
            <v>Cuentas de Cheques</v>
          </cell>
          <cell r="E23">
            <v>1</v>
          </cell>
        </row>
        <row r="24">
          <cell r="B24" t="str">
            <v>BKW.1110.04.01.02  B.A.C. Cta. Cte. No. 542-003945-0 Prestamos</v>
          </cell>
          <cell r="C24">
            <v>1130101</v>
          </cell>
          <cell r="D24" t="str">
            <v>Cuentas de Cheques</v>
          </cell>
          <cell r="E24">
            <v>1</v>
          </cell>
        </row>
        <row r="25">
          <cell r="B25" t="str">
            <v>BKW.1110.04.01.03  BANSAL Cta. Cte. No. 016-07-00201-05 - ML</v>
          </cell>
          <cell r="C25">
            <v>0</v>
          </cell>
          <cell r="D25">
            <v>0</v>
          </cell>
          <cell r="E25">
            <v>1</v>
          </cell>
        </row>
        <row r="26">
          <cell r="B26" t="str">
            <v>BKW.1110.04.01.04  Bco. Cuscatl. N Cta. Cte. 0506-03644 - ML</v>
          </cell>
          <cell r="C26">
            <v>0</v>
          </cell>
          <cell r="D26">
            <v>0</v>
          </cell>
          <cell r="E26">
            <v>1</v>
          </cell>
        </row>
        <row r="27">
          <cell r="B27" t="str">
            <v>BKW.1110.04.01.05  Bco. Comercio Cta. Cte. 00-06-102859 - ML</v>
          </cell>
          <cell r="C27">
            <v>0</v>
          </cell>
          <cell r="D27">
            <v>0</v>
          </cell>
          <cell r="E27">
            <v>1</v>
          </cell>
        </row>
        <row r="28">
          <cell r="B28" t="str">
            <v>BKW.1110.04.01.06  Banco Agricola, S.A Cta. Cte. 500-860949-2</v>
          </cell>
          <cell r="C28">
            <v>1130101</v>
          </cell>
          <cell r="D28" t="str">
            <v>Cuentas de Cheques</v>
          </cell>
          <cell r="E28">
            <v>1</v>
          </cell>
        </row>
        <row r="29">
          <cell r="B29" t="str">
            <v>BKW.1110.04.01.07  Banco Agricola, S.A Cta. Cte. 500--022659-1</v>
          </cell>
          <cell r="C29">
            <v>1130101</v>
          </cell>
          <cell r="D29" t="str">
            <v>Cuentas de Cheques</v>
          </cell>
          <cell r="E29">
            <v>1</v>
          </cell>
        </row>
        <row r="30">
          <cell r="B30" t="str">
            <v>BKW.1110.04.01.08  Banco Scotiabank 714002175-4</v>
          </cell>
          <cell r="C30">
            <v>1130101</v>
          </cell>
          <cell r="D30" t="str">
            <v>Cuentas de Cheques</v>
          </cell>
          <cell r="E30">
            <v>1</v>
          </cell>
        </row>
        <row r="31">
          <cell r="B31" t="str">
            <v>BKW.1110.04.01.17  GyT 083-200-004200210</v>
          </cell>
          <cell r="C31" t="str">
            <v>1130103</v>
          </cell>
          <cell r="D31" t="str">
            <v>Depositos a Plazo</v>
          </cell>
          <cell r="E31">
            <v>1</v>
          </cell>
        </row>
        <row r="32">
          <cell r="B32" t="str">
            <v>BKW.1110.04.01.17  B.F.A. Cta. Cte. No. 100-153-663764-8 - ML</v>
          </cell>
          <cell r="C32">
            <v>0</v>
          </cell>
          <cell r="D32">
            <v>0</v>
          </cell>
          <cell r="E32">
            <v>1</v>
          </cell>
        </row>
        <row r="33">
          <cell r="B33" t="str">
            <v>BKW.1110.04.03.01  A plazo - ML</v>
          </cell>
          <cell r="C33">
            <v>1130101</v>
          </cell>
          <cell r="D33" t="str">
            <v>Cuentas de Cheques</v>
          </cell>
          <cell r="E33">
            <v>1</v>
          </cell>
        </row>
        <row r="34">
          <cell r="B34" t="str">
            <v>BKW.1110.04.01.09  Banco Azul S.A. Cta. 100-000-0083995-5</v>
          </cell>
          <cell r="C34">
            <v>11601</v>
          </cell>
          <cell r="D34" t="str">
            <v>Depósitos a la Vista</v>
          </cell>
          <cell r="E34">
            <v>1</v>
          </cell>
        </row>
        <row r="35">
          <cell r="B35" t="str">
            <v>BKW.1110.06.01.01  CITIBANK Cta. Cte. No. 36209594</v>
          </cell>
          <cell r="C35">
            <v>11601</v>
          </cell>
          <cell r="D35" t="str">
            <v>Depósitos a la Vista</v>
          </cell>
          <cell r="E35">
            <v>1</v>
          </cell>
        </row>
        <row r="36">
          <cell r="B36" t="str">
            <v>BKW.1110.06.01.02  COMMERZBANK, AG, Frankfurt Cta. # 400 88 22 223 00 EUR</v>
          </cell>
          <cell r="C36">
            <v>0</v>
          </cell>
          <cell r="D36">
            <v>0</v>
          </cell>
          <cell r="E36">
            <v>1</v>
          </cell>
        </row>
        <row r="37">
          <cell r="B37" t="str">
            <v>BKW.1110.06.01.03  PROCREDIT BANK AG 001510045</v>
          </cell>
          <cell r="C37">
            <v>11601</v>
          </cell>
          <cell r="D37" t="str">
            <v>Depósitos a la Vista</v>
          </cell>
          <cell r="E37">
            <v>1</v>
          </cell>
        </row>
        <row r="38">
          <cell r="B38" t="str">
            <v>BKW.1110.06.01.05  JPMorgan Chase Bank, N.A.  Cta.865359939</v>
          </cell>
          <cell r="C38">
            <v>11602</v>
          </cell>
          <cell r="D38" t="str">
            <v>Depósitos Especiales</v>
          </cell>
          <cell r="E38">
            <v>1</v>
          </cell>
        </row>
        <row r="39">
          <cell r="B39" t="str">
            <v>BKW.1110.06.02.01  A Plazo-ML</v>
          </cell>
          <cell r="C39">
            <v>0</v>
          </cell>
          <cell r="D39">
            <v>0</v>
          </cell>
          <cell r="E39">
            <v>1</v>
          </cell>
        </row>
        <row r="40">
          <cell r="B40" t="str">
            <v>BKW.1110.06.01.06  U.S. Century Bank Cta. 1852000396</v>
          </cell>
          <cell r="C40">
            <v>11601</v>
          </cell>
          <cell r="D40" t="str">
            <v>Depósitos a la Vista</v>
          </cell>
          <cell r="E40">
            <v>1</v>
          </cell>
        </row>
        <row r="41">
          <cell r="B41" t="str">
            <v>BKW.1110.06.01.07  U.S. Century Bank Cta. 1854002091</v>
          </cell>
          <cell r="C41">
            <v>11602</v>
          </cell>
          <cell r="D41" t="str">
            <v>Depósitos a la Vista</v>
          </cell>
          <cell r="E41">
            <v>1</v>
          </cell>
        </row>
        <row r="42">
          <cell r="B42" t="str">
            <v>BKW.1121.01.01  Emitidos por el Banco Central de Reserva - ML</v>
          </cell>
          <cell r="C42">
            <v>0</v>
          </cell>
          <cell r="D42">
            <v>0</v>
          </cell>
          <cell r="E42">
            <v>1</v>
          </cell>
        </row>
        <row r="43">
          <cell r="B43" t="str">
            <v>BKW.1121.01.06  Emitidos por otras entidades del Sistema Financiero - ML</v>
          </cell>
          <cell r="C43">
            <v>0</v>
          </cell>
          <cell r="D43">
            <v>0</v>
          </cell>
          <cell r="E43">
            <v>1</v>
          </cell>
        </row>
        <row r="44">
          <cell r="B44" t="str">
            <v>BKW.1121.02.02  Operaciones de reporto con entidades del estado</v>
          </cell>
          <cell r="C44">
            <v>122010207</v>
          </cell>
          <cell r="D44" t="str">
            <v>Instrumentos Emitidos por Gobiernos y Bancos Centrales Extr</v>
          </cell>
          <cell r="E44">
            <v>1</v>
          </cell>
        </row>
        <row r="45">
          <cell r="B45" t="str">
            <v>BKW.1121.06.06  Emitidos por otras entidades del Sistema Financiero - ML</v>
          </cell>
          <cell r="C45">
            <v>0</v>
          </cell>
          <cell r="D45">
            <v>0</v>
          </cell>
          <cell r="E45">
            <v>1</v>
          </cell>
        </row>
        <row r="46">
          <cell r="B46" t="str">
            <v>BKW.1121.07.06  Emitidos por otras entidades del Sistema Financiero - ML</v>
          </cell>
          <cell r="C46">
            <v>0</v>
          </cell>
          <cell r="D46">
            <v>0</v>
          </cell>
          <cell r="E46">
            <v>1</v>
          </cell>
        </row>
        <row r="47">
          <cell r="B47" t="str">
            <v>BKW.1130.01.02  Emitidos por el Estado - ML</v>
          </cell>
          <cell r="C47">
            <v>0</v>
          </cell>
          <cell r="D47">
            <v>0</v>
          </cell>
          <cell r="E47">
            <v>1</v>
          </cell>
        </row>
        <row r="48">
          <cell r="B48" t="str">
            <v>BKW.1130.02.02  Emitidos por el Estado - ML</v>
          </cell>
          <cell r="C48" t="str">
            <v>1210202</v>
          </cell>
          <cell r="D48" t="str">
            <v>Letras del Banco Central</v>
          </cell>
          <cell r="E48">
            <v>1</v>
          </cell>
        </row>
        <row r="49">
          <cell r="B49" t="str">
            <v>BKW.1130.02.01  Emitidos por el BCR - ML</v>
          </cell>
          <cell r="C49" t="str">
            <v>1210202</v>
          </cell>
          <cell r="D49" t="str">
            <v>Letras del Banco Central</v>
          </cell>
          <cell r="E49">
            <v>1</v>
          </cell>
        </row>
        <row r="50">
          <cell r="B50" t="str">
            <v>BKW.1130.02.02.01  Emitidos por el Estado Letes  - ML</v>
          </cell>
          <cell r="C50" t="str">
            <v>1210202</v>
          </cell>
          <cell r="D50" t="str">
            <v>Letras del Banco Central</v>
          </cell>
          <cell r="E50">
            <v>1</v>
          </cell>
        </row>
        <row r="51">
          <cell r="B51" t="str">
            <v>BKW.1130.02.02.04  Emitidos por el Estado Cetes - ML</v>
          </cell>
          <cell r="C51" t="str">
            <v>1210202</v>
          </cell>
          <cell r="D51" t="str">
            <v>Letras del Banco Central</v>
          </cell>
          <cell r="E51">
            <v>1</v>
          </cell>
        </row>
        <row r="52">
          <cell r="B52" t="str">
            <v>BKW.1131.00.01  Emitidos por el BCR - ML</v>
          </cell>
          <cell r="C52" t="str">
            <v>1210202</v>
          </cell>
          <cell r="D52" t="str">
            <v>Letras del Banco Central</v>
          </cell>
          <cell r="E52">
            <v>1</v>
          </cell>
        </row>
        <row r="53">
          <cell r="B53" t="str">
            <v>BKW.1131.00.02  Emitidos por el Estado - ML</v>
          </cell>
          <cell r="C53" t="str">
            <v>1210202</v>
          </cell>
          <cell r="D53" t="str">
            <v>Letras del Banco Central</v>
          </cell>
          <cell r="E53">
            <v>1</v>
          </cell>
        </row>
        <row r="54">
          <cell r="B54" t="str">
            <v>BKW.1131.00.99  Intereses y otros por cobrar - ML</v>
          </cell>
          <cell r="C54">
            <v>1280102</v>
          </cell>
          <cell r="D54" t="str">
            <v>Inversiones no Obligatorias</v>
          </cell>
          <cell r="E54">
            <v>1</v>
          </cell>
        </row>
        <row r="55">
          <cell r="B55" t="str">
            <v>BKW.1131.00.03  Emitidos por empresas privadas - ML</v>
          </cell>
          <cell r="C55">
            <v>0</v>
          </cell>
          <cell r="D55">
            <v>0</v>
          </cell>
          <cell r="E55">
            <v>1</v>
          </cell>
        </row>
        <row r="56">
          <cell r="B56" t="str">
            <v>BKW.1131.00.06  Emitidos por otras entidades del Sistema Financiero - ML</v>
          </cell>
          <cell r="C56">
            <v>1210399</v>
          </cell>
          <cell r="D56" t="str">
            <v>Otros Fondos Especiales</v>
          </cell>
          <cell r="E56">
            <v>1</v>
          </cell>
        </row>
        <row r="57">
          <cell r="B57" t="str">
            <v>BKW.1131.00.07.01  Emitidos por instituciones extranjeras - ML</v>
          </cell>
          <cell r="C57" t="str">
            <v>1210206</v>
          </cell>
          <cell r="D57" t="str">
            <v>Instrumentos Emitidos por Instituciones Financieras del Ext</v>
          </cell>
          <cell r="E57">
            <v>1</v>
          </cell>
        </row>
        <row r="58">
          <cell r="B58" t="str">
            <v>BKW.1132.00.01  Títulosvalores Disponibles para Venta</v>
          </cell>
          <cell r="C58">
            <v>0</v>
          </cell>
          <cell r="D58">
            <v>0</v>
          </cell>
          <cell r="E58">
            <v>1</v>
          </cell>
        </row>
        <row r="59">
          <cell r="B59" t="str">
            <v>BKW.1132.00.07  Emitidos por instituciones extranjeras</v>
          </cell>
          <cell r="C59">
            <v>0</v>
          </cell>
          <cell r="D59">
            <v>0</v>
          </cell>
          <cell r="E59">
            <v>1</v>
          </cell>
        </row>
        <row r="60">
          <cell r="B60" t="str">
            <v>BKW.1132.00.06  Emitidos por otras entidades del Sistema Financiero - ML</v>
          </cell>
          <cell r="C60" t="str">
            <v>1210399</v>
          </cell>
          <cell r="D60" t="str">
            <v>Otros Fondos Especiales</v>
          </cell>
          <cell r="E60">
            <v>1</v>
          </cell>
        </row>
        <row r="61">
          <cell r="B61" t="str">
            <v>BKW.1132.00.99  Intereses y otros por cobrar - ML</v>
          </cell>
          <cell r="C61" t="str">
            <v>1280103</v>
          </cell>
          <cell r="D61" t="str">
            <v>Inversiones de Fondos Especiales</v>
          </cell>
          <cell r="E61">
            <v>1</v>
          </cell>
        </row>
        <row r="62">
          <cell r="B62" t="str">
            <v>BKW.1132.00.02  Emitidos por el estado - ML</v>
          </cell>
          <cell r="C62">
            <v>122010207</v>
          </cell>
          <cell r="D62" t="str">
            <v>Instrumentos Emitidos por Gobiernos y Bancos Centrales Extr</v>
          </cell>
          <cell r="E62">
            <v>1</v>
          </cell>
        </row>
        <row r="63">
          <cell r="B63" t="str">
            <v>BKW.1141.02.01  Otorgamientos originales - ML</v>
          </cell>
          <cell r="C63">
            <v>0</v>
          </cell>
          <cell r="D63">
            <v>0</v>
          </cell>
          <cell r="E63">
            <v>1</v>
          </cell>
        </row>
        <row r="64">
          <cell r="B64" t="str">
            <v>BKW.1141.02.99.01  Intereses y Otros por Cobrar Original</v>
          </cell>
          <cell r="C64">
            <v>0</v>
          </cell>
          <cell r="D64">
            <v>0</v>
          </cell>
          <cell r="E64">
            <v>1</v>
          </cell>
        </row>
        <row r="65">
          <cell r="B65" t="str">
            <v>BKW.1141.02.99.02  Intereses y Otros por Cobrar Refinanciado</v>
          </cell>
          <cell r="C65">
            <v>0</v>
          </cell>
          <cell r="D65">
            <v>0</v>
          </cell>
          <cell r="E65">
            <v>1</v>
          </cell>
        </row>
        <row r="66">
          <cell r="B66" t="str">
            <v>BKW.1141.03.01  Otorgamientos originales - ML</v>
          </cell>
          <cell r="C66">
            <v>13101</v>
          </cell>
          <cell r="D66" t="str">
            <v>Préstamos A La Vista</v>
          </cell>
          <cell r="E66">
            <v>1</v>
          </cell>
        </row>
        <row r="67">
          <cell r="B67" t="str">
            <v>BKW.1141.03.02  Refinanciados - ML</v>
          </cell>
          <cell r="C67">
            <v>0</v>
          </cell>
          <cell r="D67">
            <v>0</v>
          </cell>
          <cell r="E67">
            <v>1</v>
          </cell>
        </row>
        <row r="68">
          <cell r="B68" t="str">
            <v>BKW.1141.03.03  Reestructurados - ML</v>
          </cell>
          <cell r="C68">
            <v>13101</v>
          </cell>
          <cell r="D68" t="str">
            <v>Préstamos A La Vista</v>
          </cell>
          <cell r="E68">
            <v>1</v>
          </cell>
        </row>
        <row r="69">
          <cell r="B69" t="str">
            <v>BKW.1141.03.99.01  Intereses y otros por cobrar Original</v>
          </cell>
          <cell r="C69">
            <v>1380101</v>
          </cell>
          <cell r="D69" t="str">
            <v>Intereses por Cobrar</v>
          </cell>
          <cell r="E69">
            <v>1</v>
          </cell>
        </row>
        <row r="70">
          <cell r="B70" t="str">
            <v>BKW.1141.03.99.02  Intereses y otros por cobrar Refinanciado</v>
          </cell>
          <cell r="C70">
            <v>0</v>
          </cell>
          <cell r="D70">
            <v>0</v>
          </cell>
          <cell r="E70">
            <v>1</v>
          </cell>
        </row>
        <row r="71">
          <cell r="B71" t="str">
            <v>BKW.1141.03.99.03  Intereses y otros por cobrar Reprogramado</v>
          </cell>
          <cell r="C71">
            <v>1380103</v>
          </cell>
          <cell r="D71" t="str">
            <v>Préstamos Refinanciados</v>
          </cell>
          <cell r="E71">
            <v>1</v>
          </cell>
        </row>
        <row r="72">
          <cell r="B72" t="str">
            <v>BKW.1141.04.01  Otorgamientos originales - ML</v>
          </cell>
          <cell r="C72">
            <v>13101</v>
          </cell>
          <cell r="D72" t="str">
            <v>Préstamos A La Vista</v>
          </cell>
          <cell r="E72">
            <v>1</v>
          </cell>
        </row>
        <row r="73">
          <cell r="B73" t="str">
            <v>BKW.1141.04.02  Refinanciados - ML</v>
          </cell>
          <cell r="C73">
            <v>1340201</v>
          </cell>
          <cell r="D73" t="str">
            <v>Vigentes</v>
          </cell>
          <cell r="E73">
            <v>1</v>
          </cell>
        </row>
        <row r="74">
          <cell r="B74" t="str">
            <v>BKW.1141.04.03  Reestructurados - ML</v>
          </cell>
          <cell r="C74">
            <v>13101</v>
          </cell>
          <cell r="D74" t="str">
            <v>Préstamos A La Vista</v>
          </cell>
          <cell r="E74">
            <v>1</v>
          </cell>
        </row>
        <row r="75">
          <cell r="B75" t="str">
            <v>BKW.1141.04.99.01  Intereses y otros por cobrar Original</v>
          </cell>
          <cell r="C75">
            <v>1380101</v>
          </cell>
          <cell r="D75" t="str">
            <v>Intereses por Cobrar</v>
          </cell>
          <cell r="E75">
            <v>1</v>
          </cell>
        </row>
        <row r="76">
          <cell r="B76" t="str">
            <v>BKW.1141.04.99.02  Intereses y otros por cobrar Refinanciado</v>
          </cell>
          <cell r="C76">
            <v>1380103</v>
          </cell>
          <cell r="D76" t="str">
            <v>Préstamos Refinanciados</v>
          </cell>
          <cell r="E76">
            <v>1</v>
          </cell>
        </row>
        <row r="77">
          <cell r="B77" t="str">
            <v>BKW.1141.04.99.03  Intereses y otros por cobrar Reprogramado</v>
          </cell>
          <cell r="C77">
            <v>1380103</v>
          </cell>
          <cell r="D77" t="str">
            <v>Préstamos Refinanciados</v>
          </cell>
          <cell r="E77">
            <v>1</v>
          </cell>
        </row>
        <row r="78">
          <cell r="B78" t="str">
            <v>BKW.1141.06.99.01  Intereses y Otros por Cobrar Original</v>
          </cell>
          <cell r="C78">
            <v>0</v>
          </cell>
          <cell r="D78">
            <v>0</v>
          </cell>
          <cell r="E78">
            <v>1</v>
          </cell>
        </row>
        <row r="79">
          <cell r="B79" t="str">
            <v>BKW.1141.99.02  Recuperaciones por aplicar - ML</v>
          </cell>
          <cell r="C79">
            <v>0</v>
          </cell>
          <cell r="D79">
            <v>0</v>
          </cell>
          <cell r="E79">
            <v>1</v>
          </cell>
        </row>
        <row r="80">
          <cell r="B80" t="str">
            <v>BKW.1142.02.01  Otorgamientos originales - ML</v>
          </cell>
          <cell r="C80">
            <v>1311801</v>
          </cell>
          <cell r="D80" t="str">
            <v>Gobierno Central</v>
          </cell>
          <cell r="E80">
            <v>1</v>
          </cell>
        </row>
        <row r="81">
          <cell r="B81" t="str">
            <v>BKW.1142.02.02  Refinanciados - ML</v>
          </cell>
          <cell r="C81">
            <v>0</v>
          </cell>
          <cell r="D81">
            <v>0</v>
          </cell>
          <cell r="E81">
            <v>1</v>
          </cell>
        </row>
        <row r="82">
          <cell r="B82" t="str">
            <v>BKW.1142.02.99  Intereses y otros por cobrar - ML</v>
          </cell>
          <cell r="C82">
            <v>0</v>
          </cell>
          <cell r="D82">
            <v>0</v>
          </cell>
          <cell r="E82">
            <v>1</v>
          </cell>
        </row>
        <row r="83">
          <cell r="B83" t="str">
            <v>BKW.1142.02.99.01  Intereses y Otros por Cobrar Original</v>
          </cell>
          <cell r="C83">
            <v>1380101</v>
          </cell>
          <cell r="D83" t="str">
            <v>(Gobierno Central)</v>
          </cell>
          <cell r="E83">
            <v>1</v>
          </cell>
        </row>
        <row r="84">
          <cell r="B84" t="str">
            <v>BKW.1142.02.99.02  Intereses y Otros por Cobrar Refinanciado</v>
          </cell>
          <cell r="C84">
            <v>0</v>
          </cell>
          <cell r="D84">
            <v>0</v>
          </cell>
          <cell r="E84">
            <v>1</v>
          </cell>
        </row>
        <row r="85">
          <cell r="B85" t="str">
            <v>BKW.1142.02.99.03  Intereses y Otros por Cobrar Reprogramado</v>
          </cell>
          <cell r="C85">
            <v>0</v>
          </cell>
          <cell r="D85">
            <v>0</v>
          </cell>
          <cell r="E85">
            <v>1</v>
          </cell>
        </row>
        <row r="86">
          <cell r="B86" t="str">
            <v>BKW.1142.03.01  Otorgamientos originales - ML</v>
          </cell>
          <cell r="C86">
            <v>13101</v>
          </cell>
          <cell r="D86" t="str">
            <v>Préstamos A La Vista</v>
          </cell>
          <cell r="E86">
            <v>1</v>
          </cell>
        </row>
        <row r="87">
          <cell r="B87" t="str">
            <v>BKW.1142.03.02  Refinanciados - ML</v>
          </cell>
          <cell r="C87">
            <v>1340101</v>
          </cell>
          <cell r="D87" t="str">
            <v>Vigentes</v>
          </cell>
          <cell r="E87">
            <v>1</v>
          </cell>
        </row>
        <row r="88">
          <cell r="B88" t="str">
            <v>BKW.1142.03.03  Reestructurados - ML</v>
          </cell>
          <cell r="C88">
            <v>13101</v>
          </cell>
          <cell r="D88" t="str">
            <v>Préstamos A La Vista</v>
          </cell>
          <cell r="E88">
            <v>1</v>
          </cell>
        </row>
        <row r="89">
          <cell r="B89" t="str">
            <v>BKW.1142.03.99.01  Intereses y otros por cobrar Original</v>
          </cell>
          <cell r="C89">
            <v>1380101</v>
          </cell>
          <cell r="D89" t="str">
            <v>Intereses por Cobrar</v>
          </cell>
          <cell r="E89">
            <v>1</v>
          </cell>
        </row>
        <row r="90">
          <cell r="B90" t="str">
            <v>BKW.1142.03.99.02  Intereses y otros por cobrar Refinanciado</v>
          </cell>
          <cell r="C90">
            <v>1380103</v>
          </cell>
          <cell r="D90" t="str">
            <v>Préstamos Refinanciados</v>
          </cell>
          <cell r="E90">
            <v>1</v>
          </cell>
        </row>
        <row r="91">
          <cell r="B91" t="str">
            <v>BKW.1142.03.99.03  Intereses y otros por cobrar Reprogramado</v>
          </cell>
          <cell r="C91">
            <v>1380103</v>
          </cell>
          <cell r="D91" t="str">
            <v>Préstamos Refinanciados</v>
          </cell>
          <cell r="E91">
            <v>1</v>
          </cell>
        </row>
        <row r="92">
          <cell r="B92" t="str">
            <v>BKW.1142.04.01  Otorgamientos originales - ML</v>
          </cell>
          <cell r="C92">
            <v>13101</v>
          </cell>
          <cell r="D92" t="str">
            <v>Préstamos A La Vista</v>
          </cell>
          <cell r="E92">
            <v>1</v>
          </cell>
        </row>
        <row r="93">
          <cell r="B93" t="str">
            <v>BKW.1142.04.02.01  Refinanciados - ML</v>
          </cell>
          <cell r="C93">
            <v>1340101</v>
          </cell>
          <cell r="D93" t="str">
            <v>Vigentes</v>
          </cell>
          <cell r="E93">
            <v>1</v>
          </cell>
        </row>
        <row r="94">
          <cell r="B94" t="str">
            <v>BKW.1142.04.02.02  Refinanciados Vivienda - ML</v>
          </cell>
          <cell r="C94">
            <v>1340301</v>
          </cell>
          <cell r="D94" t="str">
            <v>Vigentes</v>
          </cell>
          <cell r="E94">
            <v>1</v>
          </cell>
        </row>
        <row r="95">
          <cell r="B95" t="str">
            <v>BKW.1142.04.03.01  Reestructurados - ML</v>
          </cell>
          <cell r="C95">
            <v>13101</v>
          </cell>
          <cell r="D95" t="str">
            <v>Préstamos A La Vista</v>
          </cell>
          <cell r="E95">
            <v>1</v>
          </cell>
        </row>
        <row r="96">
          <cell r="B96" t="str">
            <v>BKW.1142.04.03.02  Reestructurados Vivienda - ML</v>
          </cell>
          <cell r="C96">
            <v>13101</v>
          </cell>
          <cell r="D96" t="str">
            <v>Préstamos A La Vista</v>
          </cell>
          <cell r="E96">
            <v>1</v>
          </cell>
        </row>
        <row r="97">
          <cell r="B97" t="str">
            <v>BKW.1142.04.07  Préstamos para adquisición de vivienda - ML</v>
          </cell>
          <cell r="C97">
            <v>1311001</v>
          </cell>
          <cell r="D97" t="str">
            <v>Prestamos para Vivienda</v>
          </cell>
          <cell r="E97">
            <v>1</v>
          </cell>
        </row>
        <row r="98">
          <cell r="B98" t="str">
            <v>BKW.1142.04.99.01  Intereses y otros por cobrar Original</v>
          </cell>
          <cell r="C98">
            <v>1380101</v>
          </cell>
          <cell r="D98" t="str">
            <v>Intereses por Cobrar</v>
          </cell>
          <cell r="E98">
            <v>1</v>
          </cell>
        </row>
        <row r="99">
          <cell r="B99" t="str">
            <v>BKW.1142.04.99.02  Intereses y otros por cobrar Refinanciado</v>
          </cell>
          <cell r="C99">
            <v>1380103</v>
          </cell>
          <cell r="D99" t="str">
            <v>Préstamos Refinanciados</v>
          </cell>
          <cell r="E99">
            <v>1</v>
          </cell>
        </row>
        <row r="100">
          <cell r="B100" t="str">
            <v>BKW.1142.04.99.03  Intereses y otros por cobrar Reprogramado</v>
          </cell>
          <cell r="C100">
            <v>1380103</v>
          </cell>
          <cell r="D100" t="str">
            <v>Préstamos Refinanciados</v>
          </cell>
          <cell r="E100">
            <v>1</v>
          </cell>
        </row>
        <row r="101">
          <cell r="B101" t="str">
            <v>BKW.1142.04.99.04  Int. Prést. Particulares Vivienda Originales</v>
          </cell>
          <cell r="C101">
            <v>1380101</v>
          </cell>
          <cell r="D101" t="str">
            <v>Intereses por Cobrar</v>
          </cell>
          <cell r="E101">
            <v>1</v>
          </cell>
        </row>
        <row r="102">
          <cell r="B102" t="str">
            <v>BKW.1142.04.99.05  Int. Prést. Particulares Vivienda Refinanciados</v>
          </cell>
          <cell r="C102">
            <v>1380103</v>
          </cell>
          <cell r="D102" t="str">
            <v>Préstamos Refinanciados</v>
          </cell>
          <cell r="E102">
            <v>1</v>
          </cell>
        </row>
        <row r="103">
          <cell r="B103" t="str">
            <v>BKW.1142.04.99.06  Int. Prést. Particulares Vivienda Reprogramados</v>
          </cell>
          <cell r="C103">
            <v>1380103</v>
          </cell>
          <cell r="D103" t="str">
            <v>Préstamos Refinanciados</v>
          </cell>
          <cell r="E103">
            <v>1</v>
          </cell>
        </row>
        <row r="104">
          <cell r="B104" t="str">
            <v>BKW.1142.06.01  Otorgamientos Originales</v>
          </cell>
          <cell r="C104">
            <v>13116032</v>
          </cell>
          <cell r="D104" t="str">
            <v>Plazo Mayor de treinta días</v>
          </cell>
          <cell r="E104">
            <v>1</v>
          </cell>
        </row>
        <row r="105">
          <cell r="B105" t="str">
            <v>BKW.1142.06.02  Refinanciados</v>
          </cell>
          <cell r="C105">
            <v>0</v>
          </cell>
          <cell r="D105">
            <v>0</v>
          </cell>
          <cell r="E105">
            <v>1</v>
          </cell>
        </row>
        <row r="106">
          <cell r="B106" t="str">
            <v>BKW.1142.06.03  Reestructurados</v>
          </cell>
          <cell r="C106">
            <v>0</v>
          </cell>
          <cell r="D106">
            <v>0</v>
          </cell>
          <cell r="E106">
            <v>1</v>
          </cell>
        </row>
        <row r="107">
          <cell r="B107" t="str">
            <v>BKW.1142.06.99.01  Intereses y Otros por Cobrar Original</v>
          </cell>
          <cell r="C107">
            <v>1380101</v>
          </cell>
          <cell r="D107" t="str">
            <v>Intereses por Cobrar</v>
          </cell>
          <cell r="E107">
            <v>1</v>
          </cell>
        </row>
        <row r="108">
          <cell r="B108" t="str">
            <v>BKW.1142.06.99.02  Intereses y Otros por Cobrar Refinanciado</v>
          </cell>
          <cell r="C108">
            <v>1380101</v>
          </cell>
          <cell r="D108" t="str">
            <v>Intereses por Cobrar</v>
          </cell>
          <cell r="E108">
            <v>1</v>
          </cell>
        </row>
        <row r="109">
          <cell r="B109" t="str">
            <v>BKW.1148.02.01  Otorgamientos Originales</v>
          </cell>
          <cell r="C109">
            <v>0</v>
          </cell>
          <cell r="D109">
            <v>0</v>
          </cell>
          <cell r="E109">
            <v>1</v>
          </cell>
        </row>
        <row r="110">
          <cell r="B110" t="str">
            <v>BKW.1148.02.02  Refinanciados</v>
          </cell>
          <cell r="C110">
            <v>0</v>
          </cell>
          <cell r="D110">
            <v>0</v>
          </cell>
          <cell r="E110">
            <v>0</v>
          </cell>
        </row>
        <row r="111">
          <cell r="B111" t="str">
            <v>BKW.1148.03.01  Otorgamientos originales - ML</v>
          </cell>
          <cell r="C111" t="str">
            <v>13301</v>
          </cell>
          <cell r="D111" t="str">
            <v>Préstamos A La Vista</v>
          </cell>
          <cell r="E111">
            <v>1</v>
          </cell>
        </row>
        <row r="112">
          <cell r="B112" t="str">
            <v>BKW.1148.03.02  Refinanciados - ML</v>
          </cell>
          <cell r="C112">
            <v>1340103</v>
          </cell>
          <cell r="D112" t="str">
            <v>Vencidos</v>
          </cell>
          <cell r="E112">
            <v>1</v>
          </cell>
        </row>
        <row r="113">
          <cell r="B113" t="str">
            <v>BKW.1148.03.03  Reestructurados - ML</v>
          </cell>
          <cell r="C113" t="str">
            <v>13301</v>
          </cell>
          <cell r="D113" t="str">
            <v>Préstamos A La Vista</v>
          </cell>
          <cell r="E113">
            <v>1</v>
          </cell>
        </row>
        <row r="114">
          <cell r="B114" t="str">
            <v>BKW.1148.04.01  Otorgamientos originales - ML</v>
          </cell>
          <cell r="C114" t="str">
            <v>13301</v>
          </cell>
          <cell r="D114" t="str">
            <v>Préstamos A La Vista</v>
          </cell>
          <cell r="E114">
            <v>1</v>
          </cell>
        </row>
        <row r="115">
          <cell r="B115" t="str">
            <v>BKW.1148.04.02.01  Refinanciados - ML</v>
          </cell>
          <cell r="C115">
            <v>1340103</v>
          </cell>
          <cell r="D115" t="str">
            <v>Vencidos</v>
          </cell>
          <cell r="E115">
            <v>1</v>
          </cell>
        </row>
        <row r="116">
          <cell r="B116" t="str">
            <v>BKW.1148.04.02.02  Refinanciados Vivienda - ML</v>
          </cell>
          <cell r="C116">
            <v>1340303</v>
          </cell>
          <cell r="D116" t="str">
            <v>Vencidos</v>
          </cell>
          <cell r="E116">
            <v>1</v>
          </cell>
        </row>
        <row r="117">
          <cell r="B117" t="str">
            <v>BKW.1148.04.03.01  Reestructurados - ML</v>
          </cell>
          <cell r="C117" t="str">
            <v>13301</v>
          </cell>
          <cell r="D117" t="str">
            <v>Préstamos A La Vista</v>
          </cell>
          <cell r="E117">
            <v>1</v>
          </cell>
        </row>
        <row r="118">
          <cell r="B118" t="str">
            <v>BKW.1148.04.03.02  Reestructurados Vivienda - ML</v>
          </cell>
          <cell r="C118" t="str">
            <v>13301</v>
          </cell>
          <cell r="D118" t="str">
            <v>Préstamos A La Vista</v>
          </cell>
          <cell r="E118">
            <v>1</v>
          </cell>
        </row>
        <row r="119">
          <cell r="B119" t="str">
            <v>BKW.1148.04.07  Préstamos para adquisición de vivienda Vencidos ML</v>
          </cell>
          <cell r="C119">
            <v>1331001</v>
          </cell>
          <cell r="D119" t="str">
            <v>Prestamos para Vivienda</v>
          </cell>
          <cell r="E119">
            <v>1</v>
          </cell>
        </row>
        <row r="120">
          <cell r="B120" t="str">
            <v>BKW.1148.06.01  Otorgamientos Originales</v>
          </cell>
          <cell r="C120">
            <v>0</v>
          </cell>
          <cell r="D120">
            <v>0</v>
          </cell>
          <cell r="E120">
            <v>1</v>
          </cell>
        </row>
        <row r="121">
          <cell r="B121" t="str">
            <v>BKW.1148.06.02  Refinanciados</v>
          </cell>
          <cell r="C121">
            <v>0</v>
          </cell>
          <cell r="D121">
            <v>0</v>
          </cell>
          <cell r="E121">
            <v>1</v>
          </cell>
        </row>
        <row r="122">
          <cell r="B122" t="str">
            <v>BKW.1148.06.03  Reestructurados</v>
          </cell>
          <cell r="C122">
            <v>0</v>
          </cell>
          <cell r="D122">
            <v>0</v>
          </cell>
          <cell r="E122">
            <v>1</v>
          </cell>
        </row>
        <row r="123">
          <cell r="B123" t="str">
            <v>BKW.1148.99.01  Otorgamientos originales - ML</v>
          </cell>
          <cell r="C123">
            <v>2110701</v>
          </cell>
          <cell r="D123" t="str">
            <v>Cuotas Anticipadas</v>
          </cell>
          <cell r="E123">
            <v>-1</v>
          </cell>
        </row>
        <row r="124">
          <cell r="B124" t="str">
            <v>BKW.1148.99.02  Refinanciados - ML</v>
          </cell>
          <cell r="C124">
            <v>0</v>
          </cell>
          <cell r="D124">
            <v>0</v>
          </cell>
          <cell r="E124">
            <v>0</v>
          </cell>
        </row>
        <row r="125">
          <cell r="B125" t="str">
            <v>BKW.1148.99.03  Reestructurados - ML</v>
          </cell>
          <cell r="C125">
            <v>0</v>
          </cell>
          <cell r="D125">
            <v>0</v>
          </cell>
          <cell r="E125">
            <v>0</v>
          </cell>
        </row>
        <row r="126">
          <cell r="B126" t="str">
            <v>BKW.1149.01.01.01  Provisiones Capital Empresa Privada</v>
          </cell>
          <cell r="C126">
            <v>1390101</v>
          </cell>
          <cell r="D126" t="str">
            <v>(Préstamos A La Vista)</v>
          </cell>
          <cell r="E126">
            <v>-1</v>
          </cell>
        </row>
        <row r="127">
          <cell r="B127" t="str">
            <v>BKW.1149.01.01.02  Provisiones Interes Empresa Privada</v>
          </cell>
          <cell r="C127">
            <v>1390101</v>
          </cell>
          <cell r="D127" t="str">
            <v>(Préstamos A La Vista)</v>
          </cell>
          <cell r="E127">
            <v>-1</v>
          </cell>
        </row>
        <row r="128">
          <cell r="B128" t="str">
            <v>BKW.1149.01.01.03  Provisiones Capital Vivienda</v>
          </cell>
          <cell r="C128">
            <v>13901101</v>
          </cell>
          <cell r="D128" t="str">
            <v>(Prestamos para Vivienda)</v>
          </cell>
          <cell r="E128">
            <v>-1</v>
          </cell>
        </row>
        <row r="129">
          <cell r="B129" t="str">
            <v>BKW.1149.01.01.04  Provisiones Interes Vivienda</v>
          </cell>
          <cell r="C129">
            <v>13901101</v>
          </cell>
          <cell r="D129" t="str">
            <v>(Prestamos para Vivienda)</v>
          </cell>
          <cell r="E129">
            <v>-1</v>
          </cell>
        </row>
        <row r="130">
          <cell r="B130" t="str">
            <v>BKW.1149.01.01.05  Provisiones Capital Consumo</v>
          </cell>
          <cell r="C130">
            <v>13904021</v>
          </cell>
          <cell r="D130" t="str">
            <v>(Vigentes)</v>
          </cell>
          <cell r="E130">
            <v>-1</v>
          </cell>
        </row>
        <row r="131">
          <cell r="B131" t="str">
            <v>BKW.1149.01.01.06  Provisiones Interes Consumo</v>
          </cell>
          <cell r="C131">
            <v>13904021</v>
          </cell>
          <cell r="D131" t="str">
            <v>(Vigentes)</v>
          </cell>
          <cell r="E131">
            <v>-1</v>
          </cell>
        </row>
        <row r="132">
          <cell r="B132" t="str">
            <v>BKW.1149.01.03.01  Provisiones Capital Empresa Privada</v>
          </cell>
          <cell r="C132">
            <v>1390101</v>
          </cell>
          <cell r="D132" t="str">
            <v>(Préstamos A La Vista)</v>
          </cell>
          <cell r="E132">
            <v>-1</v>
          </cell>
        </row>
        <row r="133">
          <cell r="B133" t="str">
            <v>BKW.1149.01.03.02  Provisiones Interes Empresa Privada</v>
          </cell>
          <cell r="C133">
            <v>0</v>
          </cell>
          <cell r="D133">
            <v>0</v>
          </cell>
          <cell r="E133">
            <v>-1</v>
          </cell>
        </row>
        <row r="134">
          <cell r="B134" t="str">
            <v>BKW.1149.01.03.03  Provisiones Capital Vivienda</v>
          </cell>
          <cell r="C134">
            <v>0</v>
          </cell>
          <cell r="D134">
            <v>0</v>
          </cell>
          <cell r="E134">
            <v>-1</v>
          </cell>
        </row>
        <row r="135">
          <cell r="B135" t="str">
            <v>BKW.1149.01.03.04  Provisiones Interes Vivienda</v>
          </cell>
          <cell r="C135">
            <v>0</v>
          </cell>
          <cell r="D135">
            <v>0</v>
          </cell>
          <cell r="E135">
            <v>-1</v>
          </cell>
        </row>
        <row r="136">
          <cell r="B136" t="str">
            <v>BKW.1149.01.03.05  Provisiones Capital Consumo</v>
          </cell>
          <cell r="C136">
            <v>0</v>
          </cell>
          <cell r="D136">
            <v>0</v>
          </cell>
          <cell r="E136">
            <v>-1</v>
          </cell>
        </row>
        <row r="137">
          <cell r="B137" t="str">
            <v>BKW.1149.01.03.06  Provisiones Interes Consumo</v>
          </cell>
          <cell r="C137">
            <v>0</v>
          </cell>
          <cell r="D137">
            <v>0</v>
          </cell>
          <cell r="E137">
            <v>-1</v>
          </cell>
        </row>
        <row r="138">
          <cell r="B138" t="str">
            <v>BKW.1149.01.04.01  Provisiones Capital Empresa Privada</v>
          </cell>
          <cell r="C138">
            <v>0</v>
          </cell>
          <cell r="D138">
            <v>0</v>
          </cell>
          <cell r="E138">
            <v>-1</v>
          </cell>
        </row>
        <row r="139">
          <cell r="B139" t="str">
            <v>BKW.1210.00.01  Saldos con agencias nacionales - ML</v>
          </cell>
          <cell r="C139">
            <v>0</v>
          </cell>
          <cell r="D139">
            <v>0</v>
          </cell>
          <cell r="E139">
            <v>0</v>
          </cell>
        </row>
        <row r="140">
          <cell r="B140" t="str">
            <v>BKW.1220.01.01  Urbanos</v>
          </cell>
          <cell r="C140">
            <v>15402</v>
          </cell>
          <cell r="D140" t="str">
            <v>Inmuebles</v>
          </cell>
          <cell r="E140">
            <v>1</v>
          </cell>
        </row>
        <row r="141">
          <cell r="B141" t="str">
            <v>BKW.1220.01.02  Rústicos</v>
          </cell>
          <cell r="C141">
            <v>15402</v>
          </cell>
          <cell r="D141" t="str">
            <v>Inmuebles</v>
          </cell>
          <cell r="E141">
            <v>1</v>
          </cell>
        </row>
        <row r="142">
          <cell r="B142" t="str">
            <v>BKW.1220.02.00  Bienes muebles</v>
          </cell>
          <cell r="C142">
            <v>15401</v>
          </cell>
          <cell r="D142" t="str">
            <v>Muebles</v>
          </cell>
          <cell r="E142">
            <v>1</v>
          </cell>
        </row>
        <row r="143">
          <cell r="B143" t="str">
            <v>BKW.1230.01.01  Chequeras</v>
          </cell>
          <cell r="C143">
            <v>0</v>
          </cell>
          <cell r="D143">
            <v>0</v>
          </cell>
          <cell r="E143">
            <v>1</v>
          </cell>
        </row>
        <row r="144">
          <cell r="B144" t="str">
            <v>BKW.1230.01.01.01  Bienes para la venta chequeras</v>
          </cell>
          <cell r="C144">
            <v>19399</v>
          </cell>
          <cell r="D144" t="str">
            <v>Otros Gastos Anticipados</v>
          </cell>
          <cell r="E144">
            <v>1</v>
          </cell>
        </row>
        <row r="145">
          <cell r="B145" t="str">
            <v>BKW.1230.01.02  Tarjetas de crédito</v>
          </cell>
          <cell r="C145">
            <v>0</v>
          </cell>
          <cell r="D145">
            <v>0</v>
          </cell>
          <cell r="E145">
            <v>1</v>
          </cell>
        </row>
        <row r="146">
          <cell r="B146" t="str">
            <v>BKW.1230.01.02.01  Bienes para la venta tarjetas de Debito</v>
          </cell>
          <cell r="C146">
            <v>19399</v>
          </cell>
          <cell r="D146" t="str">
            <v>Otros Gastos Anticipados</v>
          </cell>
          <cell r="E146">
            <v>1</v>
          </cell>
        </row>
        <row r="147">
          <cell r="B147" t="str">
            <v>BKW.1230.02.01  Papelería, útiles y enseres</v>
          </cell>
          <cell r="C147">
            <v>19305</v>
          </cell>
          <cell r="D147" t="str">
            <v>Papelería y Útiles</v>
          </cell>
          <cell r="E147">
            <v>1</v>
          </cell>
        </row>
        <row r="148">
          <cell r="B148" t="str">
            <v>BKW.1230.02.03.01  Bienes para consumo Combustible</v>
          </cell>
          <cell r="C148">
            <v>19399</v>
          </cell>
          <cell r="D148" t="str">
            <v>Otros Gastos Anticipados</v>
          </cell>
          <cell r="E148">
            <v>1</v>
          </cell>
        </row>
        <row r="149">
          <cell r="B149" t="str">
            <v>BKW.1230.02.03.02  Bienes para consumo Prod, Pasivos</v>
          </cell>
          <cell r="C149">
            <v>19306</v>
          </cell>
          <cell r="D149" t="str">
            <v>Publicidad Pagada por Anticipado</v>
          </cell>
          <cell r="E149">
            <v>1</v>
          </cell>
        </row>
        <row r="150">
          <cell r="B150" t="str">
            <v>BKW.1230.02.03.03  Bienes para consumo Mercadeo</v>
          </cell>
          <cell r="C150">
            <v>19306</v>
          </cell>
          <cell r="D150" t="str">
            <v>Publicidad Pagada por Anticipado</v>
          </cell>
          <cell r="E150">
            <v>1</v>
          </cell>
        </row>
        <row r="151">
          <cell r="B151" t="str">
            <v>BKW.1230.02.03.04  Tarjetas para el consumo de Combustible</v>
          </cell>
          <cell r="C151">
            <v>19399</v>
          </cell>
          <cell r="D151" t="str">
            <v>Otros Gastos Anticipados</v>
          </cell>
          <cell r="E151">
            <v>1</v>
          </cell>
        </row>
        <row r="152">
          <cell r="B152" t="str">
            <v>BKW.1230.02.03.05  Bienes para equipo de oficina y computo</v>
          </cell>
          <cell r="C152">
            <v>19399</v>
          </cell>
          <cell r="D152" t="str">
            <v>Otros Gastos Anticipados</v>
          </cell>
          <cell r="E152">
            <v>1</v>
          </cell>
        </row>
        <row r="153">
          <cell r="B153" t="str">
            <v>BKW.1230.02.03.99  Bienes para consumo Otros</v>
          </cell>
          <cell r="C153">
            <v>19399</v>
          </cell>
          <cell r="D153" t="str">
            <v>Otros Gastos Anticipados</v>
          </cell>
          <cell r="E153">
            <v>1</v>
          </cell>
        </row>
        <row r="154">
          <cell r="B154" t="str">
            <v>BKW.1240.01.01.01  Seguro sobre Sobre personas de vida</v>
          </cell>
          <cell r="C154">
            <v>19301</v>
          </cell>
          <cell r="D154" t="str">
            <v>Contratos de Seguros y Fianzas</v>
          </cell>
          <cell r="E154">
            <v>1</v>
          </cell>
        </row>
        <row r="155">
          <cell r="B155" t="str">
            <v>BKW.1240.01.01.02  Seguro sobre Sobre personas Medico Hospitalario</v>
          </cell>
          <cell r="C155">
            <v>19301</v>
          </cell>
          <cell r="D155" t="str">
            <v>Contratos de Seguros y Fianzas</v>
          </cell>
          <cell r="E155">
            <v>1</v>
          </cell>
        </row>
        <row r="156">
          <cell r="B156" t="str">
            <v>BKW.1240.01.01.03  Seguro sobre Sobre personas Responsabilidad y Fidelidad</v>
          </cell>
          <cell r="C156">
            <v>19301</v>
          </cell>
          <cell r="D156" t="str">
            <v>Contratos de Seguros y Fianzas</v>
          </cell>
          <cell r="E156">
            <v>1</v>
          </cell>
        </row>
        <row r="157">
          <cell r="B157" t="str">
            <v>BKW.1240.01.02.03  Seguros Sobre Bienes</v>
          </cell>
          <cell r="C157">
            <v>19301</v>
          </cell>
          <cell r="D157" t="str">
            <v>Contratos de Seguros y Fianzas</v>
          </cell>
          <cell r="E157">
            <v>1</v>
          </cell>
        </row>
        <row r="158">
          <cell r="B158" t="str">
            <v>BKW.1240.01.03.01  Sobre riesgos bancarios dinero y valores</v>
          </cell>
          <cell r="C158">
            <v>19301</v>
          </cell>
          <cell r="D158" t="str">
            <v>Contratos de Seguros y Fianzas</v>
          </cell>
          <cell r="E158">
            <v>1</v>
          </cell>
        </row>
        <row r="159">
          <cell r="B159" t="str">
            <v>BKW.1240.01.03.02  Sobre riesgos bancarios Interrupcion del Negocio</v>
          </cell>
          <cell r="C159">
            <v>19301</v>
          </cell>
          <cell r="D159" t="str">
            <v>Contratos de Seguros y Fianzas</v>
          </cell>
          <cell r="E159">
            <v>1</v>
          </cell>
        </row>
        <row r="160">
          <cell r="B160" t="str">
            <v>BKW.1240.02.01  Locales</v>
          </cell>
          <cell r="C160">
            <v>0</v>
          </cell>
          <cell r="D160">
            <v>0</v>
          </cell>
          <cell r="E160">
            <v>1</v>
          </cell>
        </row>
        <row r="161">
          <cell r="B161" t="str">
            <v>BKW.1240.05.01  Programas computacionales - ML</v>
          </cell>
          <cell r="C161">
            <v>1910102</v>
          </cell>
          <cell r="D161" t="str">
            <v>Programas, Aplicaciones y Licencias Informáticas</v>
          </cell>
          <cell r="E161">
            <v>1</v>
          </cell>
        </row>
        <row r="162">
          <cell r="B162" t="str">
            <v>BKW.1240.06.01  Impuesto sobre la renta</v>
          </cell>
          <cell r="C162">
            <v>19702</v>
          </cell>
          <cell r="D162" t="str">
            <v>Impuesto Diferido</v>
          </cell>
          <cell r="E162">
            <v>1</v>
          </cell>
        </row>
        <row r="163">
          <cell r="B163" t="str">
            <v>BKW.1240.98.01  Pago a cuenta del impuesto sobre la renta</v>
          </cell>
          <cell r="C163">
            <v>0</v>
          </cell>
          <cell r="D163">
            <v>0</v>
          </cell>
          <cell r="E163">
            <v>1</v>
          </cell>
        </row>
        <row r="164">
          <cell r="B164" t="str">
            <v>BKW.1240.98.01.01  Pago a cuenta del impuesto sobre la renta</v>
          </cell>
          <cell r="C164">
            <v>1970101</v>
          </cell>
          <cell r="D164" t="str">
            <v>Pagos a Cuenta Impuesto Sobre la Renta</v>
          </cell>
          <cell r="E164">
            <v>1</v>
          </cell>
        </row>
        <row r="165">
          <cell r="B165" t="str">
            <v>BKW.1240.98.09  Otros</v>
          </cell>
          <cell r="C165">
            <v>1990199</v>
          </cell>
          <cell r="D165" t="str">
            <v>OTROS ACTIVOS</v>
          </cell>
          <cell r="E165">
            <v>1</v>
          </cell>
        </row>
        <row r="166">
          <cell r="B166" t="str">
            <v>BKW.1240.98.02.01  Suscripciones y contratos de mantenimientos</v>
          </cell>
          <cell r="C166">
            <v>19307</v>
          </cell>
          <cell r="D166" t="str">
            <v>Suscripciones Pagadas por Anticipado</v>
          </cell>
          <cell r="E166">
            <v>1</v>
          </cell>
        </row>
        <row r="167">
          <cell r="B167" t="str">
            <v>BKW.1240.98.09.01  Pagos anticipados a proveedores</v>
          </cell>
          <cell r="C167">
            <v>19399</v>
          </cell>
          <cell r="D167" t="str">
            <v>Otros Gastos Anticipados</v>
          </cell>
          <cell r="E167">
            <v>1</v>
          </cell>
        </row>
        <row r="168">
          <cell r="B168" t="str">
            <v>BKW.1240.98.09.02  Pagos anticipados de materiales</v>
          </cell>
          <cell r="C168">
            <v>19399</v>
          </cell>
          <cell r="D168" t="str">
            <v>Otros Gastos Anticipados</v>
          </cell>
          <cell r="E168">
            <v>1</v>
          </cell>
        </row>
        <row r="169">
          <cell r="B169" t="str">
            <v>BKW.1250.02.03  Costas Procesales (USD)</v>
          </cell>
          <cell r="C169">
            <v>1430199</v>
          </cell>
          <cell r="D169" t="str">
            <v>Otras Cuentas por Cobrar</v>
          </cell>
          <cell r="E169">
            <v>1</v>
          </cell>
        </row>
        <row r="170">
          <cell r="B170" t="str">
            <v>BKW.1250.02.04.01  Otros deudores - Remesadoras</v>
          </cell>
          <cell r="C170">
            <v>14402</v>
          </cell>
          <cell r="D170" t="str">
            <v>Remesas del Exterior</v>
          </cell>
          <cell r="E170">
            <v>1</v>
          </cell>
        </row>
        <row r="171">
          <cell r="B171" t="str">
            <v>BKW.1250.03.05.01  Transferencias red Procredit ML</v>
          </cell>
          <cell r="C171">
            <v>1430199</v>
          </cell>
          <cell r="D171">
            <v>0</v>
          </cell>
          <cell r="E171">
            <v>1</v>
          </cell>
        </row>
        <row r="172">
          <cell r="B172" t="str">
            <v>BKW.1250.03.05.02  Operaciones con tarjeta de debito ATM y POS</v>
          </cell>
          <cell r="C172">
            <v>1430101</v>
          </cell>
          <cell r="D172" t="str">
            <v>Intercambios por Cobrar</v>
          </cell>
          <cell r="E172">
            <v>1</v>
          </cell>
        </row>
        <row r="173">
          <cell r="B173" t="str">
            <v>BKW.1250.03.05.03  Pago de colectores en Pay-box</v>
          </cell>
          <cell r="C173">
            <v>1430101</v>
          </cell>
          <cell r="D173" t="str">
            <v>Intercambios por Cobrar</v>
          </cell>
          <cell r="E173">
            <v>1</v>
          </cell>
        </row>
        <row r="174">
          <cell r="B174" t="str">
            <v>BKW.1250.03.05.04  Retiros en ATM varios</v>
          </cell>
          <cell r="C174">
            <v>1430101</v>
          </cell>
          <cell r="D174" t="str">
            <v>Intercambios por Cobrar</v>
          </cell>
          <cell r="E174">
            <v>1</v>
          </cell>
        </row>
        <row r="175">
          <cell r="B175" t="str">
            <v>BKW.1250.03.05.05  Comisiones por intercambio</v>
          </cell>
          <cell r="C175">
            <v>1430299</v>
          </cell>
          <cell r="D175" t="str">
            <v>Otras Comisiones por Cobrar</v>
          </cell>
          <cell r="E175">
            <v>1</v>
          </cell>
        </row>
        <row r="176">
          <cell r="B176" t="str">
            <v>BKW.1250.03.05.06  Contracargos recibidos</v>
          </cell>
          <cell r="C176">
            <v>1430101</v>
          </cell>
          <cell r="D176" t="str">
            <v>Intercambios por Cobrar</v>
          </cell>
          <cell r="E176">
            <v>1</v>
          </cell>
        </row>
        <row r="177">
          <cell r="B177" t="str">
            <v>BKW.1250.03.05.07  Representaciones Recibidas</v>
          </cell>
          <cell r="C177">
            <v>1430101</v>
          </cell>
          <cell r="D177" t="str">
            <v>Intercambios por Cobrar</v>
          </cell>
          <cell r="E177">
            <v>1</v>
          </cell>
        </row>
        <row r="178">
          <cell r="B178" t="str">
            <v>BKW.1250.03.05.08  Transacciones en POS (Outgoing)</v>
          </cell>
          <cell r="C178">
            <v>0</v>
          </cell>
          <cell r="D178">
            <v>0</v>
          </cell>
          <cell r="E178">
            <v>1</v>
          </cell>
        </row>
        <row r="179">
          <cell r="B179" t="str">
            <v>BKW.1250.03.05.09  Rechazo de transacciones en POS</v>
          </cell>
          <cell r="C179">
            <v>0</v>
          </cell>
          <cell r="D179">
            <v>0</v>
          </cell>
          <cell r="E179">
            <v>1</v>
          </cell>
        </row>
        <row r="180">
          <cell r="B180" t="str">
            <v>BKW.1250.03.05.10  Servicios de Colecturia</v>
          </cell>
          <cell r="C180">
            <v>1430299</v>
          </cell>
          <cell r="D180" t="str">
            <v>Otras Comisiones por Cobrar</v>
          </cell>
          <cell r="E180">
            <v>1</v>
          </cell>
        </row>
        <row r="181">
          <cell r="B181" t="str">
            <v>BKW.1250.04.01  Al personal - ML</v>
          </cell>
          <cell r="C181">
            <v>0</v>
          </cell>
          <cell r="D181">
            <v>0</v>
          </cell>
          <cell r="E181">
            <v>1</v>
          </cell>
        </row>
        <row r="182">
          <cell r="B182" t="str">
            <v>BKW.1250.04.01.01  Anticipos al Personal</v>
          </cell>
          <cell r="C182">
            <v>0</v>
          </cell>
          <cell r="D182">
            <v>0</v>
          </cell>
          <cell r="E182">
            <v>1</v>
          </cell>
        </row>
        <row r="183">
          <cell r="B183" t="str">
            <v>BKW.1250.04.02  A proveedores - ML</v>
          </cell>
          <cell r="C183">
            <v>0</v>
          </cell>
          <cell r="D183">
            <v>0</v>
          </cell>
          <cell r="E183">
            <v>1</v>
          </cell>
        </row>
        <row r="184">
          <cell r="B184" t="str">
            <v>BKW.1250.04.02.99  Anticipos a Proveedores</v>
          </cell>
          <cell r="C184">
            <v>1930803</v>
          </cell>
          <cell r="D184" t="str">
            <v>Anticipos a Proveedores de Bienes y Servicios</v>
          </cell>
          <cell r="E184">
            <v>1</v>
          </cell>
        </row>
        <row r="185">
          <cell r="B185" t="str">
            <v>BKW.1250.99.01  Faltantes de cajeros - ML</v>
          </cell>
          <cell r="C185">
            <v>143010302</v>
          </cell>
          <cell r="D185" t="str">
            <v>Faltantes de Caja</v>
          </cell>
          <cell r="E185">
            <v>1</v>
          </cell>
        </row>
        <row r="186">
          <cell r="B186" t="str">
            <v>BKW.1250.99.02  Otros faltantes</v>
          </cell>
          <cell r="C186">
            <v>143010302</v>
          </cell>
          <cell r="D186" t="str">
            <v>Faltantes de Caja</v>
          </cell>
          <cell r="E186">
            <v>1</v>
          </cell>
        </row>
        <row r="187">
          <cell r="B187" t="str">
            <v>BKW.1250.99.03  Crédito fiscal- IVA</v>
          </cell>
          <cell r="C187">
            <v>0</v>
          </cell>
          <cell r="D187">
            <v>0</v>
          </cell>
          <cell r="E187">
            <v>1</v>
          </cell>
        </row>
        <row r="188">
          <cell r="B188" t="str">
            <v>BKW.1250.99.03.01  Crédito Fiscal-IVA (USD)</v>
          </cell>
          <cell r="C188">
            <v>0</v>
          </cell>
          <cell r="D188">
            <v>0</v>
          </cell>
          <cell r="E188">
            <v>1</v>
          </cell>
        </row>
        <row r="189">
          <cell r="B189" t="str">
            <v>BKW.1250.99.03.02  Retención IVA 1% (USD)</v>
          </cell>
          <cell r="C189">
            <v>0</v>
          </cell>
          <cell r="D189">
            <v>0</v>
          </cell>
          <cell r="E189">
            <v>1</v>
          </cell>
        </row>
        <row r="190">
          <cell r="B190" t="str">
            <v>BKW.1250.99.91.05  Otras - Cheques Rechazados</v>
          </cell>
          <cell r="C190">
            <v>0</v>
          </cell>
          <cell r="D190">
            <v>0</v>
          </cell>
          <cell r="E190">
            <v>1</v>
          </cell>
        </row>
        <row r="191">
          <cell r="B191" t="str">
            <v>BKW.1250.99.91.06  Otras - Reclamos por Siniestro</v>
          </cell>
          <cell r="C191">
            <v>0</v>
          </cell>
          <cell r="D191">
            <v>0</v>
          </cell>
          <cell r="E191">
            <v>1</v>
          </cell>
        </row>
        <row r="192">
          <cell r="B192" t="str">
            <v>BKW.1250.99.91.07  Otras - Otros Depositos Por Servicios</v>
          </cell>
          <cell r="C192">
            <v>19901032</v>
          </cell>
          <cell r="D192" t="str">
            <v>Depósitos por Servicios</v>
          </cell>
          <cell r="E192">
            <v>1</v>
          </cell>
        </row>
        <row r="193">
          <cell r="B193" t="str">
            <v>BKW.1250.99.91.08  Otras - Fondos por Reembolsar HOLDING</v>
          </cell>
          <cell r="C193">
            <v>1430199</v>
          </cell>
          <cell r="D193" t="str">
            <v>Otras Cuentas por Cobrar</v>
          </cell>
          <cell r="E193">
            <v>1</v>
          </cell>
        </row>
        <row r="194">
          <cell r="B194" t="str">
            <v>BKW.1250.99.91.10  Otras - Depositos en Garantia</v>
          </cell>
          <cell r="C194">
            <v>19901039</v>
          </cell>
          <cell r="D194" t="str">
            <v>Otros Depósitos en Garantía</v>
          </cell>
          <cell r="E194">
            <v>1</v>
          </cell>
        </row>
        <row r="195">
          <cell r="B195" t="str">
            <v>BKW.1250.99.91.13  Fondos por reembolsar Procredit Nicaragua</v>
          </cell>
          <cell r="C195">
            <v>0</v>
          </cell>
          <cell r="D195">
            <v>0</v>
          </cell>
          <cell r="E195">
            <v>1</v>
          </cell>
        </row>
        <row r="196">
          <cell r="B196" t="str">
            <v>BKW.1250.99.91.14  Fondos por reembolsar Procredit Bolivia</v>
          </cell>
          <cell r="C196">
            <v>0</v>
          </cell>
          <cell r="D196">
            <v>0</v>
          </cell>
          <cell r="E196">
            <v>1</v>
          </cell>
        </row>
        <row r="197">
          <cell r="B197" t="str">
            <v>BKW.1250.99.91.15  Fondos por reembolsar Procredit Ecuador</v>
          </cell>
          <cell r="C197">
            <v>0</v>
          </cell>
          <cell r="D197">
            <v>0</v>
          </cell>
          <cell r="E197">
            <v>1</v>
          </cell>
        </row>
        <row r="198">
          <cell r="B198" t="str">
            <v>BKW.1250.99.91.16  Fondos por reembolsar Procredit Honduras ML</v>
          </cell>
          <cell r="C198">
            <v>0</v>
          </cell>
          <cell r="D198">
            <v>0</v>
          </cell>
          <cell r="E198">
            <v>1</v>
          </cell>
        </row>
        <row r="199">
          <cell r="B199" t="str">
            <v>BKW.1250.99.91.17  Fondos por reembolsar Procredit México</v>
          </cell>
          <cell r="C199">
            <v>0</v>
          </cell>
          <cell r="D199">
            <v>0</v>
          </cell>
          <cell r="E199">
            <v>1</v>
          </cell>
        </row>
        <row r="200">
          <cell r="B200" t="str">
            <v>BKW.1250.99.91.18  Fondos por reembolsar Procredit Colombia</v>
          </cell>
          <cell r="C200">
            <v>0</v>
          </cell>
          <cell r="D200">
            <v>0</v>
          </cell>
          <cell r="E200">
            <v>1</v>
          </cell>
        </row>
        <row r="201">
          <cell r="B201" t="str">
            <v>BKW.1250.99.91.19  Fondos por reembolsar Procredit Academy Colombia</v>
          </cell>
          <cell r="C201">
            <v>0</v>
          </cell>
          <cell r="D201">
            <v>0</v>
          </cell>
          <cell r="E201">
            <v>1</v>
          </cell>
        </row>
        <row r="202">
          <cell r="B202" t="str">
            <v>BKW.1250.99.91.35  Seguros de Clientes Pagados por Anticipado</v>
          </cell>
          <cell r="C202">
            <v>1430103081</v>
          </cell>
          <cell r="D202" t="str">
            <v>Primas de Seguro</v>
          </cell>
          <cell r="E202">
            <v>1</v>
          </cell>
        </row>
        <row r="203">
          <cell r="B203" t="str">
            <v>BKW.1250.99.91.36  Avalúos por cobrar  a Clientes</v>
          </cell>
          <cell r="C203">
            <v>0</v>
          </cell>
          <cell r="D203">
            <v>0</v>
          </cell>
          <cell r="E203">
            <v>1</v>
          </cell>
        </row>
        <row r="204">
          <cell r="B204" t="str">
            <v>BKW.1250.99.91.37  Servicio de asesoría y/o tramitación por cobrar a Clientes</v>
          </cell>
          <cell r="C204">
            <v>1430199</v>
          </cell>
          <cell r="D204" t="str">
            <v>Otras Cuentas por Cobrar</v>
          </cell>
          <cell r="E204">
            <v>1</v>
          </cell>
        </row>
        <row r="205">
          <cell r="B205" t="str">
            <v>BKW.1250.99.91.97  Transferencias Entre Monedas</v>
          </cell>
          <cell r="C205">
            <v>0</v>
          </cell>
          <cell r="D205">
            <v>0</v>
          </cell>
          <cell r="E205">
            <v>1</v>
          </cell>
        </row>
        <row r="206">
          <cell r="B206" t="str">
            <v>BKW.1250.99.91.98  Recuperaciones por aplicar</v>
          </cell>
          <cell r="C206">
            <v>0</v>
          </cell>
          <cell r="D206">
            <v>0</v>
          </cell>
          <cell r="E206">
            <v>1</v>
          </cell>
        </row>
        <row r="207">
          <cell r="B207" t="str">
            <v>BKW.1250.99.91.99  Otras - Otras Cuentas Por Cobrar</v>
          </cell>
          <cell r="C207">
            <v>1430199</v>
          </cell>
          <cell r="D207" t="str">
            <v>Otras Cuentas por Cobrar</v>
          </cell>
          <cell r="E207">
            <v>1</v>
          </cell>
        </row>
        <row r="208">
          <cell r="B208" t="str">
            <v>BKW.1250.99.91.03  Otras - Fondos por Reembolsar IPC</v>
          </cell>
          <cell r="C208">
            <v>0</v>
          </cell>
          <cell r="D208">
            <v>0</v>
          </cell>
          <cell r="E208">
            <v>1</v>
          </cell>
        </row>
        <row r="209">
          <cell r="B209" t="str">
            <v>BKW.1250.99.91.96  Cuentas por cobrar  a empleados</v>
          </cell>
          <cell r="C209">
            <v>1430199</v>
          </cell>
          <cell r="D209" t="str">
            <v>Otras Cuentas por Cobrar</v>
          </cell>
          <cell r="E209">
            <v>1</v>
          </cell>
        </row>
        <row r="210">
          <cell r="B210" t="str">
            <v>BKW.1259.00.00  Provisión por incobrabilidad de cuentas por cobrar - ML</v>
          </cell>
          <cell r="C210">
            <v>0</v>
          </cell>
          <cell r="D210">
            <v>0</v>
          </cell>
          <cell r="E210">
            <v>1</v>
          </cell>
        </row>
        <row r="211">
          <cell r="B211" t="str">
            <v>BKW.1259.00.00.01  Provisión por incobrabilidad de cuentas por cobrar (Costas Obligatoria) - ML</v>
          </cell>
          <cell r="C211">
            <v>1490313082</v>
          </cell>
          <cell r="D211" t="str">
            <v>(Por Gestiones Legales)</v>
          </cell>
          <cell r="E211">
            <v>1</v>
          </cell>
        </row>
        <row r="212">
          <cell r="B212" t="str">
            <v>BKW.1259.00.00.02  Provisión por incobrabilidad de cuentas por cobrar (Costas Vol.)</v>
          </cell>
          <cell r="C212">
            <v>1490313082</v>
          </cell>
          <cell r="D212" t="str">
            <v>(Por Gestiones Legales)</v>
          </cell>
          <cell r="E212">
            <v>1</v>
          </cell>
        </row>
        <row r="213">
          <cell r="B213" t="str">
            <v>BKW.1259.00.00.03  Provisión por incobrabilidad de cuentas por cobrar (Seguros Oblig.)</v>
          </cell>
          <cell r="C213">
            <v>1490313082</v>
          </cell>
          <cell r="D213" t="str">
            <v>(Por Gestiones Legales)</v>
          </cell>
          <cell r="E213">
            <v>1</v>
          </cell>
        </row>
        <row r="214">
          <cell r="B214" t="str">
            <v>BKW.1259.00.00.04  Provisión por incobrabilidad de cuentas por cobrar (Seguros Vol.)</v>
          </cell>
          <cell r="C214">
            <v>0</v>
          </cell>
          <cell r="D214">
            <v>0</v>
          </cell>
          <cell r="E214">
            <v>1</v>
          </cell>
        </row>
        <row r="215">
          <cell r="B215" t="str">
            <v>BKW.1260.03.01.01  Participaciones - ML - Valor de adquisición</v>
          </cell>
          <cell r="C215">
            <v>0</v>
          </cell>
          <cell r="D215">
            <v>0</v>
          </cell>
          <cell r="E215">
            <v>1</v>
          </cell>
        </row>
        <row r="216">
          <cell r="B216" t="str">
            <v>BKW.1310.01.01  Terrenos - valor de adquisición</v>
          </cell>
          <cell r="C216">
            <v>1810101</v>
          </cell>
          <cell r="D216" t="str">
            <v>Terrenos al Costo</v>
          </cell>
          <cell r="E216">
            <v>1</v>
          </cell>
        </row>
        <row r="217">
          <cell r="B217" t="str">
            <v>BKW.1310.02.01  Inmuebles</v>
          </cell>
          <cell r="C217">
            <v>1810399</v>
          </cell>
          <cell r="D217" t="str">
            <v>Otras obras en proceso de construcción</v>
          </cell>
          <cell r="E217">
            <v>1</v>
          </cell>
        </row>
        <row r="218">
          <cell r="B218" t="str">
            <v>BKW.1310.02.01.01  Inmuebles propios</v>
          </cell>
          <cell r="C218">
            <v>1810399</v>
          </cell>
          <cell r="D218" t="str">
            <v>Otras obras en proceso de construcción</v>
          </cell>
          <cell r="E218">
            <v>1</v>
          </cell>
        </row>
        <row r="219">
          <cell r="B219" t="str">
            <v>BKW.1310.02.01.02  Inmuebles arrendados</v>
          </cell>
          <cell r="C219">
            <v>1810399</v>
          </cell>
          <cell r="D219" t="str">
            <v>Otras obras en proceso de construcción</v>
          </cell>
          <cell r="E219">
            <v>1</v>
          </cell>
        </row>
        <row r="220">
          <cell r="B220" t="str">
            <v>BKW.1310.03.02  Mobiliario y equipo en existencia</v>
          </cell>
          <cell r="C220">
            <v>18201</v>
          </cell>
          <cell r="D220" t="str">
            <v>Mobiliario y Equipo de Oficina</v>
          </cell>
          <cell r="E220">
            <v>1</v>
          </cell>
        </row>
        <row r="221">
          <cell r="B221" t="str">
            <v>BKW.1320.01.01  Edificaciones - valor de adquisición</v>
          </cell>
          <cell r="C221">
            <v>1810201</v>
          </cell>
          <cell r="D221" t="str">
            <v>Edificios al Costo</v>
          </cell>
          <cell r="E221">
            <v>1</v>
          </cell>
        </row>
        <row r="222">
          <cell r="B222" t="str">
            <v>BKW.1320.02.01  Equipo de computación - valor de adquisición</v>
          </cell>
          <cell r="C222">
            <v>18202</v>
          </cell>
          <cell r="D222" t="str">
            <v>Equipo de Informática</v>
          </cell>
          <cell r="E222">
            <v>1</v>
          </cell>
        </row>
        <row r="223">
          <cell r="B223" t="str">
            <v>BKW.1320.02.98  Equipo de computación - revalúo</v>
          </cell>
          <cell r="C223">
            <v>0</v>
          </cell>
          <cell r="D223">
            <v>0</v>
          </cell>
          <cell r="E223">
            <v>1</v>
          </cell>
        </row>
        <row r="224">
          <cell r="B224" t="str">
            <v>BKW.1320.03.01  Equipo de oficina - valor de adquisición</v>
          </cell>
          <cell r="C224">
            <v>18201</v>
          </cell>
          <cell r="D224" t="str">
            <v>Mobiliario y Equipo de Oficina</v>
          </cell>
          <cell r="E224">
            <v>1</v>
          </cell>
        </row>
        <row r="225">
          <cell r="B225" t="str">
            <v>BKW.1320.04.01  Mobiliario - valor de adquisición</v>
          </cell>
          <cell r="C225">
            <v>18201</v>
          </cell>
          <cell r="D225" t="str">
            <v>Mobiliario y Equipo de Oficina</v>
          </cell>
          <cell r="E225">
            <v>1</v>
          </cell>
        </row>
        <row r="226">
          <cell r="B226"/>
          <cell r="C226"/>
          <cell r="D226"/>
          <cell r="E226"/>
        </row>
        <row r="227">
          <cell r="B227" t="str">
            <v>BKW.1320.05.01  Vehículos - valor de adquisición</v>
          </cell>
          <cell r="C227">
            <v>18401</v>
          </cell>
          <cell r="D227" t="str">
            <v>Vehículos Automotores</v>
          </cell>
          <cell r="E227">
            <v>1</v>
          </cell>
        </row>
        <row r="228">
          <cell r="B228" t="str">
            <v>BKW.1320.06.01  Maquinaria, equipo y herramienta - valor de adquisición.</v>
          </cell>
          <cell r="C228">
            <v>18601</v>
          </cell>
          <cell r="D228" t="str">
            <v>Maquinaría y Equipo</v>
          </cell>
          <cell r="E228">
            <v>1</v>
          </cell>
        </row>
        <row r="229">
          <cell r="B229" t="str">
            <v>BKW.1320.06.98  Maquinaria, equipo y herramienta- revalúo</v>
          </cell>
          <cell r="C229">
            <v>0</v>
          </cell>
          <cell r="D229">
            <v>0</v>
          </cell>
          <cell r="E229">
            <v>-1</v>
          </cell>
        </row>
        <row r="230">
          <cell r="B230" t="str">
            <v>BKW.1329.00.01  Edificaciones</v>
          </cell>
          <cell r="C230">
            <v>1880101</v>
          </cell>
          <cell r="D230" t="str">
            <v>(Edificios al Costo)</v>
          </cell>
          <cell r="E230">
            <v>-1</v>
          </cell>
        </row>
        <row r="231">
          <cell r="B231" t="str">
            <v>BKW.1329.00.02  Equipo de computación</v>
          </cell>
          <cell r="C231">
            <v>1880202</v>
          </cell>
          <cell r="D231" t="str">
            <v>(Equipo de Informática)</v>
          </cell>
          <cell r="E231">
            <v>-1</v>
          </cell>
        </row>
        <row r="232">
          <cell r="B232" t="str">
            <v>BKW.1329.00.03  Equipo de oficina</v>
          </cell>
          <cell r="C232">
            <v>1880201</v>
          </cell>
          <cell r="D232" t="str">
            <v>(Mobiliario y Equipo de Oficina)</v>
          </cell>
          <cell r="E232">
            <v>-1</v>
          </cell>
        </row>
        <row r="233">
          <cell r="B233" t="str">
            <v>BKW.1329.00.04  Mobiliario</v>
          </cell>
          <cell r="C233">
            <v>1880201</v>
          </cell>
          <cell r="D233" t="str">
            <v>(Mobiliario y Equipo de Oficina)</v>
          </cell>
          <cell r="E233">
            <v>-1</v>
          </cell>
        </row>
        <row r="234">
          <cell r="B234" t="str">
            <v>BKW.1329.00.05  Vehículos</v>
          </cell>
          <cell r="C234">
            <v>1880401</v>
          </cell>
          <cell r="D234" t="str">
            <v>(Vehículos Automotores)</v>
          </cell>
          <cell r="E234">
            <v>-1</v>
          </cell>
        </row>
        <row r="235">
          <cell r="B235" t="str">
            <v>BKW.1329.00.06  Maquinaria, equipo y herramienta</v>
          </cell>
          <cell r="C235">
            <v>1880601</v>
          </cell>
          <cell r="D235" t="str">
            <v>(Depreciación Acumulada de Maquinaria y Equipo)</v>
          </cell>
          <cell r="E235">
            <v>-1</v>
          </cell>
        </row>
        <row r="236">
          <cell r="B236" t="str">
            <v>BKW.1330.01.01  Inmuebles</v>
          </cell>
          <cell r="C236">
            <v>1830201</v>
          </cell>
          <cell r="D236" t="str">
            <v>Mejoras en Áreas Arrendadas</v>
          </cell>
          <cell r="E236">
            <v>1</v>
          </cell>
        </row>
        <row r="237">
          <cell r="B237" t="str">
            <v>BKW.1330.01.02  Muebles</v>
          </cell>
          <cell r="C237">
            <v>0</v>
          </cell>
          <cell r="D237">
            <v>0</v>
          </cell>
          <cell r="E237">
            <v>1</v>
          </cell>
        </row>
        <row r="238">
          <cell r="B238" t="str">
            <v>BKW.1330.02.01  Inmuebles</v>
          </cell>
          <cell r="C238" t="str">
            <v>1830102</v>
          </cell>
          <cell r="D238" t="str">
            <v>Mejoras en Áreas Propias</v>
          </cell>
          <cell r="E238">
            <v>1</v>
          </cell>
        </row>
        <row r="239">
          <cell r="B239" t="str">
            <v>BKW.1330.02.01.01  Locales propios</v>
          </cell>
          <cell r="C239" t="str">
            <v>1830102</v>
          </cell>
          <cell r="D239" t="str">
            <v>Mejoras en Áreas Propias</v>
          </cell>
          <cell r="E239">
            <v>1</v>
          </cell>
        </row>
        <row r="240">
          <cell r="B240" t="str">
            <v>BKW.2110.01.01  Banco Central de Reserva</v>
          </cell>
          <cell r="C240">
            <v>211010201</v>
          </cell>
          <cell r="D240" t="str">
            <v>Depósitos de Bancos</v>
          </cell>
          <cell r="E240">
            <v>-1</v>
          </cell>
        </row>
        <row r="241">
          <cell r="B241" t="str">
            <v>BKW.2110.01.02  Entidades del Estado - ML</v>
          </cell>
          <cell r="C241">
            <v>2110103</v>
          </cell>
          <cell r="D241" t="str">
            <v>De Entidades Oficiales</v>
          </cell>
          <cell r="E241">
            <v>-1</v>
          </cell>
        </row>
        <row r="242">
          <cell r="B242" t="str">
            <v>BKW.2110.01.03  Empresas privadas - ML</v>
          </cell>
          <cell r="C242">
            <v>2110101</v>
          </cell>
          <cell r="D242" t="str">
            <v>Del Público</v>
          </cell>
          <cell r="E242">
            <v>-1</v>
          </cell>
        </row>
        <row r="243">
          <cell r="B243" t="str">
            <v>BKW.2110.01.04  Particulares - ML</v>
          </cell>
          <cell r="C243">
            <v>2110101</v>
          </cell>
          <cell r="D243" t="str">
            <v>Del Público</v>
          </cell>
          <cell r="E243">
            <v>-1</v>
          </cell>
        </row>
        <row r="244">
          <cell r="B244" t="str">
            <v>BKW.2110.01.06  Otras entidades del Sistema Financiero - ML</v>
          </cell>
          <cell r="C244">
            <v>211010299</v>
          </cell>
          <cell r="D244" t="str">
            <v>Depósitos de Otras Instituciones Financieras</v>
          </cell>
          <cell r="E244">
            <v>-1</v>
          </cell>
        </row>
        <row r="245">
          <cell r="B245" t="str">
            <v>BKW.2110.01.07  Depósitos por aplicar - ML</v>
          </cell>
          <cell r="C245">
            <v>0</v>
          </cell>
          <cell r="D245">
            <v>0</v>
          </cell>
          <cell r="E245">
            <v>0</v>
          </cell>
        </row>
        <row r="246">
          <cell r="B246" t="str">
            <v>BKW.2110.01.08  Retiros por aplicar - ML</v>
          </cell>
          <cell r="C246">
            <v>0</v>
          </cell>
          <cell r="D246">
            <v>0</v>
          </cell>
          <cell r="E246">
            <v>0</v>
          </cell>
        </row>
        <row r="247">
          <cell r="B247" t="str">
            <v>BKW.2110.01.99.01  Intereses y otros por pagar BCR</v>
          </cell>
          <cell r="C247">
            <v>0</v>
          </cell>
          <cell r="D247">
            <v>0</v>
          </cell>
          <cell r="E247">
            <v>0</v>
          </cell>
        </row>
        <row r="248">
          <cell r="B248" t="str">
            <v>BKW.2110.01.99.02  Intereses y otros por pagar Entidades del Estado</v>
          </cell>
          <cell r="C248">
            <v>2180101</v>
          </cell>
          <cell r="D248" t="str">
            <v>Cuentas de Cheques</v>
          </cell>
          <cell r="E248">
            <v>-1</v>
          </cell>
        </row>
        <row r="249">
          <cell r="B249" t="str">
            <v>BKW.2110.01.99.03  Intereses y otros por pagar Empresas Privadas</v>
          </cell>
          <cell r="C249">
            <v>2180101</v>
          </cell>
          <cell r="D249" t="str">
            <v>Cuentas de Cheques</v>
          </cell>
          <cell r="E249">
            <v>-1</v>
          </cell>
        </row>
        <row r="250">
          <cell r="B250" t="str">
            <v>BKW.2110.01.99.04  Intereses y otros por pagar Particulares</v>
          </cell>
          <cell r="C250">
            <v>2180101</v>
          </cell>
          <cell r="D250" t="str">
            <v>Cuentas de Cheques</v>
          </cell>
          <cell r="E250">
            <v>-1</v>
          </cell>
        </row>
        <row r="251">
          <cell r="B251" t="str">
            <v>BKW.2110.01.99.06  Intereses y otros por pagar Otras Entidades del S.F.</v>
          </cell>
          <cell r="C251">
            <v>2180101</v>
          </cell>
          <cell r="D251" t="str">
            <v>Cuentas de Cheques</v>
          </cell>
          <cell r="E251">
            <v>-1</v>
          </cell>
        </row>
        <row r="252">
          <cell r="B252" t="str">
            <v>BKW.2110.01.05  Bancos - ML</v>
          </cell>
          <cell r="C252">
            <v>211010201</v>
          </cell>
          <cell r="D252" t="str">
            <v>Depósitos de Bancos</v>
          </cell>
          <cell r="E252">
            <v>-1</v>
          </cell>
        </row>
        <row r="253">
          <cell r="B253" t="str">
            <v>BKW.2110.01.99.05  Intereses y otros por pagar Bancos</v>
          </cell>
          <cell r="C253">
            <v>2180101</v>
          </cell>
          <cell r="D253" t="str">
            <v>Cuentas de Cheques</v>
          </cell>
          <cell r="E253">
            <v>-1</v>
          </cell>
        </row>
        <row r="254">
          <cell r="B254" t="str">
            <v>BKW.2110.02.02  Entidades del Estado - ML</v>
          </cell>
          <cell r="C254">
            <v>2110203</v>
          </cell>
          <cell r="D254" t="str">
            <v>De Entidades Oficiales</v>
          </cell>
          <cell r="E254">
            <v>-1</v>
          </cell>
        </row>
        <row r="255">
          <cell r="B255" t="str">
            <v>BKW.2110.02.03  Empresas privadas - ML</v>
          </cell>
          <cell r="C255">
            <v>2110101</v>
          </cell>
          <cell r="D255" t="str">
            <v>Del Público</v>
          </cell>
          <cell r="E255">
            <v>-1</v>
          </cell>
        </row>
        <row r="256">
          <cell r="B256" t="str">
            <v>BKW.2110.02.04  Particulares - ML</v>
          </cell>
          <cell r="C256">
            <v>2110201</v>
          </cell>
          <cell r="D256" t="str">
            <v>Del Público</v>
          </cell>
          <cell r="E256">
            <v>-1</v>
          </cell>
        </row>
        <row r="257">
          <cell r="B257" t="str">
            <v>BKW.2110.02.06  Otras entidades del Sistema Financiero - ML</v>
          </cell>
          <cell r="C257">
            <v>2110201</v>
          </cell>
          <cell r="D257" t="str">
            <v>Del Público</v>
          </cell>
          <cell r="E257">
            <v>-1</v>
          </cell>
        </row>
        <row r="258">
          <cell r="B258" t="str">
            <v>BKW.2110.02.99.02  Intereses y otros por pagar Entidades Estado</v>
          </cell>
          <cell r="C258">
            <v>2180102</v>
          </cell>
          <cell r="D258" t="str">
            <v>Cuentas de Ahorro</v>
          </cell>
          <cell r="E258">
            <v>-1</v>
          </cell>
        </row>
        <row r="259">
          <cell r="B259" t="str">
            <v>BKW.2110.02.99.03  Intereses y otros por pagar Privada</v>
          </cell>
          <cell r="C259">
            <v>2180102</v>
          </cell>
          <cell r="D259" t="str">
            <v>Cuentas de Ahorro</v>
          </cell>
          <cell r="E259">
            <v>-1</v>
          </cell>
        </row>
        <row r="260">
          <cell r="B260" t="str">
            <v>BKW.2110.02.99.04  Intereses y otros por pagar Particulares</v>
          </cell>
          <cell r="C260">
            <v>2180102</v>
          </cell>
          <cell r="D260" t="str">
            <v>Cuentas de Ahorro</v>
          </cell>
          <cell r="E260">
            <v>-1</v>
          </cell>
        </row>
        <row r="261">
          <cell r="B261" t="str">
            <v>BKW.2110.02.99.06  Intereses y otros por pagar Otras</v>
          </cell>
          <cell r="C261">
            <v>2180102</v>
          </cell>
          <cell r="D261" t="str">
            <v>Cuentas de Ahorro</v>
          </cell>
          <cell r="E261">
            <v>-1</v>
          </cell>
        </row>
        <row r="262">
          <cell r="B262" t="str">
            <v>BKW.2110.02.05  Bancos - ML</v>
          </cell>
          <cell r="C262">
            <v>211010201</v>
          </cell>
          <cell r="D262" t="str">
            <v>Depósitos de Bancos</v>
          </cell>
          <cell r="E262">
            <v>-1</v>
          </cell>
        </row>
        <row r="263">
          <cell r="B263" t="str">
            <v>BKW.2110.02.99.05  Intereses y otros por pagar Bancos</v>
          </cell>
          <cell r="C263">
            <v>2180101</v>
          </cell>
          <cell r="D263" t="str">
            <v>Cuentas de Cheques</v>
          </cell>
          <cell r="E263">
            <v>-1</v>
          </cell>
        </row>
        <row r="264">
          <cell r="B264" t="str">
            <v>BKW.2111.02.02  Entidades del Estado - ML</v>
          </cell>
          <cell r="C264">
            <v>211030301</v>
          </cell>
          <cell r="D264" t="str">
            <v>Certificados</v>
          </cell>
          <cell r="E264">
            <v>-1</v>
          </cell>
        </row>
        <row r="265">
          <cell r="B265" t="str">
            <v>BKW.2111.02.03  Empresas privadas - ML</v>
          </cell>
          <cell r="C265">
            <v>211030101</v>
          </cell>
          <cell r="D265" t="str">
            <v>Certificados</v>
          </cell>
          <cell r="E265">
            <v>-1</v>
          </cell>
        </row>
        <row r="266">
          <cell r="B266" t="str">
            <v>BKW.2111.02.04  Particulares - ML</v>
          </cell>
          <cell r="C266">
            <v>211030101</v>
          </cell>
          <cell r="D266" t="str">
            <v>Certificados</v>
          </cell>
          <cell r="E266">
            <v>-1</v>
          </cell>
        </row>
        <row r="267">
          <cell r="B267" t="str">
            <v>BKW.2111.02.06  Otras entidades del Sistema Financiero - ML</v>
          </cell>
          <cell r="C267">
            <v>211030299</v>
          </cell>
          <cell r="D267" t="str">
            <v>Depósitos de Otras Instituciones Financieras</v>
          </cell>
          <cell r="E267">
            <v>-1</v>
          </cell>
        </row>
        <row r="268">
          <cell r="B268" t="str">
            <v>BKW.2111.02.99.01  Intereses y otros por pagar BCR</v>
          </cell>
          <cell r="C268">
            <v>0</v>
          </cell>
          <cell r="D268">
            <v>0</v>
          </cell>
          <cell r="E268">
            <v>0</v>
          </cell>
        </row>
        <row r="269">
          <cell r="B269" t="str">
            <v>BKW.2111.02.99.02  Intereses y otros por pagar Entidades Estado</v>
          </cell>
          <cell r="C269">
            <v>2180103</v>
          </cell>
          <cell r="D269" t="str">
            <v>Depósitos a Plazo</v>
          </cell>
          <cell r="E269">
            <v>-1</v>
          </cell>
        </row>
        <row r="270">
          <cell r="B270" t="str">
            <v>BKW.2111.02.99.03  Intereses y otros por pagar Privada</v>
          </cell>
          <cell r="C270">
            <v>2180103</v>
          </cell>
          <cell r="D270" t="str">
            <v>Depósitos a Plazo</v>
          </cell>
          <cell r="E270">
            <v>-1</v>
          </cell>
        </row>
        <row r="271">
          <cell r="B271" t="str">
            <v>BKW.2111.02.99.04  Intereses y otros por pagar Particulares</v>
          </cell>
          <cell r="C271">
            <v>2180103</v>
          </cell>
          <cell r="D271" t="str">
            <v>Depósitos a Plazo</v>
          </cell>
          <cell r="E271">
            <v>-1</v>
          </cell>
        </row>
        <row r="272">
          <cell r="B272" t="str">
            <v>BKW.2111.02.99.06  Intereses y otros por pagar Otras</v>
          </cell>
          <cell r="C272">
            <v>2180103</v>
          </cell>
          <cell r="D272" t="str">
            <v>Depósitos a Plazo</v>
          </cell>
          <cell r="E272">
            <v>-1</v>
          </cell>
        </row>
        <row r="273">
          <cell r="B273" t="str">
            <v>BKW.2111.03.02  Entidades del Estado - ML</v>
          </cell>
          <cell r="C273">
            <v>0</v>
          </cell>
          <cell r="D273">
            <v>0</v>
          </cell>
          <cell r="E273">
            <v>0</v>
          </cell>
        </row>
        <row r="274">
          <cell r="B274" t="str">
            <v>BKW.2111.03.03  Empresas privadas - ML</v>
          </cell>
          <cell r="C274">
            <v>211030101</v>
          </cell>
          <cell r="D274" t="str">
            <v>Certificados</v>
          </cell>
          <cell r="E274">
            <v>-1</v>
          </cell>
        </row>
        <row r="275">
          <cell r="B275" t="str">
            <v>BKW.2111.03.04  Particulares - ML</v>
          </cell>
          <cell r="C275">
            <v>211030101</v>
          </cell>
          <cell r="D275" t="str">
            <v>Certificados</v>
          </cell>
          <cell r="E275">
            <v>-1</v>
          </cell>
        </row>
        <row r="276">
          <cell r="B276" t="str">
            <v>BKW.2111.03.06  Otras entidades del Sistema Financiero - ML</v>
          </cell>
          <cell r="C276">
            <v>211030299</v>
          </cell>
          <cell r="D276" t="str">
            <v>Depósitos de Otras Instituciones Financieras</v>
          </cell>
          <cell r="E276">
            <v>-1</v>
          </cell>
        </row>
        <row r="277">
          <cell r="B277" t="str">
            <v>BKW.2111.03.99.02  Intereses y otros por pagar Entidades Estado</v>
          </cell>
          <cell r="C277">
            <v>0</v>
          </cell>
          <cell r="D277">
            <v>0</v>
          </cell>
          <cell r="E277">
            <v>0</v>
          </cell>
        </row>
        <row r="278">
          <cell r="B278" t="str">
            <v>BKW.2111.03.99.03  Intereses y otros por pagar Privada</v>
          </cell>
          <cell r="C278">
            <v>2180103</v>
          </cell>
          <cell r="D278" t="str">
            <v>Depósitos a Plazo</v>
          </cell>
          <cell r="E278">
            <v>-1</v>
          </cell>
        </row>
        <row r="279">
          <cell r="B279" t="str">
            <v>BKW.2111.03.99.04  Intereses y otros por pagar Particulares</v>
          </cell>
          <cell r="C279">
            <v>2180103</v>
          </cell>
          <cell r="D279" t="str">
            <v>Depósitos a Plazo</v>
          </cell>
          <cell r="E279">
            <v>-1</v>
          </cell>
        </row>
        <row r="280">
          <cell r="B280" t="str">
            <v>BKW.2111.03.99.06  Intereses y otros por pagar Otras</v>
          </cell>
          <cell r="C280">
            <v>2180103</v>
          </cell>
          <cell r="D280" t="str">
            <v>Depósitos a Plazo</v>
          </cell>
          <cell r="E280">
            <v>-1</v>
          </cell>
        </row>
        <row r="281">
          <cell r="B281" t="str">
            <v>BKW.2111.04.02  Entidades del Estado - ML</v>
          </cell>
          <cell r="C281">
            <v>211030301</v>
          </cell>
          <cell r="D281" t="str">
            <v>Certificados</v>
          </cell>
          <cell r="E281">
            <v>-1</v>
          </cell>
        </row>
        <row r="282">
          <cell r="B282" t="str">
            <v>BKW.2111.04.03  Empresas privadas - ML</v>
          </cell>
          <cell r="C282">
            <v>211030101</v>
          </cell>
          <cell r="D282" t="str">
            <v>Certificados</v>
          </cell>
          <cell r="E282">
            <v>-1</v>
          </cell>
        </row>
        <row r="283">
          <cell r="B283" t="str">
            <v>BKW.2111.04.04  Particulares - ML</v>
          </cell>
          <cell r="C283">
            <v>211030101</v>
          </cell>
          <cell r="D283" t="str">
            <v>Certificados</v>
          </cell>
          <cell r="E283">
            <v>-1</v>
          </cell>
        </row>
        <row r="284">
          <cell r="B284" t="str">
            <v>BKW.2111.04.06  Otras entidades del Sistema Financiero - ML</v>
          </cell>
          <cell r="C284">
            <v>211030299</v>
          </cell>
          <cell r="D284" t="str">
            <v>Depósitos de Otras Instituciones Financieras</v>
          </cell>
          <cell r="E284">
            <v>-1</v>
          </cell>
        </row>
        <row r="285">
          <cell r="B285" t="str">
            <v>BKW.2111.04.99.02  Intereses y otros por pagar Entidades Estado</v>
          </cell>
          <cell r="C285">
            <v>2180103</v>
          </cell>
          <cell r="D285" t="str">
            <v>Depósitos a Plazo</v>
          </cell>
          <cell r="E285">
            <v>-1</v>
          </cell>
        </row>
        <row r="286">
          <cell r="B286" t="str">
            <v>BKW.2111.04.99.03  Intereses y otros por pagar Privada</v>
          </cell>
          <cell r="C286">
            <v>2180103</v>
          </cell>
          <cell r="D286" t="str">
            <v>Depósitos a Plazo</v>
          </cell>
          <cell r="E286">
            <v>-1</v>
          </cell>
        </row>
        <row r="287">
          <cell r="B287" t="str">
            <v>BKW.2111.04.99.04  Intereses y otros por pagar Particulares</v>
          </cell>
          <cell r="C287">
            <v>2180103</v>
          </cell>
          <cell r="D287" t="str">
            <v>Depósitos a Plazo</v>
          </cell>
          <cell r="E287">
            <v>-1</v>
          </cell>
        </row>
        <row r="288">
          <cell r="B288" t="str">
            <v>BKW.2111.04.99.06  Intereses y otros por pagar Otras</v>
          </cell>
          <cell r="C288">
            <v>2180103</v>
          </cell>
          <cell r="D288" t="str">
            <v>Depósitos a Plazo</v>
          </cell>
          <cell r="E288">
            <v>-1</v>
          </cell>
        </row>
        <row r="289">
          <cell r="B289" t="str">
            <v>BKW.2111.05.02  Entidades del Estado - ML</v>
          </cell>
          <cell r="C289">
            <v>211030301</v>
          </cell>
          <cell r="D289" t="str">
            <v>Certificados</v>
          </cell>
          <cell r="E289">
            <v>-1</v>
          </cell>
        </row>
        <row r="290">
          <cell r="B290" t="str">
            <v>BKW.2111.05.03  Empresas privadas - ML</v>
          </cell>
          <cell r="C290">
            <v>211030101</v>
          </cell>
          <cell r="D290" t="str">
            <v>Certificados</v>
          </cell>
          <cell r="E290">
            <v>-1</v>
          </cell>
        </row>
        <row r="291">
          <cell r="B291" t="str">
            <v>BKW.2111.05.04  Particulares - ML</v>
          </cell>
          <cell r="C291">
            <v>211030101</v>
          </cell>
          <cell r="D291" t="str">
            <v>Certificados</v>
          </cell>
          <cell r="E291">
            <v>-1</v>
          </cell>
        </row>
        <row r="292">
          <cell r="B292" t="str">
            <v>BKW.2111.05.06  Otras entidades del Sistema Financiero - ML</v>
          </cell>
          <cell r="C292">
            <v>211030299</v>
          </cell>
          <cell r="D292" t="str">
            <v>Depósitos de Otras Instituciones Financieras</v>
          </cell>
          <cell r="E292">
            <v>-1</v>
          </cell>
        </row>
        <row r="293">
          <cell r="B293" t="str">
            <v>BKW.2111.05.99.02  Intereses y otros por pagar Entidades Estado</v>
          </cell>
          <cell r="C293">
            <v>2180103</v>
          </cell>
          <cell r="D293" t="str">
            <v>Depósitos a Plazo</v>
          </cell>
          <cell r="E293">
            <v>-1</v>
          </cell>
        </row>
        <row r="294">
          <cell r="B294" t="str">
            <v>BKW.2111.05.99.03  Intereses y otros por pagar Privada</v>
          </cell>
          <cell r="C294">
            <v>2180103</v>
          </cell>
          <cell r="D294" t="str">
            <v>Depósitos a Plazo</v>
          </cell>
          <cell r="E294">
            <v>-1</v>
          </cell>
        </row>
        <row r="295">
          <cell r="B295" t="str">
            <v>BKW.2111.05.99.04  Intereses y otros por pagar Particulares</v>
          </cell>
          <cell r="C295">
            <v>2180103</v>
          </cell>
          <cell r="D295" t="str">
            <v>Depósitos a Plazo</v>
          </cell>
          <cell r="E295">
            <v>-1</v>
          </cell>
        </row>
        <row r="296">
          <cell r="B296" t="str">
            <v>BKW.2111.05.99.06  Intereses y otros por pagar Otras</v>
          </cell>
          <cell r="C296">
            <v>2180103</v>
          </cell>
          <cell r="D296" t="str">
            <v>Depósitos a Plazo</v>
          </cell>
          <cell r="E296">
            <v>-1</v>
          </cell>
        </row>
        <row r="297">
          <cell r="B297" t="str">
            <v>BKW.2111.06.02  Entidades del Estado - ML</v>
          </cell>
          <cell r="C297">
            <v>211030301</v>
          </cell>
          <cell r="D297" t="str">
            <v>Certificados</v>
          </cell>
          <cell r="E297">
            <v>-1</v>
          </cell>
        </row>
        <row r="298">
          <cell r="B298" t="str">
            <v>BKW.2111.06.03  Empresas privadas - ML</v>
          </cell>
          <cell r="C298">
            <v>211030101</v>
          </cell>
          <cell r="D298" t="str">
            <v>Certificados</v>
          </cell>
          <cell r="E298">
            <v>-1</v>
          </cell>
        </row>
        <row r="299">
          <cell r="B299" t="str">
            <v>BKW.2111.06.04  Particulares - ML</v>
          </cell>
          <cell r="C299">
            <v>211030101</v>
          </cell>
          <cell r="D299" t="str">
            <v>Certificados</v>
          </cell>
          <cell r="E299">
            <v>-1</v>
          </cell>
        </row>
        <row r="300">
          <cell r="B300" t="str">
            <v>BKW.2111.06.06  Otras entidades del Sistema Financiero - ML</v>
          </cell>
          <cell r="C300">
            <v>211030299</v>
          </cell>
          <cell r="D300" t="str">
            <v>Depósitos de Otras Instituciones Financieras</v>
          </cell>
          <cell r="E300">
            <v>-1</v>
          </cell>
        </row>
        <row r="301">
          <cell r="B301" t="str">
            <v>BKW.2111.06.99.02  Intereses y otros por pagar Entidades Estado</v>
          </cell>
          <cell r="C301">
            <v>2180103</v>
          </cell>
          <cell r="D301" t="str">
            <v>Depósitos a Plazo</v>
          </cell>
          <cell r="E301">
            <v>-1</v>
          </cell>
        </row>
        <row r="302">
          <cell r="B302" t="str">
            <v>BKW.2111.06.99.03  Intereses y otros por pagar Privada</v>
          </cell>
          <cell r="C302">
            <v>2180103</v>
          </cell>
          <cell r="D302" t="str">
            <v>Depósitos a Plazo</v>
          </cell>
          <cell r="E302">
            <v>-1</v>
          </cell>
        </row>
        <row r="303">
          <cell r="B303" t="str">
            <v>BKW.2111.06.99.04  Intereses y otros por pagar Particulares</v>
          </cell>
          <cell r="C303">
            <v>2180103</v>
          </cell>
          <cell r="D303" t="str">
            <v>Depósitos a Plazo</v>
          </cell>
          <cell r="E303">
            <v>-1</v>
          </cell>
        </row>
        <row r="304">
          <cell r="B304" t="str">
            <v>BKW.2111.06.99.06  Intereses y otros por pagar Otras</v>
          </cell>
          <cell r="C304">
            <v>2180103</v>
          </cell>
          <cell r="D304" t="str">
            <v>Depósitos a Plazo</v>
          </cell>
          <cell r="E304">
            <v>-1</v>
          </cell>
        </row>
        <row r="305">
          <cell r="B305" t="str">
            <v>BKW.2111.07.02  Entidades del Estado - ML</v>
          </cell>
          <cell r="C305">
            <v>211030301</v>
          </cell>
          <cell r="D305" t="str">
            <v>Certificados</v>
          </cell>
          <cell r="E305">
            <v>-1</v>
          </cell>
        </row>
        <row r="306">
          <cell r="B306" t="str">
            <v>BKW.2111.07.03  Empresas privadas - ML</v>
          </cell>
          <cell r="C306">
            <v>211030101</v>
          </cell>
          <cell r="D306" t="str">
            <v>Certificados</v>
          </cell>
          <cell r="E306">
            <v>-1</v>
          </cell>
        </row>
        <row r="307">
          <cell r="B307" t="str">
            <v>BKW.2111.07.04  Particulares - ML</v>
          </cell>
          <cell r="C307">
            <v>211030101</v>
          </cell>
          <cell r="D307" t="str">
            <v>Certificados</v>
          </cell>
          <cell r="E307">
            <v>-1</v>
          </cell>
        </row>
        <row r="308">
          <cell r="B308" t="str">
            <v>BKW.2111.07.06  Otras entidades del Sistema Financiero - ML</v>
          </cell>
          <cell r="C308">
            <v>211030299</v>
          </cell>
          <cell r="D308" t="str">
            <v>Depósitos de Otras Instituciones Financieras</v>
          </cell>
          <cell r="E308">
            <v>-1</v>
          </cell>
        </row>
        <row r="309">
          <cell r="B309" t="str">
            <v>BKW.2111.07.99.02  Intereses y otros por pagar Entidades Estado</v>
          </cell>
          <cell r="C309">
            <v>2180103</v>
          </cell>
          <cell r="D309" t="str">
            <v>Depósitos a Plazo</v>
          </cell>
          <cell r="E309">
            <v>-1</v>
          </cell>
        </row>
        <row r="310">
          <cell r="B310" t="str">
            <v>BKW.2111.07.99.03  Intereses y otros por pagar Privada</v>
          </cell>
          <cell r="C310">
            <v>2180103</v>
          </cell>
          <cell r="D310" t="str">
            <v>Depósitos a Plazo</v>
          </cell>
          <cell r="E310">
            <v>-1</v>
          </cell>
        </row>
        <row r="311">
          <cell r="B311" t="str">
            <v>BKW.2111.07.99.04  Intereses y otros por pagar Particulares</v>
          </cell>
          <cell r="C311">
            <v>2180103</v>
          </cell>
          <cell r="D311" t="str">
            <v>Depósitos a Plazo</v>
          </cell>
          <cell r="E311">
            <v>-1</v>
          </cell>
        </row>
        <row r="312">
          <cell r="B312" t="str">
            <v>BKW.2111.07.99.06  Intereses y otros por pagar Otras</v>
          </cell>
          <cell r="C312">
            <v>2180103</v>
          </cell>
          <cell r="D312" t="str">
            <v>Depósitos a Plazo</v>
          </cell>
          <cell r="E312">
            <v>-1</v>
          </cell>
        </row>
        <row r="313">
          <cell r="B313" t="str">
            <v>BKW.2111.08.02  Entidades del Estado - ML</v>
          </cell>
          <cell r="C313">
            <v>211030301</v>
          </cell>
          <cell r="D313" t="str">
            <v>Certificados</v>
          </cell>
          <cell r="E313">
            <v>-1</v>
          </cell>
        </row>
        <row r="314">
          <cell r="B314" t="str">
            <v>BKW.2111.08.03  Empresas privadas - ML</v>
          </cell>
          <cell r="C314">
            <v>211030101</v>
          </cell>
          <cell r="D314" t="str">
            <v>Certificados</v>
          </cell>
          <cell r="E314">
            <v>-1</v>
          </cell>
        </row>
        <row r="315">
          <cell r="B315" t="str">
            <v>BKW.2111.08.04  Particulares - ML</v>
          </cell>
          <cell r="C315">
            <v>211030101</v>
          </cell>
          <cell r="D315" t="str">
            <v>Certificados</v>
          </cell>
          <cell r="E315">
            <v>-1</v>
          </cell>
        </row>
        <row r="316">
          <cell r="B316" t="str">
            <v>BKW.2111.08.06  Otras entidades del Sistema Financiero - ML</v>
          </cell>
          <cell r="C316">
            <v>211030299</v>
          </cell>
          <cell r="D316" t="str">
            <v>Depósitos de Otras Instituciones Financieras</v>
          </cell>
          <cell r="E316">
            <v>-1</v>
          </cell>
        </row>
        <row r="317">
          <cell r="B317" t="str">
            <v>BKW.2111.08.99.02  Intereses y otros por pagar Entidades Estado</v>
          </cell>
          <cell r="C317">
            <v>2180103</v>
          </cell>
          <cell r="D317" t="str">
            <v>Depósitos a Plazo</v>
          </cell>
          <cell r="E317">
            <v>-1</v>
          </cell>
        </row>
        <row r="318">
          <cell r="B318" t="str">
            <v>BKW.2111.08.99.03  Intereses y otros por pagar Privada</v>
          </cell>
          <cell r="C318">
            <v>2180103</v>
          </cell>
          <cell r="D318" t="str">
            <v>Depósitos a Plazo</v>
          </cell>
          <cell r="E318">
            <v>-1</v>
          </cell>
        </row>
        <row r="319">
          <cell r="B319" t="str">
            <v>BKW.2111.08.99.04  Intereses y otros por pagar Particulares</v>
          </cell>
          <cell r="C319">
            <v>2180103</v>
          </cell>
          <cell r="D319" t="str">
            <v>Depósitos a Plazo</v>
          </cell>
          <cell r="E319">
            <v>-1</v>
          </cell>
        </row>
        <row r="320">
          <cell r="B320" t="str">
            <v>BKW.2111.08.99.06  Intereses y otros por pagar Otras</v>
          </cell>
          <cell r="C320">
            <v>2180103</v>
          </cell>
          <cell r="D320" t="str">
            <v>Depósitos a Plazo</v>
          </cell>
          <cell r="E320">
            <v>-1</v>
          </cell>
        </row>
        <row r="321">
          <cell r="B321" t="str">
            <v>BKW.2111.13.02  Entidades del Estado - ML</v>
          </cell>
          <cell r="C321">
            <v>211030301</v>
          </cell>
          <cell r="D321" t="str">
            <v>Certificados</v>
          </cell>
          <cell r="E321">
            <v>-1</v>
          </cell>
        </row>
        <row r="322">
          <cell r="B322" t="str">
            <v>BKW.2111.13.03  Empresas privadas - ML</v>
          </cell>
          <cell r="C322">
            <v>211030101</v>
          </cell>
          <cell r="D322" t="str">
            <v>Certificados</v>
          </cell>
          <cell r="E322">
            <v>-1</v>
          </cell>
        </row>
        <row r="323">
          <cell r="B323" t="str">
            <v>BKW.2111.13.04  Particulares - ML</v>
          </cell>
          <cell r="C323">
            <v>211030101</v>
          </cell>
          <cell r="D323" t="str">
            <v>Certificados</v>
          </cell>
          <cell r="E323">
            <v>-1</v>
          </cell>
        </row>
        <row r="324">
          <cell r="B324" t="str">
            <v>BKW.2111.13.06  Otras entidades del Sistema Financiero - ML</v>
          </cell>
          <cell r="C324">
            <v>211030299</v>
          </cell>
          <cell r="D324" t="str">
            <v>Depósitos de Otras Instituciones Financieras</v>
          </cell>
          <cell r="E324">
            <v>-1</v>
          </cell>
        </row>
        <row r="325">
          <cell r="B325" t="str">
            <v>BKW.2111.13.99.02  Intereses y otros por pagar Entidades Estado</v>
          </cell>
          <cell r="C325">
            <v>2180103</v>
          </cell>
          <cell r="D325" t="str">
            <v>Depósitos a Plazo</v>
          </cell>
          <cell r="E325">
            <v>-1</v>
          </cell>
        </row>
        <row r="326">
          <cell r="B326" t="str">
            <v>BKW.2111.13.99.03  Intereses y otros por pagar Privada</v>
          </cell>
          <cell r="C326">
            <v>2180103</v>
          </cell>
          <cell r="D326" t="str">
            <v>Depósitos a Plazo</v>
          </cell>
          <cell r="E326">
            <v>-1</v>
          </cell>
        </row>
        <row r="327">
          <cell r="B327" t="str">
            <v>BKW.2111.13.99.04  Intereses y otros por pagar Particulares</v>
          </cell>
          <cell r="C327">
            <v>2180103</v>
          </cell>
          <cell r="D327" t="str">
            <v>Depósitos a Plazo</v>
          </cell>
          <cell r="E327">
            <v>-1</v>
          </cell>
        </row>
        <row r="328">
          <cell r="B328" t="str">
            <v>BKW.2111.13.99.05  Intereses y otros por pagar Bancos</v>
          </cell>
          <cell r="C328">
            <v>0</v>
          </cell>
          <cell r="D328">
            <v>0</v>
          </cell>
          <cell r="E328">
            <v>0</v>
          </cell>
        </row>
        <row r="329">
          <cell r="B329" t="str">
            <v>BKW.2111.13.99.06  Intereses y otros por pagar Otras</v>
          </cell>
          <cell r="C329">
            <v>2180103</v>
          </cell>
          <cell r="D329" t="str">
            <v>Depósitos a Plazo</v>
          </cell>
          <cell r="E329">
            <v>-1</v>
          </cell>
        </row>
        <row r="330">
          <cell r="B330" t="str">
            <v>BKW.2111.14.02  Entidades del Estado - ML</v>
          </cell>
          <cell r="C330">
            <v>211030301</v>
          </cell>
          <cell r="D330" t="str">
            <v>Certificados</v>
          </cell>
          <cell r="E330">
            <v>-1</v>
          </cell>
        </row>
        <row r="331">
          <cell r="B331" t="str">
            <v>BKW.2111.14.03  Empresas privadas - ML</v>
          </cell>
          <cell r="C331">
            <v>211030101</v>
          </cell>
          <cell r="D331" t="str">
            <v>Certificados</v>
          </cell>
          <cell r="E331">
            <v>-1</v>
          </cell>
        </row>
        <row r="332">
          <cell r="B332" t="str">
            <v>BKW.2111.14.04  Particulares - ML</v>
          </cell>
          <cell r="C332">
            <v>211030101</v>
          </cell>
          <cell r="D332" t="str">
            <v>Certificados</v>
          </cell>
          <cell r="E332">
            <v>-1</v>
          </cell>
        </row>
        <row r="333">
          <cell r="B333" t="str">
            <v>BKW.2111.14.99.02  Intereses y otros por pagar Entidades Estado</v>
          </cell>
          <cell r="C333">
            <v>2180102</v>
          </cell>
          <cell r="D333" t="str">
            <v>Cuentas de Ahorro</v>
          </cell>
          <cell r="E333">
            <v>-1</v>
          </cell>
        </row>
        <row r="334">
          <cell r="B334" t="str">
            <v>BKW.2111.14.99.03  Intereses y otros por pagar Privada</v>
          </cell>
          <cell r="C334">
            <v>2180102</v>
          </cell>
          <cell r="D334" t="str">
            <v>Cuentas de Ahorro</v>
          </cell>
          <cell r="E334">
            <v>-1</v>
          </cell>
        </row>
        <row r="335">
          <cell r="B335" t="str">
            <v>BKW.2111.14.99.04  Intereses y otros por pagar Particulares</v>
          </cell>
          <cell r="C335">
            <v>2180102</v>
          </cell>
          <cell r="D335" t="str">
            <v>Cuentas de Ahorro</v>
          </cell>
          <cell r="E335">
            <v>-1</v>
          </cell>
        </row>
        <row r="336">
          <cell r="B336" t="str">
            <v>BKW.2112.01.02  Entidades del Estado - ML</v>
          </cell>
          <cell r="C336">
            <v>0</v>
          </cell>
          <cell r="D336">
            <v>0</v>
          </cell>
          <cell r="E336">
            <v>0</v>
          </cell>
        </row>
        <row r="337">
          <cell r="B337" t="str">
            <v>BKW.2112.01.03  Empresas privadas - ML</v>
          </cell>
          <cell r="C337">
            <v>211030101</v>
          </cell>
          <cell r="D337" t="str">
            <v>Certificados</v>
          </cell>
          <cell r="E337">
            <v>-1</v>
          </cell>
        </row>
        <row r="338">
          <cell r="B338" t="str">
            <v>BKW.2112.01.04  Particulares - ML</v>
          </cell>
          <cell r="C338">
            <v>211030101</v>
          </cell>
          <cell r="D338" t="str">
            <v>Certificados</v>
          </cell>
          <cell r="E338">
            <v>-1</v>
          </cell>
        </row>
        <row r="339">
          <cell r="B339" t="str">
            <v>BKW.2112.01.99.02  Intereses y otros por pagar Entidades Estado</v>
          </cell>
          <cell r="C339">
            <v>0</v>
          </cell>
          <cell r="D339">
            <v>0</v>
          </cell>
          <cell r="E339">
            <v>0</v>
          </cell>
        </row>
        <row r="340">
          <cell r="B340" t="str">
            <v>BKW.2112.01.99.03  Intereses y otros por pagar Privada</v>
          </cell>
          <cell r="C340">
            <v>2180103</v>
          </cell>
          <cell r="D340" t="str">
            <v>Depósitos a Plazo</v>
          </cell>
          <cell r="E340">
            <v>-1</v>
          </cell>
        </row>
        <row r="341">
          <cell r="B341" t="str">
            <v>BKW.2112.01.99.04  Intereses y otros por pagar Particulares</v>
          </cell>
          <cell r="C341">
            <v>2180103</v>
          </cell>
          <cell r="D341" t="str">
            <v>Depósitos a Plazo</v>
          </cell>
          <cell r="E341">
            <v>-1</v>
          </cell>
        </row>
        <row r="342">
          <cell r="B342" t="str">
            <v>BKW.2112.01.06  Otras entidades del Sistema Financiero - ML</v>
          </cell>
          <cell r="C342">
            <v>211030299</v>
          </cell>
          <cell r="D342" t="str">
            <v>Depósitos a Plazo</v>
          </cell>
          <cell r="E342">
            <v>-1</v>
          </cell>
        </row>
        <row r="343">
          <cell r="B343" t="str">
            <v>BKW.2112.01.99.06  Intereses y otros por pagar Otras</v>
          </cell>
          <cell r="C343">
            <v>2180102</v>
          </cell>
          <cell r="D343" t="str">
            <v>Cuentas de Ahorro</v>
          </cell>
          <cell r="E343">
            <v>-1</v>
          </cell>
        </row>
        <row r="344">
          <cell r="B344" t="str">
            <v>BKW.2112.04.03  Empresas privadas - ML</v>
          </cell>
          <cell r="C344">
            <v>2110201</v>
          </cell>
          <cell r="D344" t="str">
            <v>Del Público</v>
          </cell>
          <cell r="E344">
            <v>-1</v>
          </cell>
        </row>
        <row r="345">
          <cell r="B345" t="str">
            <v>BKW.2112.04.04  Particulares - ML</v>
          </cell>
          <cell r="C345">
            <v>2110201</v>
          </cell>
          <cell r="D345" t="str">
            <v>Del Público</v>
          </cell>
          <cell r="E345">
            <v>-1</v>
          </cell>
        </row>
        <row r="346">
          <cell r="B346" t="str">
            <v>BKW.2112.04.99.03  Intereses y otros por pagar - ML</v>
          </cell>
          <cell r="C346">
            <v>2180102</v>
          </cell>
          <cell r="D346" t="str">
            <v>Cuentas de Ahorro</v>
          </cell>
          <cell r="E346">
            <v>-1</v>
          </cell>
        </row>
        <row r="347">
          <cell r="B347" t="str">
            <v>BKW.2112.04.99.04  Intereses y otros por pagar - ML</v>
          </cell>
          <cell r="C347">
            <v>2180102</v>
          </cell>
          <cell r="D347" t="str">
            <v>Cuentas de Ahorro</v>
          </cell>
          <cell r="E347">
            <v>-1</v>
          </cell>
        </row>
        <row r="348">
          <cell r="B348" t="str">
            <v>BKW.2114.01.03  Empresas privadas - ML</v>
          </cell>
          <cell r="C348">
            <v>0</v>
          </cell>
          <cell r="D348">
            <v>0</v>
          </cell>
          <cell r="E348">
            <v>0</v>
          </cell>
        </row>
        <row r="349">
          <cell r="B349" t="str">
            <v>BKW.2114.01.04  Particulares - ML</v>
          </cell>
          <cell r="C349">
            <v>0</v>
          </cell>
          <cell r="D349">
            <v>0</v>
          </cell>
          <cell r="E349">
            <v>0</v>
          </cell>
        </row>
        <row r="350">
          <cell r="B350" t="str">
            <v>BKW.2114.02.03  Empresas privadas - ML</v>
          </cell>
          <cell r="C350">
            <v>0</v>
          </cell>
          <cell r="D350">
            <v>0</v>
          </cell>
          <cell r="E350">
            <v>0</v>
          </cell>
        </row>
        <row r="351">
          <cell r="B351" t="str">
            <v>BKW.2114.02.04  Particulares - ML</v>
          </cell>
          <cell r="C351">
            <v>0</v>
          </cell>
          <cell r="D351">
            <v>0</v>
          </cell>
          <cell r="E351">
            <v>0</v>
          </cell>
        </row>
        <row r="352">
          <cell r="B352" t="str">
            <v>BKW.2114.03.02  Entidades del Estado - ML</v>
          </cell>
          <cell r="C352">
            <v>211060402</v>
          </cell>
          <cell r="D352" t="str">
            <v>Depósitos Judiciales</v>
          </cell>
          <cell r="E352">
            <v>-1</v>
          </cell>
        </row>
        <row r="353">
          <cell r="B353" t="str">
            <v>BKW.2114.03.03  Empresas privadas - ML</v>
          </cell>
          <cell r="C353">
            <v>211060402</v>
          </cell>
          <cell r="D353" t="str">
            <v>Depósitos Judiciales</v>
          </cell>
          <cell r="E353">
            <v>-1</v>
          </cell>
        </row>
        <row r="354">
          <cell r="B354" t="str">
            <v>BKW.2114.03.04  Particulares - ML</v>
          </cell>
          <cell r="C354">
            <v>211060402</v>
          </cell>
          <cell r="D354" t="str">
            <v>Depósitos Judiciales</v>
          </cell>
          <cell r="E354">
            <v>-1</v>
          </cell>
        </row>
        <row r="355">
          <cell r="B355" t="str">
            <v>BKW.2114.03.99.03  Intereses y otros por pagar Privada</v>
          </cell>
          <cell r="C355">
            <v>0</v>
          </cell>
          <cell r="D355">
            <v>0</v>
          </cell>
          <cell r="E355">
            <v>0</v>
          </cell>
        </row>
        <row r="356">
          <cell r="B356" t="str">
            <v>BKW.2114.03.99.04  Intereses y otros por pagar Particulares</v>
          </cell>
          <cell r="C356">
            <v>0</v>
          </cell>
          <cell r="D356">
            <v>0</v>
          </cell>
          <cell r="E356">
            <v>0</v>
          </cell>
        </row>
        <row r="357">
          <cell r="B357" t="str">
            <v>BKW.2114.04.03  Empresas privadas - ML</v>
          </cell>
          <cell r="C357">
            <v>211060402</v>
          </cell>
          <cell r="D357" t="str">
            <v>Depósitos Judiciales</v>
          </cell>
          <cell r="E357">
            <v>-1</v>
          </cell>
        </row>
        <row r="358">
          <cell r="B358" t="str">
            <v>BKW.2114.04.04  Particulares - ML</v>
          </cell>
          <cell r="C358">
            <v>211060402</v>
          </cell>
          <cell r="D358" t="str">
            <v>Depósitos Judiciales</v>
          </cell>
          <cell r="E358">
            <v>-1</v>
          </cell>
        </row>
        <row r="359">
          <cell r="B359" t="str">
            <v>BKW.2114.04.99.01  Intereses y otros por pagar BCR</v>
          </cell>
          <cell r="C359">
            <v>0</v>
          </cell>
          <cell r="D359">
            <v>0</v>
          </cell>
          <cell r="E359">
            <v>0</v>
          </cell>
        </row>
        <row r="360">
          <cell r="B360" t="str">
            <v>BKW.2114.04.99.03  Intereses y otros por pagar Privada</v>
          </cell>
          <cell r="C360">
            <v>2180102</v>
          </cell>
          <cell r="D360" t="str">
            <v>Cuentas de Ahorro</v>
          </cell>
          <cell r="E360">
            <v>-1</v>
          </cell>
        </row>
        <row r="361">
          <cell r="B361" t="str">
            <v>BKW.2114.04.99.04  Intereses y otros por pagar Particulares</v>
          </cell>
          <cell r="C361">
            <v>2180102</v>
          </cell>
          <cell r="D361" t="str">
            <v>Cuentas de Ahorro</v>
          </cell>
          <cell r="E361">
            <v>-1</v>
          </cell>
        </row>
        <row r="362">
          <cell r="B362" t="str">
            <v>BKW.2114.05.03  Empresas privadas - ML</v>
          </cell>
          <cell r="C362">
            <v>211060402</v>
          </cell>
          <cell r="D362" t="str">
            <v>Depósitos Judiciales</v>
          </cell>
          <cell r="E362">
            <v>-1</v>
          </cell>
        </row>
        <row r="363">
          <cell r="B363" t="str">
            <v>BKW.2114.05.04  Particulares - ML</v>
          </cell>
          <cell r="C363">
            <v>211060402</v>
          </cell>
          <cell r="D363" t="str">
            <v>Depósitos Judiciales</v>
          </cell>
          <cell r="E363">
            <v>-1</v>
          </cell>
        </row>
        <row r="364">
          <cell r="B364" t="str">
            <v>BKW.2114.05.99.03  Intereses y otros por pagar Privada</v>
          </cell>
          <cell r="C364">
            <v>2180103</v>
          </cell>
          <cell r="D364" t="str">
            <v>Depósitos a Plazo</v>
          </cell>
          <cell r="E364">
            <v>-1</v>
          </cell>
        </row>
        <row r="365">
          <cell r="B365" t="str">
            <v>BKW.2114.05.99.04  Intereses y otros por pagar Particulares</v>
          </cell>
          <cell r="C365">
            <v>2180103</v>
          </cell>
          <cell r="D365" t="str">
            <v>Depósitos a Plazo</v>
          </cell>
          <cell r="E365">
            <v>-1</v>
          </cell>
        </row>
        <row r="366">
          <cell r="B366" t="str">
            <v>BKW.2114.06.02  Entidades del Estado - ML</v>
          </cell>
          <cell r="C366">
            <v>2110103</v>
          </cell>
          <cell r="D366" t="str">
            <v>De Entidades Oficiales</v>
          </cell>
          <cell r="E366">
            <v>-1</v>
          </cell>
        </row>
        <row r="367">
          <cell r="B367" t="str">
            <v>BKW.2114.06.03  Empresas privadas - ML</v>
          </cell>
          <cell r="C367">
            <v>2110101</v>
          </cell>
          <cell r="D367" t="str">
            <v>Del Público</v>
          </cell>
          <cell r="E367">
            <v>-1</v>
          </cell>
        </row>
        <row r="368">
          <cell r="B368" t="str">
            <v>BKW.2114.06.04  Particulares - ML</v>
          </cell>
          <cell r="C368">
            <v>2110101</v>
          </cell>
          <cell r="D368" t="str">
            <v>Del Público</v>
          </cell>
          <cell r="E368">
            <v>-1</v>
          </cell>
        </row>
        <row r="369">
          <cell r="B369" t="str">
            <v>BKW.2114.06.06  Otras entidades del Sistema Financiero- ML</v>
          </cell>
          <cell r="C369">
            <v>211010299</v>
          </cell>
          <cell r="D369" t="str">
            <v>Depósitos de Otras Instituciones Financieras</v>
          </cell>
          <cell r="E369">
            <v>-1</v>
          </cell>
        </row>
        <row r="370">
          <cell r="B370" t="str">
            <v>BKW.2114.06.99.02  Intereses y otros por pagar Entidades del Estado</v>
          </cell>
          <cell r="C370">
            <v>211010299</v>
          </cell>
          <cell r="D370" t="str">
            <v>Depósitos de Otras Instituciones Financieras</v>
          </cell>
          <cell r="E370">
            <v>-1</v>
          </cell>
        </row>
        <row r="371">
          <cell r="B371" t="str">
            <v>BKW.2114.06.99.03  Intereses y otros por pagar Privada</v>
          </cell>
          <cell r="C371">
            <v>2180101</v>
          </cell>
          <cell r="D371" t="str">
            <v>Cuentas de Cheques</v>
          </cell>
          <cell r="E371">
            <v>-1</v>
          </cell>
        </row>
        <row r="372">
          <cell r="B372" t="str">
            <v>BKW.2114.06.99.04  ntereses y otros por pagar Particulares</v>
          </cell>
          <cell r="C372">
            <v>2180101</v>
          </cell>
          <cell r="D372" t="str">
            <v>Cuentas de Cheques</v>
          </cell>
          <cell r="E372">
            <v>-1</v>
          </cell>
        </row>
        <row r="373">
          <cell r="B373" t="str">
            <v>BKW.2114.06.99.06  Intereses y otros por pagar Otras</v>
          </cell>
          <cell r="C373">
            <v>2180101</v>
          </cell>
          <cell r="D373" t="str">
            <v>Cuentas de Cheques</v>
          </cell>
          <cell r="E373">
            <v>-1</v>
          </cell>
        </row>
        <row r="374">
          <cell r="B374" t="str">
            <v>BKW.2114.06.05  Bancos - ML</v>
          </cell>
          <cell r="C374">
            <v>2180101</v>
          </cell>
          <cell r="D374" t="str">
            <v>Cuentas de Cheques</v>
          </cell>
          <cell r="E374">
            <v>-1</v>
          </cell>
        </row>
        <row r="375">
          <cell r="B375" t="str">
            <v>BKW.2114.06.99.05  Intereses y otros por pagar Bancos</v>
          </cell>
          <cell r="C375" t="str">
            <v>2180102</v>
          </cell>
          <cell r="D375" t="str">
            <v>Cuentas de Ahorro</v>
          </cell>
          <cell r="E375">
            <v>-1</v>
          </cell>
        </row>
        <row r="376">
          <cell r="B376" t="str">
            <v>BKW.2114.07.02  Entidades del Estado - ML</v>
          </cell>
          <cell r="C376">
            <v>2110203</v>
          </cell>
          <cell r="D376" t="str">
            <v>De Entidades Oficiales</v>
          </cell>
          <cell r="E376">
            <v>-1</v>
          </cell>
        </row>
        <row r="377">
          <cell r="B377" t="str">
            <v>BKW.2114.07.03  Empresas privadas - ML</v>
          </cell>
          <cell r="C377">
            <v>2110201</v>
          </cell>
          <cell r="D377" t="str">
            <v>Del Público</v>
          </cell>
          <cell r="E377">
            <v>-1</v>
          </cell>
        </row>
        <row r="378">
          <cell r="B378" t="str">
            <v>BKW.2114.07.04  Particulares - ML</v>
          </cell>
          <cell r="C378">
            <v>2110201</v>
          </cell>
          <cell r="D378" t="str">
            <v>Del Público</v>
          </cell>
          <cell r="E378">
            <v>-1</v>
          </cell>
        </row>
        <row r="379">
          <cell r="B379" t="str">
            <v>BKW.2114.07.06  Otras entidades del Sistema Financiero- ML</v>
          </cell>
          <cell r="C379">
            <v>211020299</v>
          </cell>
          <cell r="D379" t="str">
            <v>Depósitos de Otras Instituciones Financieras</v>
          </cell>
          <cell r="E379">
            <v>-1</v>
          </cell>
        </row>
        <row r="380">
          <cell r="B380" t="str">
            <v>BKW.2114.07.99.02  Intereses y otros por pagar Entidades Estado</v>
          </cell>
          <cell r="C380">
            <v>2180202</v>
          </cell>
          <cell r="D380" t="str">
            <v>Cuentas de Ahorro</v>
          </cell>
          <cell r="E380">
            <v>-1</v>
          </cell>
        </row>
        <row r="381">
          <cell r="B381" t="str">
            <v>BKW.2114.07.99.03  Intereses y otros por pagar Privada</v>
          </cell>
          <cell r="C381">
            <v>2180202</v>
          </cell>
          <cell r="D381" t="str">
            <v>Cuentas de Ahorro</v>
          </cell>
          <cell r="E381">
            <v>-1</v>
          </cell>
        </row>
        <row r="382">
          <cell r="B382" t="str">
            <v>BKW.2114.07.99.04  Intereses y otros por pagar Particulares</v>
          </cell>
          <cell r="C382">
            <v>2180202</v>
          </cell>
          <cell r="D382" t="str">
            <v>Cuentas de Ahorro</v>
          </cell>
          <cell r="E382">
            <v>-1</v>
          </cell>
        </row>
        <row r="383">
          <cell r="B383" t="str">
            <v>BKW.2114.07.99.06  Intereses y otros por pagar Otras</v>
          </cell>
          <cell r="C383">
            <v>22202</v>
          </cell>
          <cell r="D383" t="str">
            <v>Préstamos de Instituciones Financieras del Exterior</v>
          </cell>
          <cell r="E383">
            <v>-1</v>
          </cell>
        </row>
        <row r="384">
          <cell r="B384" t="str">
            <v>BKW.2121.02.99  Intereses y otros por pagar - ML</v>
          </cell>
          <cell r="C384">
            <v>0</v>
          </cell>
          <cell r="D384">
            <v>0</v>
          </cell>
          <cell r="E384">
            <v>0</v>
          </cell>
        </row>
        <row r="385">
          <cell r="B385" t="str">
            <v>BKW.2121.08.02  Prestamos ProCredit Holding-ML</v>
          </cell>
          <cell r="C385">
            <v>22202</v>
          </cell>
          <cell r="D385" t="str">
            <v>Préstamos de Instituciones Financieras del Exterior</v>
          </cell>
          <cell r="E385">
            <v>-1</v>
          </cell>
        </row>
        <row r="386">
          <cell r="B386" t="str">
            <v>BKW.2121.08.03  Adeudado a bancos extranjeros - otros - ML</v>
          </cell>
          <cell r="C386">
            <v>22202</v>
          </cell>
          <cell r="D386" t="str">
            <v>Préstamos de Instituciones Financieras del Exterior</v>
          </cell>
          <cell r="E386">
            <v>-1</v>
          </cell>
        </row>
        <row r="387">
          <cell r="B387" t="str">
            <v>BKW.2121.08.99  Intereses y otros por pagar - ML</v>
          </cell>
          <cell r="C387">
            <v>0</v>
          </cell>
          <cell r="D387">
            <v>0</v>
          </cell>
          <cell r="E387">
            <v>0</v>
          </cell>
        </row>
        <row r="388">
          <cell r="B388" t="str">
            <v>BKW.2121.08.99.02  Intereses de ProCredit Holding-ML</v>
          </cell>
          <cell r="C388">
            <v>22202</v>
          </cell>
          <cell r="D388" t="str">
            <v>Préstamos de Instituciones Financieras del Exterior</v>
          </cell>
          <cell r="E388">
            <v>-1</v>
          </cell>
        </row>
        <row r="389">
          <cell r="B389" t="str">
            <v>BKW.2121.08.99.03  Intereses de ProCredit Bank Alemania-ML</v>
          </cell>
          <cell r="C389">
            <v>228010202</v>
          </cell>
          <cell r="D389" t="str">
            <v>Préstamos de Instituciones Financieras del Exterior</v>
          </cell>
          <cell r="E389">
            <v>-1</v>
          </cell>
        </row>
        <row r="390">
          <cell r="B390" t="str">
            <v>BKW.2121.08.05  Adeudado a Banco Interamericano de Comercio Exterior</v>
          </cell>
          <cell r="C390">
            <v>228010202</v>
          </cell>
          <cell r="D390" t="str">
            <v>Préstamos de Instituciones Financieras del Exterior</v>
          </cell>
          <cell r="E390">
            <v>-1</v>
          </cell>
        </row>
        <row r="391">
          <cell r="B391" t="str">
            <v>BKW.2121.08.99.05  Adeudado a Banco Interamericano de Comercio Exterior</v>
          </cell>
          <cell r="C391">
            <v>228010202</v>
          </cell>
          <cell r="D391" t="str">
            <v>Préstamos de Instituciones Financieras del Exterior</v>
          </cell>
          <cell r="E391"/>
        </row>
        <row r="392">
          <cell r="B392" t="str">
            <v>BKW.2122.02.99  Intereses y otros por pagar - ML</v>
          </cell>
          <cell r="C392">
            <v>0</v>
          </cell>
          <cell r="D392">
            <v>0</v>
          </cell>
          <cell r="E392">
            <v>0</v>
          </cell>
        </row>
        <row r="393">
          <cell r="B393" t="str">
            <v>BKW.2122.07.01  Para prestar a terceros - ML</v>
          </cell>
          <cell r="C393">
            <v>22299</v>
          </cell>
          <cell r="D393" t="str">
            <v>Otros Créditos y Obligaciones Bancarias</v>
          </cell>
          <cell r="E393">
            <v>-1</v>
          </cell>
        </row>
        <row r="394">
          <cell r="B394" t="str">
            <v>BKW.2122.07.99  Intereses y otros por pagar - ML</v>
          </cell>
          <cell r="C394">
            <v>2280102031</v>
          </cell>
          <cell r="D394" t="str">
            <v>De Bancos</v>
          </cell>
          <cell r="E394">
            <v>-1</v>
          </cell>
        </row>
        <row r="395">
          <cell r="B395" t="str">
            <v>BKW.2122.07.01.01  Para prestar a terceros - Línea rotativa ML</v>
          </cell>
          <cell r="C395">
            <v>22199</v>
          </cell>
          <cell r="D395" t="str">
            <v>Otros préstamos sectoriales</v>
          </cell>
          <cell r="E395">
            <v>-1</v>
          </cell>
        </row>
        <row r="396">
          <cell r="B396" t="str">
            <v>BKW.2122.07.01.02  Para prestar a terceros - crédito decreciente ML</v>
          </cell>
          <cell r="C396">
            <v>22199</v>
          </cell>
          <cell r="D396" t="str">
            <v>Otros préstamos sectoriales</v>
          </cell>
          <cell r="E396">
            <v>-1</v>
          </cell>
        </row>
        <row r="397">
          <cell r="B397" t="str">
            <v>BKW.2122.07.99.01  Intereses y otros por pagar - Linea rotativa de Bandesal - ML</v>
          </cell>
          <cell r="C397" t="str">
            <v>228010101</v>
          </cell>
          <cell r="D397" t="str">
            <v>Préstamos Sectoriales</v>
          </cell>
          <cell r="E397">
            <v>-1</v>
          </cell>
        </row>
        <row r="398">
          <cell r="B398" t="str">
            <v>BKW.2122.07.99.02  Intereses y otros por pagar - Crédito decreciente Bandesal - ML</v>
          </cell>
          <cell r="C398" t="str">
            <v>228010101</v>
          </cell>
          <cell r="D398" t="str">
            <v>Préstamos Sectoriales</v>
          </cell>
          <cell r="E398">
            <v>-1</v>
          </cell>
        </row>
        <row r="399">
          <cell r="B399" t="str">
            <v>BKW.2122.08.02.03  Adeudado a bancos extranjeros por líneas de crédito Procredit Bank</v>
          </cell>
          <cell r="C399">
            <v>0</v>
          </cell>
          <cell r="D399">
            <v>0</v>
          </cell>
          <cell r="E399">
            <v>0</v>
          </cell>
        </row>
        <row r="400">
          <cell r="B400" t="str">
            <v>BKW.2122.08.02.04  Adeudado a bancos ext. por líneas de crédito BID/FOMIN</v>
          </cell>
          <cell r="C400">
            <v>0</v>
          </cell>
          <cell r="D400">
            <v>0</v>
          </cell>
          <cell r="E400">
            <v>0</v>
          </cell>
        </row>
        <row r="401">
          <cell r="B401" t="str">
            <v>BKW.2122.08.02.05  Adeudado a bancos ext. por líneas de crédito C.I.I.</v>
          </cell>
          <cell r="C401">
            <v>0</v>
          </cell>
          <cell r="D401">
            <v>0</v>
          </cell>
          <cell r="E401">
            <v>0</v>
          </cell>
        </row>
        <row r="402">
          <cell r="B402" t="str">
            <v>BKW.2122.08.02.06  Adeudado a bancos extrajeros por línea de crédito Procredit Holding</v>
          </cell>
          <cell r="C402">
            <v>0</v>
          </cell>
          <cell r="D402">
            <v>0</v>
          </cell>
          <cell r="E402">
            <v>0</v>
          </cell>
        </row>
        <row r="403">
          <cell r="B403" t="str">
            <v>BKW.2122.08.02.07  Adeudado a Microfinance Enhancement Facility SA, SICAV-SIF</v>
          </cell>
          <cell r="C403">
            <v>22202</v>
          </cell>
          <cell r="D403" t="str">
            <v>Préstamos de Instituciones Financieras del Exterior</v>
          </cell>
          <cell r="E403">
            <v>-1</v>
          </cell>
        </row>
        <row r="404">
          <cell r="B404" t="str">
            <v>BKW.2122.08.02.08  Adeudado a BlueOrchard Microfinance Fund</v>
          </cell>
          <cell r="C404">
            <v>22202</v>
          </cell>
          <cell r="D404" t="str">
            <v>Préstamos de Instituciones Financieras del Exterior</v>
          </cell>
          <cell r="E404">
            <v>-1</v>
          </cell>
        </row>
        <row r="405">
          <cell r="B405" t="str">
            <v>BKW.2122.08.03  Adeudado a bancos extranjeros - otros - ML</v>
          </cell>
          <cell r="C405">
            <v>0</v>
          </cell>
          <cell r="D405">
            <v>0</v>
          </cell>
          <cell r="E405">
            <v>0</v>
          </cell>
        </row>
        <row r="406">
          <cell r="B406" t="str">
            <v>BKW.2122.08.99.01  Int por pagar a Bcos. Ex. por líneas de crédito ML BID</v>
          </cell>
          <cell r="C406">
            <v>0</v>
          </cell>
          <cell r="D406">
            <v>0</v>
          </cell>
          <cell r="E406">
            <v>0</v>
          </cell>
        </row>
        <row r="407">
          <cell r="B407" t="str">
            <v>BKW.2122.08.99.03  Int por pagar a Bcos. Ex. por líneas de crédito ML Holding</v>
          </cell>
          <cell r="C407">
            <v>0</v>
          </cell>
          <cell r="D407">
            <v>0</v>
          </cell>
          <cell r="E407">
            <v>0</v>
          </cell>
        </row>
        <row r="408">
          <cell r="B408" t="str">
            <v>BKW.2122.08.99.04  Int por pagar a Bcos. Ex. por líneas de crédito ML FMO</v>
          </cell>
          <cell r="C408">
            <v>0</v>
          </cell>
          <cell r="D408">
            <v>0</v>
          </cell>
          <cell r="E408">
            <v>0</v>
          </cell>
        </row>
        <row r="409">
          <cell r="B409" t="str">
            <v>BKW.2122.08.99.07  Int. por pagar a Microfinance Enhancement Facility SA, SICAV-SIF</v>
          </cell>
          <cell r="C409" t="str">
            <v>228010202</v>
          </cell>
          <cell r="D409" t="str">
            <v>Préstamos de Instituciones Financieras del Exterior</v>
          </cell>
          <cell r="E409">
            <v>-1</v>
          </cell>
        </row>
        <row r="410">
          <cell r="B410" t="str">
            <v>BKW.2122.08.99.08  Int. por pagar a BlueOrchard Microfinance Fund</v>
          </cell>
          <cell r="C410" t="str">
            <v>228010202</v>
          </cell>
          <cell r="D410" t="str">
            <v>Préstamos de Instituciones Financieras del Exterior</v>
          </cell>
          <cell r="E410">
            <v>-1</v>
          </cell>
        </row>
        <row r="411">
          <cell r="B411" t="str">
            <v>BKW.2123.08.02.01  Adeudado a bancos extranjeros por líneas de crédito BID</v>
          </cell>
          <cell r="C411">
            <v>22202</v>
          </cell>
          <cell r="D411" t="str">
            <v>Préstamos de Instituciones Financieras del Exterior</v>
          </cell>
          <cell r="E411">
            <v>-1</v>
          </cell>
        </row>
        <row r="412">
          <cell r="B412" t="str">
            <v>BKW.2123.08.02.02  Adeudado a bancos extranjeros por líneas de Crédito BCIE</v>
          </cell>
          <cell r="C412">
            <v>0</v>
          </cell>
          <cell r="D412">
            <v>0</v>
          </cell>
          <cell r="E412">
            <v>0</v>
          </cell>
        </row>
        <row r="413">
          <cell r="B413" t="str">
            <v>BKW.2123.08.02.03  Adeudado a bancos extranjeros por líneas de crédito Procredit Bank Germany</v>
          </cell>
          <cell r="C413">
            <v>0</v>
          </cell>
          <cell r="D413">
            <v>0</v>
          </cell>
          <cell r="E413">
            <v>0</v>
          </cell>
        </row>
        <row r="414">
          <cell r="B414" t="str">
            <v>BKW.2123.08.02.07  Adeudado a bancos extrajeros por línea de crédito Procredit Holding</v>
          </cell>
          <cell r="C414">
            <v>22202</v>
          </cell>
          <cell r="D414" t="str">
            <v>Préstamos de Instituciones Financieras del Exterior</v>
          </cell>
          <cell r="E414">
            <v>-1</v>
          </cell>
        </row>
        <row r="415">
          <cell r="B415" t="str">
            <v>BKW.2123.08.04.02  Adeudado a organismos multilaterales - ML KFW</v>
          </cell>
          <cell r="C415">
            <v>0</v>
          </cell>
          <cell r="D415">
            <v>0</v>
          </cell>
          <cell r="E415">
            <v>0</v>
          </cell>
        </row>
        <row r="416">
          <cell r="B416" t="str">
            <v>BKW.2123.08.99.01  Int por pagar a Bcos. Ex. por líneas de crédito ML BID</v>
          </cell>
          <cell r="C416">
            <v>228010202</v>
          </cell>
          <cell r="D416" t="str">
            <v>Préstamos de Instituciones Financieras del Exterior</v>
          </cell>
          <cell r="E416">
            <v>-1</v>
          </cell>
        </row>
        <row r="417">
          <cell r="B417" t="str">
            <v>BKW.2123.08.99.02  Otros Prstamos para prestar a terceros ML BCIE</v>
          </cell>
          <cell r="C417">
            <v>0</v>
          </cell>
          <cell r="D417">
            <v>0</v>
          </cell>
          <cell r="E417">
            <v>0</v>
          </cell>
        </row>
        <row r="418">
          <cell r="B418" t="str">
            <v>BKW.2123.08.99.03  Int por pagar a Bcos. Ex. por líneas de crédito ML Procredit Bank Germany</v>
          </cell>
          <cell r="C418">
            <v>228010202</v>
          </cell>
          <cell r="D418" t="str">
            <v>Préstamos de Instituciones Financieras del Exterior</v>
          </cell>
          <cell r="E418">
            <v>-1</v>
          </cell>
        </row>
        <row r="419">
          <cell r="B419" t="str">
            <v>BKW.2123.08.99.04  Int por pagar a Bcos. Ex. por líneas de crédito ML FMO</v>
          </cell>
          <cell r="C419">
            <v>0</v>
          </cell>
          <cell r="D419">
            <v>0</v>
          </cell>
          <cell r="E419">
            <v>0</v>
          </cell>
        </row>
        <row r="420">
          <cell r="B420" t="str">
            <v>BKW.2123.08.99.11  Int por pagar a organismos multilaterales - KFW BANKENGRUPPE</v>
          </cell>
          <cell r="C420">
            <v>0</v>
          </cell>
          <cell r="D420">
            <v>0</v>
          </cell>
          <cell r="E420">
            <v>0</v>
          </cell>
        </row>
        <row r="421">
          <cell r="B421" t="str">
            <v>BKW.2123.08.99.12  Int. por pagar a Bcos. Ex. por líneas de créditos ML Procredit Holding</v>
          </cell>
          <cell r="C421">
            <v>228010202</v>
          </cell>
          <cell r="D421" t="str">
            <v>Préstamos de Instituciones Financieras del Exterior</v>
          </cell>
          <cell r="E421">
            <v>-1</v>
          </cell>
        </row>
        <row r="422">
          <cell r="B422" t="str">
            <v>BKW.2123.08.03.01  Adeudado a bancos extranjeros por líneas de crédito Global Climate Partnership</v>
          </cell>
          <cell r="C422">
            <v>22202</v>
          </cell>
          <cell r="D422" t="str">
            <v>Préstamos de Instituciones Financieras del Exterior</v>
          </cell>
          <cell r="E422">
            <v>-1</v>
          </cell>
        </row>
        <row r="423">
          <cell r="B423" t="str">
            <v>BKW.2123.08.99.13  Int. por pagar a Bcos. Ex. por líneas de créditos ML  Global Climate Partnership</v>
          </cell>
          <cell r="C423">
            <v>228010202</v>
          </cell>
          <cell r="D423" t="str">
            <v>Préstamos de Instituciones Financieras del Exterior</v>
          </cell>
          <cell r="E423">
            <v>-1</v>
          </cell>
        </row>
        <row r="424">
          <cell r="B424" t="str">
            <v>BKW.2123.08.03  Adeudado a bancos extranjeros - otros</v>
          </cell>
          <cell r="C424">
            <v>0</v>
          </cell>
          <cell r="D424">
            <v>0</v>
          </cell>
          <cell r="E424">
            <v>0</v>
          </cell>
        </row>
        <row r="425">
          <cell r="B425" t="str">
            <v>BKW.2123.08.03.02  Adeudado a Eco-Business Fund S.A, SICAV-SIF</v>
          </cell>
          <cell r="C425">
            <v>22202</v>
          </cell>
          <cell r="D425" t="str">
            <v>Préstamos de Instituciones Financieras del Exterior</v>
          </cell>
          <cell r="E425">
            <v>-1</v>
          </cell>
        </row>
        <row r="426">
          <cell r="B426" t="str">
            <v>BKW.2123.08.99.14  Intereses por pagar a Eco-Business Fund S.A, SICAV-SIF</v>
          </cell>
          <cell r="C426">
            <v>228010202</v>
          </cell>
          <cell r="D426" t="str">
            <v>Préstamos de Instituciones Financieras del Exterior</v>
          </cell>
          <cell r="E426">
            <v>-1</v>
          </cell>
        </row>
        <row r="427">
          <cell r="B427" t="str">
            <v>BKW.2123.09.01.03  Para prestar a terceros Fundasal</v>
          </cell>
          <cell r="C427">
            <v>228010202</v>
          </cell>
          <cell r="D427" t="str">
            <v>Préstamos de Instituciones Financieras del Exterior</v>
          </cell>
          <cell r="E427">
            <v>-1</v>
          </cell>
        </row>
        <row r="428">
          <cell r="B428" t="str">
            <v>BKW.2130.01.01  Cheques de caja o gerencia - ML</v>
          </cell>
          <cell r="C428">
            <v>2310201</v>
          </cell>
          <cell r="D428" t="str">
            <v>Cheques de Caja</v>
          </cell>
          <cell r="E428">
            <v>-1</v>
          </cell>
        </row>
        <row r="429">
          <cell r="B429" t="str">
            <v>BKW.2130.01.02  Cheques certificados - ML</v>
          </cell>
          <cell r="C429">
            <v>2310201</v>
          </cell>
          <cell r="D429" t="str">
            <v>Cheques de Caja</v>
          </cell>
          <cell r="E429">
            <v>-1</v>
          </cell>
        </row>
        <row r="430">
          <cell r="B430" t="str">
            <v>BKW.2130.03.01  Cobranzas locales - ML</v>
          </cell>
          <cell r="C430">
            <v>23899</v>
          </cell>
          <cell r="D430" t="str">
            <v>Otros</v>
          </cell>
          <cell r="E430">
            <v>-1</v>
          </cell>
        </row>
        <row r="431">
          <cell r="B431" t="str">
            <v>BKW.2130.03.03  Impuestos y servicios públicos - ML</v>
          </cell>
          <cell r="C431">
            <v>23899</v>
          </cell>
          <cell r="D431" t="str">
            <v>Otros</v>
          </cell>
          <cell r="E431">
            <v>-1</v>
          </cell>
        </row>
        <row r="432">
          <cell r="B432" t="str">
            <v>BKW.2130.05.01  Transferencias locales - ML</v>
          </cell>
          <cell r="C432">
            <v>231010302</v>
          </cell>
          <cell r="D432">
            <v>0</v>
          </cell>
          <cell r="E432">
            <v>-1</v>
          </cell>
        </row>
        <row r="433">
          <cell r="B433" t="str">
            <v>BKW.2130.05.02  Giros emitidos por pagar - ML</v>
          </cell>
          <cell r="C433">
            <v>2310102</v>
          </cell>
          <cell r="D433" t="str">
            <v>Giros Emitidos por Pagar</v>
          </cell>
          <cell r="E433">
            <v>-1</v>
          </cell>
        </row>
        <row r="434">
          <cell r="B434" t="str">
            <v>BKW.2130.05.03  Giros recibidos por pagar - ML</v>
          </cell>
          <cell r="C434">
            <v>0</v>
          </cell>
          <cell r="D434">
            <v>0</v>
          </cell>
          <cell r="E434">
            <v>0</v>
          </cell>
        </row>
        <row r="435">
          <cell r="B435" t="str">
            <v>BKW.2141.00.02  Títulosvalores sin garantía hipotecaria - ML</v>
          </cell>
          <cell r="C435" t="str">
            <v>251050202</v>
          </cell>
          <cell r="D435" t="str">
            <v>Exentos de encaje</v>
          </cell>
          <cell r="E435">
            <v>-1</v>
          </cell>
        </row>
        <row r="436">
          <cell r="B436" t="str">
            <v>BKW.2141.00.99  Intereses y otros por pagar - ML</v>
          </cell>
          <cell r="C436" t="str">
            <v>25801</v>
          </cell>
          <cell r="D436" t="str">
            <v>Intereses</v>
          </cell>
          <cell r="E436">
            <v>-1</v>
          </cell>
        </row>
        <row r="437">
          <cell r="B437" t="str">
            <v>BKW.2142.01.99  Intereses y otros por pagar - ML</v>
          </cell>
          <cell r="C437" t="str">
            <v>25801</v>
          </cell>
          <cell r="D437" t="str">
            <v>Intereses</v>
          </cell>
          <cell r="E437">
            <v>-1</v>
          </cell>
        </row>
        <row r="438">
          <cell r="B438" t="str">
            <v>BKW.2142.01.02  Títulosvalores sin garantía hipotecaria - ML</v>
          </cell>
          <cell r="C438" t="str">
            <v>251050202</v>
          </cell>
          <cell r="D438" t="str">
            <v>Exentos de encaje</v>
          </cell>
          <cell r="E438">
            <v>-1</v>
          </cell>
        </row>
        <row r="439">
          <cell r="B439" t="str">
            <v>BKW.2142.02.02  Títulosvalores sin garantía hipotecaria - ML</v>
          </cell>
          <cell r="C439">
            <v>0</v>
          </cell>
          <cell r="D439">
            <v>0</v>
          </cell>
          <cell r="E439">
            <v>0</v>
          </cell>
        </row>
        <row r="440">
          <cell r="B440" t="str">
            <v>BKW.2142.02.99  Intereses y otros por pagar - ML</v>
          </cell>
          <cell r="C440" t="str">
            <v>25801</v>
          </cell>
          <cell r="D440" t="str">
            <v>Intereses</v>
          </cell>
          <cell r="E440">
            <v>-1</v>
          </cell>
        </row>
        <row r="441">
          <cell r="B441" t="str">
            <v>BKW.2142.02.01  Títulosvalores con garantía hipotecaria - ML</v>
          </cell>
          <cell r="C441">
            <v>251050201</v>
          </cell>
          <cell r="D441" t="str">
            <v>Valores de Emisión Propia- Afectos a Encaje</v>
          </cell>
          <cell r="E441">
            <v>-1</v>
          </cell>
        </row>
        <row r="442">
          <cell r="B442" t="str">
            <v>BKW.2151.01.00  Operciones de reporto con el banco Central de Reserva</v>
          </cell>
          <cell r="C442">
            <v>22207</v>
          </cell>
          <cell r="D442" t="str">
            <v>Operaciones de Reporto</v>
          </cell>
          <cell r="E442">
            <v>-1</v>
          </cell>
        </row>
        <row r="443">
          <cell r="B443" t="str">
            <v>BKW.2151.02.00  Operciones de reporto con entidades del estado</v>
          </cell>
          <cell r="C443">
            <v>22207</v>
          </cell>
          <cell r="D443" t="str">
            <v>Operaciones de Reporto</v>
          </cell>
          <cell r="E443">
            <v>-1</v>
          </cell>
        </row>
        <row r="444">
          <cell r="B444" t="str">
            <v>BKW.2151.03.01  Operaciones de reporto con empresa privada</v>
          </cell>
          <cell r="C444">
            <v>22207</v>
          </cell>
          <cell r="D444" t="str">
            <v>Operaciones de Reporto</v>
          </cell>
          <cell r="E444">
            <v>-1</v>
          </cell>
        </row>
        <row r="445">
          <cell r="B445" t="str">
            <v>BKW.2151.04.00  Operciones de reporto con particulares</v>
          </cell>
          <cell r="C445">
            <v>22207</v>
          </cell>
          <cell r="D445" t="str">
            <v>Operaciones de Reporto</v>
          </cell>
          <cell r="E445">
            <v>-1</v>
          </cell>
        </row>
        <row r="446">
          <cell r="B446" t="str">
            <v>BKW.2151.05.00  Operciones de reporto con otros bancos</v>
          </cell>
          <cell r="C446">
            <v>22207</v>
          </cell>
          <cell r="D446" t="str">
            <v>Operaciones de Reporto</v>
          </cell>
          <cell r="E446">
            <v>-1</v>
          </cell>
        </row>
        <row r="447">
          <cell r="B447" t="str">
            <v>BKW.2210.00.01  Saldos con agencias nacionales - ML</v>
          </cell>
          <cell r="C447">
            <v>231010302</v>
          </cell>
          <cell r="D447">
            <v>0</v>
          </cell>
          <cell r="E447"/>
        </row>
        <row r="448">
          <cell r="B448" t="str">
            <v>BKW.2220.01.01  Cheques de caja para proveedores - ML</v>
          </cell>
          <cell r="C448">
            <v>2310201</v>
          </cell>
          <cell r="D448" t="str">
            <v>Cheques de Caja</v>
          </cell>
          <cell r="E448"/>
        </row>
        <row r="449">
          <cell r="B449" t="str">
            <v>BKW.2220.02.01  Dividendos</v>
          </cell>
          <cell r="C449">
            <v>0</v>
          </cell>
          <cell r="D449">
            <v>0</v>
          </cell>
          <cell r="E449">
            <v>0</v>
          </cell>
        </row>
        <row r="450">
          <cell r="B450" t="str">
            <v>BKW.2220.03.01  Impuestos</v>
          </cell>
          <cell r="C450">
            <v>0</v>
          </cell>
          <cell r="D450" t="str">
            <v>Industria, Comercio y Servicios</v>
          </cell>
          <cell r="E450">
            <v>0</v>
          </cell>
        </row>
        <row r="451">
          <cell r="B451" t="str">
            <v>BKW.2220.03.01.01  Impuestos Municipales por Pagar</v>
          </cell>
          <cell r="C451">
            <v>2360201</v>
          </cell>
          <cell r="D451" t="str">
            <v>Impuestos Municipales</v>
          </cell>
          <cell r="E451">
            <v>-1</v>
          </cell>
        </row>
        <row r="452">
          <cell r="B452" t="str">
            <v>BKW.2220.03.01.02  Impuesto por pagar del 0.25%  a las operaciones financieras</v>
          </cell>
          <cell r="C452">
            <v>236010199</v>
          </cell>
          <cell r="D452" t="str">
            <v>Otras Retenciones</v>
          </cell>
          <cell r="E452">
            <v>-1</v>
          </cell>
        </row>
        <row r="453">
          <cell r="B453" t="str">
            <v>BKW.2220.03.02.01  Servicios públicos Comunicaciones</v>
          </cell>
          <cell r="C453">
            <v>24301</v>
          </cell>
          <cell r="D453" t="str">
            <v>Servicios Públicos</v>
          </cell>
          <cell r="E453">
            <v>-1</v>
          </cell>
        </row>
        <row r="454">
          <cell r="B454" t="str">
            <v>BKW.2220.03.02.02  Servicios públicos Energia Electrica</v>
          </cell>
          <cell r="C454">
            <v>24301</v>
          </cell>
          <cell r="D454" t="str">
            <v>Servicios Públicos</v>
          </cell>
          <cell r="E454">
            <v>-1</v>
          </cell>
        </row>
        <row r="455">
          <cell r="B455" t="str">
            <v>BKW.2220.03.02.03  Servicios públicos Agua Potable</v>
          </cell>
          <cell r="C455">
            <v>24301</v>
          </cell>
          <cell r="D455" t="str">
            <v>Servicios Públicos</v>
          </cell>
          <cell r="E455">
            <v>-1</v>
          </cell>
        </row>
        <row r="456">
          <cell r="B456" t="str">
            <v>BKW.2220.03.03.01  Cuota patronal ISSS</v>
          </cell>
          <cell r="C456">
            <v>2340204</v>
          </cell>
          <cell r="D456" t="str">
            <v>Instituto de Seguridad Social</v>
          </cell>
          <cell r="E456">
            <v>-1</v>
          </cell>
        </row>
        <row r="457">
          <cell r="B457" t="str">
            <v>BKW.2220.03.03.99  Otros Proveedores</v>
          </cell>
          <cell r="C457">
            <v>2340204</v>
          </cell>
          <cell r="D457" t="str">
            <v>Instituto de Seguridad Social</v>
          </cell>
          <cell r="E457">
            <v>-1</v>
          </cell>
        </row>
        <row r="458">
          <cell r="B458" t="str">
            <v>BKW.2220.03.04.99  Proveedores</v>
          </cell>
          <cell r="C458" t="str">
            <v>24307</v>
          </cell>
          <cell r="D458" t="str">
            <v>Proveedores de Bienes y Servicios</v>
          </cell>
          <cell r="E458"/>
        </row>
        <row r="459">
          <cell r="B459" t="str">
            <v>BKW.2220.04.00  Impuesto sobre la renta</v>
          </cell>
          <cell r="C459" t="str">
            <v>2360102011</v>
          </cell>
          <cell r="D459" t="str">
            <v>Impuesto Corriente</v>
          </cell>
          <cell r="E459">
            <v>-1</v>
          </cell>
        </row>
        <row r="460">
          <cell r="B460" t="str">
            <v>BKW.2220.05.01  Derechos registrales</v>
          </cell>
          <cell r="C460">
            <v>29303</v>
          </cell>
          <cell r="D460" t="str">
            <v>Gastos por Cuenta de Clientes</v>
          </cell>
          <cell r="E460">
            <v>-1</v>
          </cell>
        </row>
        <row r="461">
          <cell r="B461" t="str">
            <v>BKW.2220.05.02  Cobros por cuenta ajena - Remesadoras</v>
          </cell>
          <cell r="C461">
            <v>0</v>
          </cell>
          <cell r="D461">
            <v>0</v>
          </cell>
          <cell r="E461">
            <v>0</v>
          </cell>
        </row>
        <row r="462">
          <cell r="B462" t="str">
            <v>BKW.2220.06.01.01  Plan de seguridad ciudadana-Grandes contribuyentes</v>
          </cell>
          <cell r="C462">
            <v>2369901</v>
          </cell>
          <cell r="D462" t="str">
            <v>Aportación Solidaria Temporal</v>
          </cell>
          <cell r="E462">
            <v>-1</v>
          </cell>
        </row>
        <row r="463">
          <cell r="B463" t="str">
            <v>BKW.2220.99.01  Sobrantes de caja - ML</v>
          </cell>
          <cell r="C463">
            <v>24302</v>
          </cell>
          <cell r="D463" t="str">
            <v>Sobrantes de Caja</v>
          </cell>
          <cell r="E463">
            <v>-1</v>
          </cell>
        </row>
        <row r="464">
          <cell r="B464" t="str">
            <v>BKW.2220.99.02.01  Debito Fiscal</v>
          </cell>
          <cell r="C464">
            <v>0</v>
          </cell>
          <cell r="D464">
            <v>0</v>
          </cell>
          <cell r="E464">
            <v>0</v>
          </cell>
        </row>
        <row r="465">
          <cell r="B465" t="str">
            <v>BKW.2220.99.02.02  Retencion IVA 1%</v>
          </cell>
          <cell r="C465">
            <v>2369999</v>
          </cell>
          <cell r="D465" t="str">
            <v>Otros Impuestos</v>
          </cell>
          <cell r="E465">
            <v>0</v>
          </cell>
        </row>
        <row r="466">
          <cell r="B466" t="str">
            <v>BKW.2220.99.02.03  Retencion IVA No Domiciliados</v>
          </cell>
          <cell r="C466">
            <v>0</v>
          </cell>
          <cell r="D466">
            <v>0</v>
          </cell>
          <cell r="E466">
            <v>0</v>
          </cell>
        </row>
        <row r="467">
          <cell r="B467" t="str">
            <v>BKW.2220.99.02.04  IVA POR PAGAR</v>
          </cell>
          <cell r="C467">
            <v>233020102</v>
          </cell>
          <cell r="D467" t="str">
            <v>Impuesto sobre Ventas</v>
          </cell>
          <cell r="E467">
            <v>-1</v>
          </cell>
        </row>
        <row r="468">
          <cell r="B468" t="str">
            <v>BKW.2220.99.02.05  Percepcion IVA 2%</v>
          </cell>
          <cell r="C468">
            <v>0</v>
          </cell>
          <cell r="D468">
            <v>0</v>
          </cell>
          <cell r="E468">
            <v>0</v>
          </cell>
        </row>
        <row r="469">
          <cell r="B469" t="str">
            <v>BKW.2220.99.02.06  Retención del 13% de IVA a sujetos excluidos</v>
          </cell>
          <cell r="C469">
            <v>0</v>
          </cell>
          <cell r="D469">
            <v>0</v>
          </cell>
          <cell r="E469">
            <v>0</v>
          </cell>
        </row>
        <row r="470">
          <cell r="B470" t="str">
            <v>BKW.2220.99.91.01  Otras Honorarios</v>
          </cell>
          <cell r="C470">
            <v>0</v>
          </cell>
          <cell r="D470">
            <v>0</v>
          </cell>
          <cell r="E470">
            <v>0</v>
          </cell>
        </row>
        <row r="471">
          <cell r="B471" t="str">
            <v>BKW.2220.99.91.02  Otras Arrendamientos Por Pagar</v>
          </cell>
          <cell r="C471">
            <v>24305</v>
          </cell>
          <cell r="D471" t="str">
            <v>Alquileres por Pagar</v>
          </cell>
          <cell r="E471">
            <v>-1</v>
          </cell>
        </row>
        <row r="472">
          <cell r="B472" t="str">
            <v>BKW.2220.99.91.03  Otras Seguros</v>
          </cell>
          <cell r="C472">
            <v>24201</v>
          </cell>
          <cell r="D472" t="str">
            <v>Cartera Crediticia</v>
          </cell>
          <cell r="E472">
            <v>-1</v>
          </cell>
        </row>
        <row r="473">
          <cell r="B473" t="str">
            <v>BKW.2220.99.91.05  Otras Sueldos Ordinarios Extraordinarios</v>
          </cell>
          <cell r="C473">
            <v>0</v>
          </cell>
          <cell r="D473">
            <v>0</v>
          </cell>
          <cell r="E473">
            <v>0</v>
          </cell>
        </row>
        <row r="474">
          <cell r="B474" t="str">
            <v>BKW.2220.99.91.06  Otras Seguro por Pagar Daños</v>
          </cell>
          <cell r="C474">
            <v>0</v>
          </cell>
          <cell r="D474">
            <v>0</v>
          </cell>
          <cell r="E474">
            <v>0</v>
          </cell>
        </row>
        <row r="475">
          <cell r="B475" t="str">
            <v>BKW.2220.99.91.08  Otras Seguros por Pagar Vida</v>
          </cell>
          <cell r="C475">
            <v>24201</v>
          </cell>
          <cell r="D475" t="str">
            <v>Cartera Crediticia</v>
          </cell>
          <cell r="E475">
            <v>-1</v>
          </cell>
        </row>
        <row r="476">
          <cell r="B476" t="str">
            <v>BKW.2220.99.91.11  Comisiones recibidas por intercambio</v>
          </cell>
          <cell r="C476">
            <v>23203</v>
          </cell>
          <cell r="D476" t="str">
            <v>Intercambio por Pagar</v>
          </cell>
          <cell r="E476">
            <v>-1</v>
          </cell>
        </row>
        <row r="477">
          <cell r="B477" t="str">
            <v>BKW.2220.99.91.12  Contracargos enviados</v>
          </cell>
          <cell r="C477">
            <v>23203</v>
          </cell>
          <cell r="D477" t="str">
            <v>Intercambio por Pagar</v>
          </cell>
          <cell r="E477">
            <v>-1</v>
          </cell>
        </row>
        <row r="478">
          <cell r="B478" t="str">
            <v>BKW.2220.99.91.13  Representaciones enviadas</v>
          </cell>
          <cell r="C478">
            <v>23203</v>
          </cell>
          <cell r="D478" t="str">
            <v>Intercambio por Pagar</v>
          </cell>
          <cell r="E478">
            <v>-1</v>
          </cell>
        </row>
        <row r="479">
          <cell r="B479" t="str">
            <v>BKW.2220.99.91.14  Comisión Deuda Subordinada (USD)</v>
          </cell>
          <cell r="C479">
            <v>0</v>
          </cell>
          <cell r="D479">
            <v>0</v>
          </cell>
          <cell r="E479">
            <v>0</v>
          </cell>
        </row>
        <row r="480">
          <cell r="B480" t="str">
            <v>BKW.2220.99.91.15  Fondos flotantes por transacciones de sobregiro</v>
          </cell>
          <cell r="C480">
            <v>29301</v>
          </cell>
          <cell r="D480" t="str">
            <v>Operaciones por Liquidar</v>
          </cell>
          <cell r="E480">
            <v>-1</v>
          </cell>
        </row>
        <row r="481">
          <cell r="B481" t="str">
            <v>BKW.2220.99.91.96  Abonos  por reservación de compra de activos extraordinarios</v>
          </cell>
          <cell r="C481">
            <v>24399</v>
          </cell>
          <cell r="D481" t="str">
            <v>Cuentas Varias</v>
          </cell>
          <cell r="E481">
            <v>-1</v>
          </cell>
        </row>
        <row r="482">
          <cell r="B482" t="str">
            <v>BKW.2220.99.91.97  Operaciones Acreedoras pendientes de Liquidar</v>
          </cell>
          <cell r="C482">
            <v>0</v>
          </cell>
          <cell r="D482">
            <v>0</v>
          </cell>
          <cell r="E482">
            <v>0</v>
          </cell>
        </row>
        <row r="483">
          <cell r="B483" t="str">
            <v>BKW.2220.99.91.98  Créditos embargados</v>
          </cell>
          <cell r="C483">
            <v>0</v>
          </cell>
          <cell r="D483">
            <v>0</v>
          </cell>
          <cell r="E483">
            <v>0</v>
          </cell>
        </row>
        <row r="484">
          <cell r="B484" t="str">
            <v>BKW.2220.99.91.99  Otras</v>
          </cell>
          <cell r="C484">
            <v>29901</v>
          </cell>
          <cell r="D484" t="str">
            <v>OTROS PASIVOS</v>
          </cell>
          <cell r="E484">
            <v>-1</v>
          </cell>
        </row>
        <row r="485">
          <cell r="B485" t="str">
            <v>BKW.2220.99.91.95  Devoluciones pendientes de aplicar</v>
          </cell>
          <cell r="C485">
            <v>29301</v>
          </cell>
          <cell r="D485" t="str">
            <v>Operaciones por Liquidar</v>
          </cell>
          <cell r="E485">
            <v>-1</v>
          </cell>
        </row>
        <row r="486">
          <cell r="B486" t="str">
            <v>BKW.2220.99.91.17  Comisión por retiro con tarjetas del exterior</v>
          </cell>
          <cell r="C486">
            <v>23203</v>
          </cell>
          <cell r="D486" t="str">
            <v>Intercambio por Pagar</v>
          </cell>
          <cell r="E486">
            <v>-1</v>
          </cell>
        </row>
        <row r="487">
          <cell r="B487" t="str">
            <v>BKW.2230.00.01.01  Impuesto sobre la renta Depositos Ahorro</v>
          </cell>
          <cell r="C487" t="str">
            <v>236010101</v>
          </cell>
          <cell r="D487" t="str">
            <v>Sobre Honorarios Profesionales</v>
          </cell>
          <cell r="E487">
            <v>-1</v>
          </cell>
        </row>
        <row r="488">
          <cell r="B488" t="str">
            <v>BKW.2230.00.01.02  Impuesto sobre la renta Sueldos</v>
          </cell>
          <cell r="C488" t="str">
            <v>236010101</v>
          </cell>
          <cell r="D488" t="str">
            <v>Sobre Honorarios Profesionales</v>
          </cell>
          <cell r="E488">
            <v>-1</v>
          </cell>
        </row>
        <row r="489">
          <cell r="B489" t="str">
            <v>BKW.2230.00.01.03  Impuesto sobre la renta Servicios Independientes</v>
          </cell>
          <cell r="C489">
            <v>233020101</v>
          </cell>
          <cell r="D489" t="str">
            <v>IMPUESTO SOBRE LA RENTA</v>
          </cell>
          <cell r="E489">
            <v>-1</v>
          </cell>
        </row>
        <row r="490">
          <cell r="B490" t="str">
            <v>BKW.2230.00.01.04  Impuesto sobre la renta Personas No Domiciliadas</v>
          </cell>
          <cell r="C490">
            <v>233020101</v>
          </cell>
          <cell r="D490" t="str">
            <v>IMPUESTO SOBRE LA RENTA</v>
          </cell>
          <cell r="E490">
            <v>-1</v>
          </cell>
        </row>
        <row r="491">
          <cell r="B491" t="str">
            <v>BKW.2230.00.01.05  Impuesto del 0.25% sobre las operaciones financieras</v>
          </cell>
          <cell r="C491">
            <v>0</v>
          </cell>
          <cell r="D491">
            <v>0</v>
          </cell>
          <cell r="E491">
            <v>0</v>
          </cell>
        </row>
        <row r="492">
          <cell r="B492" t="str">
            <v>BKW.2230.00.02.01  ISSS Salud</v>
          </cell>
          <cell r="C492">
            <v>2340104</v>
          </cell>
          <cell r="D492" t="str">
            <v>Instituto de Seguridad Social</v>
          </cell>
          <cell r="E492">
            <v>-1</v>
          </cell>
        </row>
        <row r="493">
          <cell r="B493" t="str">
            <v>BKW.2230.00.02.02  ISSS Fondo de Pensiones</v>
          </cell>
          <cell r="C493">
            <v>2340105</v>
          </cell>
          <cell r="D493" t="str">
            <v>Administradoras de Fondos de Pensiones (AFP)</v>
          </cell>
          <cell r="E493">
            <v>-1</v>
          </cell>
        </row>
        <row r="494">
          <cell r="B494" t="str">
            <v>BKW.2230.00.03.01  AFP Profuturo</v>
          </cell>
          <cell r="C494">
            <v>0</v>
          </cell>
          <cell r="D494">
            <v>0</v>
          </cell>
          <cell r="E494">
            <v>0</v>
          </cell>
        </row>
        <row r="495">
          <cell r="B495" t="str">
            <v>BKW.2230.00.03.02  AFP Maxima Crecer</v>
          </cell>
          <cell r="C495">
            <v>2340105</v>
          </cell>
          <cell r="D495" t="str">
            <v>Administradoras de Fondos de Pensiones (AFP)</v>
          </cell>
          <cell r="E495">
            <v>-1</v>
          </cell>
        </row>
        <row r="496">
          <cell r="B496" t="str">
            <v>BKW.2230.00.03.03  AFP Confia</v>
          </cell>
          <cell r="C496">
            <v>2340105</v>
          </cell>
          <cell r="D496" t="str">
            <v>Administradoras de Fondos de Pensiones (AFP)</v>
          </cell>
          <cell r="E496">
            <v>-1</v>
          </cell>
        </row>
        <row r="497">
          <cell r="B497" t="str">
            <v>BKW.2230.00.03.04  AFP Porvenir</v>
          </cell>
          <cell r="C497">
            <v>0</v>
          </cell>
          <cell r="D497">
            <v>0</v>
          </cell>
          <cell r="E497">
            <v>0</v>
          </cell>
        </row>
        <row r="498">
          <cell r="B498" t="str">
            <v>BKW.2230.00.03.06  IPSFA</v>
          </cell>
          <cell r="C498">
            <v>2340105</v>
          </cell>
          <cell r="D498" t="str">
            <v>Administradoras de Fondos de Pensiones (AFP)</v>
          </cell>
          <cell r="E498">
            <v>-1</v>
          </cell>
        </row>
        <row r="499">
          <cell r="B499" t="str">
            <v>BKW.2230.00.04.01  Retenciones Bancos y financieras</v>
          </cell>
          <cell r="C499">
            <v>2340107</v>
          </cell>
          <cell r="D499" t="str">
            <v>Cuotas de Préstamos</v>
          </cell>
          <cell r="E499">
            <v>-1</v>
          </cell>
        </row>
        <row r="500">
          <cell r="B500" t="str">
            <v>BKW.2230.00.05.01  Otras retenciones Procuradoria General</v>
          </cell>
          <cell r="C500">
            <v>2340199</v>
          </cell>
          <cell r="D500" t="str">
            <v>Otras Retenciones</v>
          </cell>
          <cell r="E500">
            <v>-1</v>
          </cell>
        </row>
        <row r="501">
          <cell r="B501" t="str">
            <v>BKW.2230.00.05.02  Otras retenciones Vialidades AMSS</v>
          </cell>
          <cell r="C501">
            <v>2340199</v>
          </cell>
          <cell r="D501" t="str">
            <v>Otras Retenciones</v>
          </cell>
          <cell r="E501">
            <v>-1</v>
          </cell>
        </row>
        <row r="502">
          <cell r="B502" t="str">
            <v>BKW.2230.00.05.03  Otras retenciones Ahorro Programado</v>
          </cell>
          <cell r="C502">
            <v>2340199</v>
          </cell>
          <cell r="D502" t="str">
            <v>Otras Retenciones</v>
          </cell>
          <cell r="E502">
            <v>-1</v>
          </cell>
        </row>
        <row r="503">
          <cell r="B503" t="str">
            <v>BKW.2230.00.05.04  Retención del 0.25% por Impuesto sobre las operaciones financieras</v>
          </cell>
          <cell r="C503">
            <v>233030101</v>
          </cell>
          <cell r="D503" t="str">
            <v>Depósitos en Cuenta de Cheques</v>
          </cell>
          <cell r="E503">
            <v>-1</v>
          </cell>
        </row>
        <row r="504">
          <cell r="B504" t="str">
            <v>BKW.2230.00.05.99  Otras retenciones</v>
          </cell>
          <cell r="C504">
            <v>2340199</v>
          </cell>
          <cell r="D504" t="str">
            <v>Otras Retenciones</v>
          </cell>
          <cell r="E504">
            <v>-1</v>
          </cell>
        </row>
        <row r="505">
          <cell r="B505" t="str">
            <v>BKW.2240.01.01  Salarios</v>
          </cell>
          <cell r="C505">
            <v>0</v>
          </cell>
          <cell r="D505">
            <v>0</v>
          </cell>
          <cell r="E505">
            <v>0</v>
          </cell>
        </row>
        <row r="506">
          <cell r="B506" t="str">
            <v>BKW.2240.01.02  Vacaciones</v>
          </cell>
          <cell r="C506">
            <v>2350602</v>
          </cell>
          <cell r="D506" t="str">
            <v>Vacaciones</v>
          </cell>
          <cell r="E506">
            <v>-1</v>
          </cell>
        </row>
        <row r="507">
          <cell r="B507" t="str">
            <v>BKW.2240.01.04  Aguinaldos</v>
          </cell>
          <cell r="C507">
            <v>23504</v>
          </cell>
          <cell r="D507" t="str">
            <v>Decimo Tercer mes</v>
          </cell>
          <cell r="E507">
            <v>-1</v>
          </cell>
        </row>
        <row r="508">
          <cell r="B508" t="str">
            <v>BKW.2240.01.05  Indemnizaciones</v>
          </cell>
          <cell r="C508">
            <v>28501</v>
          </cell>
          <cell r="D508" t="str">
            <v>Reestructuraciones</v>
          </cell>
          <cell r="E508">
            <v>-1</v>
          </cell>
        </row>
        <row r="509">
          <cell r="B509" t="str">
            <v>BKW.2240.01.06  Retiro voluntario</v>
          </cell>
          <cell r="C509">
            <v>28401</v>
          </cell>
          <cell r="D509" t="str">
            <v>Preaviso</v>
          </cell>
          <cell r="E509">
            <v>-1</v>
          </cell>
        </row>
        <row r="510">
          <cell r="B510" t="str">
            <v>BKW.2240.01.07.01  Pensiones y jubilaciones ISSS</v>
          </cell>
          <cell r="C510">
            <v>0</v>
          </cell>
          <cell r="D510">
            <v>0</v>
          </cell>
          <cell r="E510">
            <v>0</v>
          </cell>
        </row>
        <row r="511">
          <cell r="B511" t="str">
            <v>BKW.2240.01.07.03  Pensiones y jubilaciones Maxima Crecer</v>
          </cell>
          <cell r="C511">
            <v>2340205</v>
          </cell>
          <cell r="D511" t="str">
            <v>Administradoras de Fondos de Pensiones (AFP)</v>
          </cell>
          <cell r="E511">
            <v>-1</v>
          </cell>
        </row>
        <row r="512">
          <cell r="B512" t="str">
            <v>BKW.2240.01.07.04  Pensiones y jubilaciones Confia</v>
          </cell>
          <cell r="C512">
            <v>2340205</v>
          </cell>
          <cell r="D512" t="str">
            <v>Administradoras de Fondos de Pensiones (AFP)</v>
          </cell>
          <cell r="E512">
            <v>-1</v>
          </cell>
        </row>
        <row r="513">
          <cell r="B513" t="str">
            <v>BKW.2240.01.07.07  Pensiones y jubilaciones IPSFA</v>
          </cell>
          <cell r="C513">
            <v>2340205</v>
          </cell>
          <cell r="D513" t="str">
            <v>Administradoras de Fondos de Pensiones (AFP)</v>
          </cell>
          <cell r="E513">
            <v>-1</v>
          </cell>
        </row>
        <row r="514">
          <cell r="B514" t="str">
            <v>BKW.2240.02.01.01  Contingencia por litigios judiciales</v>
          </cell>
          <cell r="C514">
            <v>28201</v>
          </cell>
          <cell r="D514" t="str">
            <v>Demandas y Litigios</v>
          </cell>
          <cell r="E514">
            <v>-1</v>
          </cell>
        </row>
        <row r="515">
          <cell r="B515" t="str">
            <v>BKW.2240.03.99.01  Otras Provisiones Diversas Auditoria Externa</v>
          </cell>
          <cell r="C515">
            <v>24304</v>
          </cell>
          <cell r="D515" t="str">
            <v>HONORARIOS PROFESIONALES</v>
          </cell>
          <cell r="E515">
            <v>-1</v>
          </cell>
        </row>
        <row r="516">
          <cell r="B516" t="str">
            <v>BKW.2240.03.99.19  Otras Provisiones Diversas Otras</v>
          </cell>
          <cell r="C516">
            <v>28999</v>
          </cell>
          <cell r="D516" t="str">
            <v>Otras Provisiones</v>
          </cell>
          <cell r="E516">
            <v>-1</v>
          </cell>
        </row>
        <row r="517">
          <cell r="B517" t="str">
            <v>BKW.2250.01.00.01  Intereses por inversiones en BCR</v>
          </cell>
          <cell r="C517">
            <v>0</v>
          </cell>
          <cell r="D517">
            <v>0</v>
          </cell>
          <cell r="E517">
            <v>0</v>
          </cell>
        </row>
        <row r="518">
          <cell r="B518" t="str">
            <v>BKW.2250.01.00.03  Intereses de prestamos percibidos no devengados</v>
          </cell>
          <cell r="C518">
            <v>0</v>
          </cell>
          <cell r="D518">
            <v>0</v>
          </cell>
          <cell r="E518">
            <v>0</v>
          </cell>
        </row>
        <row r="519">
          <cell r="B519" t="str">
            <v>BKW.2250.04.01.01  Operaciones de préstamos</v>
          </cell>
          <cell r="C519">
            <v>0</v>
          </cell>
          <cell r="D519">
            <v>0</v>
          </cell>
          <cell r="E519">
            <v>0</v>
          </cell>
        </row>
        <row r="520">
          <cell r="B520" t="str">
            <v>BKW.2250.04.02  Otras operaciones</v>
          </cell>
          <cell r="C520">
            <v>0</v>
          </cell>
          <cell r="D520">
            <v>0</v>
          </cell>
          <cell r="E520">
            <v>0</v>
          </cell>
        </row>
        <row r="521">
          <cell r="B521" t="str">
            <v>BKW.2250.04.05  Otros</v>
          </cell>
          <cell r="C521">
            <v>29201</v>
          </cell>
          <cell r="D521" t="str">
            <v>Intereses Cobrados por Anticipado</v>
          </cell>
          <cell r="E521"/>
        </row>
        <row r="522">
          <cell r="B522" t="str">
            <v>BKW.2250.05.01  Impuesto sobre la renta diferido</v>
          </cell>
          <cell r="C522">
            <v>29201</v>
          </cell>
          <cell r="D522" t="str">
            <v>Intereses Cobrados por Anticipado</v>
          </cell>
          <cell r="E522">
            <v>-1</v>
          </cell>
        </row>
        <row r="523">
          <cell r="B523" t="str">
            <v>BKW.2413.00.00  Deuda subordinada- IFC</v>
          </cell>
          <cell r="C523">
            <v>0</v>
          </cell>
          <cell r="D523">
            <v>0</v>
          </cell>
          <cell r="E523"/>
        </row>
        <row r="524">
          <cell r="B524" t="str">
            <v>BKW.2413.00.00.01  Deuda subordinada- IFC</v>
          </cell>
          <cell r="C524">
            <v>0</v>
          </cell>
          <cell r="D524">
            <v>0</v>
          </cell>
          <cell r="E524">
            <v>-1</v>
          </cell>
        </row>
        <row r="525">
          <cell r="B525" t="str">
            <v>BKW.2413.00.00.02  Deuda subordinada - Procredit Holding</v>
          </cell>
          <cell r="C525">
            <v>0</v>
          </cell>
          <cell r="D525">
            <v>0</v>
          </cell>
          <cell r="E525">
            <v>-1</v>
          </cell>
        </row>
        <row r="526">
          <cell r="B526" t="str">
            <v>BKW.2413.00.99  Intereses y otros por pagar - ML</v>
          </cell>
          <cell r="C526">
            <v>0</v>
          </cell>
          <cell r="D526">
            <v>0</v>
          </cell>
          <cell r="E526">
            <v>0</v>
          </cell>
        </row>
        <row r="527">
          <cell r="B527" t="str">
            <v>BKW.2413.00.99.01  Intreses por pagar deuda subordinada - ICF</v>
          </cell>
          <cell r="C527">
            <v>0</v>
          </cell>
          <cell r="D527">
            <v>0</v>
          </cell>
          <cell r="E527">
            <v>0</v>
          </cell>
        </row>
        <row r="528">
          <cell r="B528" t="str">
            <v>BKW.2413.00.99.02  Intreses por pagar Deuda Subordinada PCH</v>
          </cell>
          <cell r="C528" t="str">
            <v>236010101</v>
          </cell>
          <cell r="D528" t="str">
            <v>Sobre Honorarios Profesionales</v>
          </cell>
          <cell r="E528"/>
        </row>
        <row r="529">
          <cell r="B529" t="str">
            <v>BKW.3110.01.01  Acciones comunes</v>
          </cell>
          <cell r="C529">
            <v>31101</v>
          </cell>
          <cell r="D529" t="str">
            <v>Acciones Comunes</v>
          </cell>
          <cell r="E529"/>
        </row>
        <row r="530">
          <cell r="B530" t="str">
            <v>BKW.3130.00.01  Reserva legal</v>
          </cell>
          <cell r="C530">
            <v>32301</v>
          </cell>
          <cell r="D530" t="str">
            <v>RESERVA LEGAL</v>
          </cell>
          <cell r="E530">
            <v>-1</v>
          </cell>
        </row>
        <row r="531">
          <cell r="B531" t="str">
            <v>BKW.3130.00.02  Reservas estatutarias</v>
          </cell>
          <cell r="C531">
            <v>32301</v>
          </cell>
          <cell r="D531" t="str">
            <v>RESERVA LEGAL</v>
          </cell>
          <cell r="E531">
            <v>-1</v>
          </cell>
        </row>
        <row r="532">
          <cell r="B532" t="str">
            <v>BKW.3130.00.03  Reservas voluntarias</v>
          </cell>
          <cell r="C532" t="str">
            <v>32303</v>
          </cell>
          <cell r="D532" t="str">
            <v>Reservas Voluntarias</v>
          </cell>
          <cell r="E532"/>
        </row>
        <row r="533">
          <cell r="B533" t="str">
            <v>BKW.3140.01.01  Utilidades</v>
          </cell>
          <cell r="C533">
            <v>0</v>
          </cell>
          <cell r="D533">
            <v>0</v>
          </cell>
          <cell r="E533">
            <v>0</v>
          </cell>
        </row>
        <row r="534">
          <cell r="B534" t="str">
            <v>BKW.3140.01.02  Pérdidas</v>
          </cell>
          <cell r="C534">
            <v>0</v>
          </cell>
          <cell r="D534">
            <v>0</v>
          </cell>
          <cell r="E534">
            <v>0</v>
          </cell>
        </row>
        <row r="535">
          <cell r="B535" t="str">
            <v>BKW.3140.01.02.01  Pérdidas de ejercicios anteriores</v>
          </cell>
          <cell r="C535">
            <v>32402</v>
          </cell>
          <cell r="D535" t="str">
            <v>(Pérdidas de Años Anteriores)</v>
          </cell>
          <cell r="E535">
            <v>-1</v>
          </cell>
        </row>
        <row r="536">
          <cell r="B536" t="str">
            <v>BKW.3140.01.02.02  Ganancias o pérdidas actuariales</v>
          </cell>
          <cell r="C536">
            <v>32402</v>
          </cell>
          <cell r="D536" t="str">
            <v>(Pérdidas de Años Anteriores)</v>
          </cell>
          <cell r="E536">
            <v>-1</v>
          </cell>
        </row>
        <row r="537">
          <cell r="B537" t="str">
            <v>BKW.3140.02.01  Utilidades</v>
          </cell>
          <cell r="C537" t="str">
            <v>32501</v>
          </cell>
          <cell r="D537" t="str">
            <v>Utilidad del Período</v>
          </cell>
          <cell r="E537">
            <v>-1</v>
          </cell>
        </row>
        <row r="538">
          <cell r="B538" t="str">
            <v>BKW.3140.02.02  Pérdidas</v>
          </cell>
          <cell r="C538" t="str">
            <v>32502</v>
          </cell>
          <cell r="D538" t="str">
            <v>(Pérdida del Período)</v>
          </cell>
          <cell r="E538">
            <v>1</v>
          </cell>
        </row>
        <row r="539">
          <cell r="B539" t="str">
            <v>BKW.3210.00.01  Utilidades no distribuibles</v>
          </cell>
          <cell r="C539">
            <v>32302</v>
          </cell>
          <cell r="D539" t="str">
            <v>Otras Reservas</v>
          </cell>
          <cell r="E539">
            <v>-1</v>
          </cell>
        </row>
        <row r="540">
          <cell r="B540" t="str">
            <v>BKW.3230.00.01  Bienes Inmuebles</v>
          </cell>
          <cell r="C540">
            <v>335010901</v>
          </cell>
          <cell r="D540" t="str">
            <v>Ganancia en Venta de Bienes Recibidos en Pago o Adjudicados</v>
          </cell>
          <cell r="E540">
            <v>-1</v>
          </cell>
        </row>
        <row r="541">
          <cell r="B541" t="str">
            <v>BKW.3230.00.02  Bienes Muebles</v>
          </cell>
          <cell r="C541">
            <v>335010901</v>
          </cell>
          <cell r="D541" t="str">
            <v>Ganancia en Venta de Bienes Recibidos en Pago o Adjudicados</v>
          </cell>
          <cell r="E541">
            <v>-1</v>
          </cell>
        </row>
        <row r="542">
          <cell r="B542" t="str">
            <v>BKW.3240.00.03  Muebles</v>
          </cell>
          <cell r="C542">
            <v>33102</v>
          </cell>
          <cell r="D542" t="str">
            <v>Donaciones en Especies</v>
          </cell>
          <cell r="E542">
            <v>-1</v>
          </cell>
        </row>
        <row r="543">
          <cell r="B543" t="str">
            <v>BKW.3250.01.01  Riesgo país</v>
          </cell>
          <cell r="C543">
            <v>32399</v>
          </cell>
          <cell r="D543" t="str">
            <v>Otras Reservas</v>
          </cell>
          <cell r="E543">
            <v>-1</v>
          </cell>
        </row>
        <row r="544">
          <cell r="B544" t="str">
            <v>BKW.3250.02.01  Bienes Inmuebles</v>
          </cell>
          <cell r="C544">
            <v>1590902</v>
          </cell>
          <cell r="D544" t="str">
            <v>(Inmuebles)</v>
          </cell>
          <cell r="E544">
            <v>-1</v>
          </cell>
        </row>
        <row r="545">
          <cell r="B545" t="str">
            <v>BKW.3250.02.02  Bienes Muebles</v>
          </cell>
          <cell r="C545">
            <v>1590901</v>
          </cell>
          <cell r="D545" t="str">
            <v>(Muebles)</v>
          </cell>
          <cell r="E545">
            <v>-1</v>
          </cell>
        </row>
        <row r="546">
          <cell r="B546" t="str">
            <v>BKW.4110.01.01  Empresas privadas - ML</v>
          </cell>
          <cell r="C546">
            <v>0</v>
          </cell>
          <cell r="D546">
            <v>0</v>
          </cell>
          <cell r="E546">
            <v>0</v>
          </cell>
        </row>
        <row r="547">
          <cell r="B547" t="str">
            <v>BKW.4110.02.01  Empresas privadas - ML</v>
          </cell>
          <cell r="C547">
            <v>0</v>
          </cell>
          <cell r="D547">
            <v>0</v>
          </cell>
          <cell r="E547">
            <v>0</v>
          </cell>
        </row>
        <row r="548">
          <cell r="B548" t="str">
            <v>BKW.4120.01.06  Particulares - ML</v>
          </cell>
          <cell r="C548">
            <v>0</v>
          </cell>
          <cell r="D548">
            <v>0</v>
          </cell>
          <cell r="E548">
            <v>0</v>
          </cell>
        </row>
        <row r="549">
          <cell r="B549" t="str">
            <v>BKW.4120.02.01  Empresas privadas - ML</v>
          </cell>
          <cell r="C549">
            <v>4110299</v>
          </cell>
          <cell r="D549" t="str">
            <v>Otras Garantías Bancarias</v>
          </cell>
          <cell r="E549">
            <v>1</v>
          </cell>
        </row>
        <row r="550">
          <cell r="B550" t="str">
            <v>BKW.4120.02.06  Particulares - ML</v>
          </cell>
          <cell r="C550">
            <v>4110299</v>
          </cell>
          <cell r="D550" t="str">
            <v>Otras Garantías Bancarias</v>
          </cell>
          <cell r="E550">
            <v>1</v>
          </cell>
        </row>
        <row r="551">
          <cell r="B551" t="str">
            <v>BKW.4129.00.00  Provisión por pérdidas - ML</v>
          </cell>
          <cell r="C551">
            <v>0</v>
          </cell>
          <cell r="D551">
            <v>0</v>
          </cell>
          <cell r="E551">
            <v>0</v>
          </cell>
        </row>
        <row r="552">
          <cell r="B552" t="str">
            <v>BKW.5110.01.01  Empresas privadas - ML</v>
          </cell>
          <cell r="C552">
            <v>0</v>
          </cell>
          <cell r="D552">
            <v>0</v>
          </cell>
          <cell r="E552">
            <v>0</v>
          </cell>
        </row>
        <row r="553">
          <cell r="B553" t="str">
            <v>BKW.5110.02.01  Empresas privadas - ML</v>
          </cell>
          <cell r="C553">
            <v>0</v>
          </cell>
          <cell r="D553">
            <v>0</v>
          </cell>
          <cell r="E553">
            <v>0</v>
          </cell>
        </row>
        <row r="554">
          <cell r="B554" t="str">
            <v>BKW.5120.02.00  Fianzas - ML</v>
          </cell>
          <cell r="C554">
            <v>4210299</v>
          </cell>
          <cell r="D554" t="str">
            <v>Otras Garantías Bancarias</v>
          </cell>
          <cell r="E554">
            <v>-1</v>
          </cell>
        </row>
        <row r="555">
          <cell r="B555" t="str">
            <v>BKW.6110.01.01.01  Intereses</v>
          </cell>
          <cell r="C555">
            <v>51301</v>
          </cell>
          <cell r="D555" t="str">
            <v>Préstamos A La Vista</v>
          </cell>
          <cell r="E555">
            <v>-1</v>
          </cell>
        </row>
        <row r="556">
          <cell r="B556" t="str">
            <v>BKW.6110.01.01.02  Intereses por Mora</v>
          </cell>
          <cell r="C556">
            <v>51301</v>
          </cell>
          <cell r="D556" t="str">
            <v>Préstamos A La Vista</v>
          </cell>
          <cell r="E556">
            <v>-1</v>
          </cell>
        </row>
        <row r="557">
          <cell r="B557" t="str">
            <v>BKW.6110.01.01.03  Intereses por sobregiro en cuenta</v>
          </cell>
          <cell r="C557">
            <v>51301</v>
          </cell>
          <cell r="D557" t="str">
            <v>Préstamos A La Vista</v>
          </cell>
          <cell r="E557">
            <v>-1</v>
          </cell>
        </row>
        <row r="558">
          <cell r="B558" t="str">
            <v>BKW.6110.01.01.04  Intereses por Mora en Sobregiro</v>
          </cell>
          <cell r="C558">
            <v>51301</v>
          </cell>
          <cell r="D558" t="str">
            <v>Préstamos A La Vista</v>
          </cell>
          <cell r="E558">
            <v>-1</v>
          </cell>
        </row>
        <row r="559">
          <cell r="B559" t="str">
            <v>BKW.6110.01.02  Comisiones por administración del crédito</v>
          </cell>
          <cell r="C559">
            <v>0</v>
          </cell>
          <cell r="D559">
            <v>0</v>
          </cell>
          <cell r="E559">
            <v>0</v>
          </cell>
        </row>
        <row r="560">
          <cell r="B560" t="str">
            <v>BKW.6110.01.04  Comisiones y recargos por tarjetas de crédito</v>
          </cell>
          <cell r="C560">
            <v>0</v>
          </cell>
          <cell r="D560">
            <v>0</v>
          </cell>
          <cell r="E560">
            <v>0</v>
          </cell>
        </row>
        <row r="561">
          <cell r="B561" t="str">
            <v>BKW.6110.01.05  Comisiones por otorgamiento</v>
          </cell>
          <cell r="C561">
            <v>0</v>
          </cell>
          <cell r="D561">
            <v>0</v>
          </cell>
          <cell r="E561">
            <v>0</v>
          </cell>
        </row>
        <row r="562">
          <cell r="B562" t="str">
            <v>BKW.6110.01.06  Otras comisiones y recargos sobre créditos</v>
          </cell>
          <cell r="C562">
            <v>51301</v>
          </cell>
          <cell r="D562" t="str">
            <v>Préstamos</v>
          </cell>
          <cell r="E562"/>
        </row>
        <row r="563">
          <cell r="B563" t="str">
            <v>BKW.6110.02.01  Intereses</v>
          </cell>
          <cell r="C563" t="str">
            <v>512010202</v>
          </cell>
          <cell r="D563" t="str">
            <v>Bonos Generales</v>
          </cell>
          <cell r="E563">
            <v>-1</v>
          </cell>
        </row>
        <row r="564">
          <cell r="B564" t="str">
            <v>BKW.6110.02.02  Venta de títulosvalores</v>
          </cell>
          <cell r="C564" t="str">
            <v>512010202</v>
          </cell>
          <cell r="D564" t="str">
            <v>Bonos Generales</v>
          </cell>
          <cell r="E564">
            <v>-1</v>
          </cell>
        </row>
        <row r="565">
          <cell r="B565" t="str">
            <v>BKW.6110.02.01.01  Intereses</v>
          </cell>
          <cell r="C565" t="str">
            <v>512010202</v>
          </cell>
          <cell r="D565" t="str">
            <v>Bonos Generales</v>
          </cell>
          <cell r="E565">
            <v>-1</v>
          </cell>
        </row>
        <row r="566">
          <cell r="B566" t="str">
            <v>BKW.6110.02.01.02  Compra de Ti. Valores abajo de la par</v>
          </cell>
          <cell r="C566" t="str">
            <v>512010202</v>
          </cell>
          <cell r="D566" t="str">
            <v>Bonos Generales</v>
          </cell>
          <cell r="E566">
            <v>-1</v>
          </cell>
        </row>
        <row r="567">
          <cell r="B567" t="str">
            <v>BKW.6110.03.02  Otros ingresos</v>
          </cell>
          <cell r="C567">
            <v>59901</v>
          </cell>
          <cell r="D567" t="str">
            <v>OTROS INGRESOS</v>
          </cell>
          <cell r="E567">
            <v>-1</v>
          </cell>
        </row>
        <row r="568">
          <cell r="B568" t="str">
            <v>BKW.6110.03.01  Primas</v>
          </cell>
          <cell r="C568">
            <v>59901</v>
          </cell>
          <cell r="D568" t="str">
            <v>OTROS INGRESOS</v>
          </cell>
          <cell r="E568">
            <v>-1</v>
          </cell>
        </row>
        <row r="569">
          <cell r="B569" t="str">
            <v>BKW.6110.04.01  En el BCR</v>
          </cell>
          <cell r="C569">
            <v>51101</v>
          </cell>
          <cell r="D569" t="str">
            <v>Depósitos en el  Banco Central</v>
          </cell>
          <cell r="E569">
            <v>-1</v>
          </cell>
        </row>
        <row r="570">
          <cell r="B570" t="str">
            <v>BKW.6110.04.02  En otras instituciones financieras</v>
          </cell>
          <cell r="C570">
            <v>51103</v>
          </cell>
          <cell r="D570" t="str">
            <v>DEPÓSITOS EN INSTITUCIONES FINANCIERAS DEL EXTERIOR</v>
          </cell>
          <cell r="E570">
            <v>-1</v>
          </cell>
        </row>
        <row r="571">
          <cell r="B571" t="str">
            <v>BKW.6210.01.03  Intereses</v>
          </cell>
          <cell r="C571">
            <v>51103</v>
          </cell>
          <cell r="D571" t="str">
            <v>DEPÓSITOS EN INSTITUCIONES FINANCIERAS DEL EXTERIOR</v>
          </cell>
          <cell r="E571">
            <v>-1</v>
          </cell>
        </row>
        <row r="572">
          <cell r="B572" t="str">
            <v>BKW.6210.01.04  Revaluaciones por operaciones en moneda extranjera</v>
          </cell>
          <cell r="C572">
            <v>51901</v>
          </cell>
          <cell r="D572" t="str">
            <v>Ganancias por Fluctuación en Tipo de Cambio</v>
          </cell>
          <cell r="E572"/>
        </row>
        <row r="573">
          <cell r="B573" t="str">
            <v>BKW.6210.03.01  Comisiones</v>
          </cell>
          <cell r="C573">
            <v>51901</v>
          </cell>
          <cell r="D573" t="str">
            <v>Ganancias por Fluctuación en Tipo de Cambio</v>
          </cell>
          <cell r="E573">
            <v>-1</v>
          </cell>
        </row>
        <row r="574">
          <cell r="B574" t="str">
            <v>BKW.6210.03.02  Otros</v>
          </cell>
          <cell r="C574">
            <v>0</v>
          </cell>
          <cell r="D574">
            <v>0</v>
          </cell>
          <cell r="E574"/>
        </row>
        <row r="575">
          <cell r="B575" t="str">
            <v>BKW.6210.04.06.01  Cargos por Mantto. de Cta. de Ahorros</v>
          </cell>
          <cell r="C575">
            <v>5290102</v>
          </cell>
          <cell r="D575" t="str">
            <v>Cargos por Manejo de Cuenta</v>
          </cell>
          <cell r="E575">
            <v>-1</v>
          </cell>
        </row>
        <row r="576">
          <cell r="B576" t="str">
            <v>BKW.6210.04.06.02  Otros Servicios Bancarios</v>
          </cell>
          <cell r="C576">
            <v>52299</v>
          </cell>
          <cell r="D576" t="str">
            <v>Otros Servicios</v>
          </cell>
          <cell r="E576">
            <v>-1</v>
          </cell>
        </row>
        <row r="577">
          <cell r="B577" t="str">
            <v>BKW.6210.04.06.03  Comisiones por Remesas Familiares</v>
          </cell>
          <cell r="C577">
            <v>5210501</v>
          </cell>
          <cell r="D577" t="str">
            <v>Comisiones Sobre Pago de Remesas</v>
          </cell>
          <cell r="E577">
            <v>-1</v>
          </cell>
        </row>
        <row r="578">
          <cell r="B578" t="str">
            <v>BKW.6210.04.06.04  Comisiones Certificación de cheque</v>
          </cell>
          <cell r="C578">
            <v>5210207</v>
          </cell>
          <cell r="D578" t="str">
            <v>Emisión de Cheques</v>
          </cell>
          <cell r="E578">
            <v>-1</v>
          </cell>
        </row>
        <row r="579">
          <cell r="B579" t="str">
            <v>BKW.6210.04.06.05  Comisiones Emisión cheque de gerencia</v>
          </cell>
          <cell r="C579">
            <v>5210207</v>
          </cell>
          <cell r="D579" t="str">
            <v>Emisión de Cheques</v>
          </cell>
          <cell r="E579">
            <v>-1</v>
          </cell>
        </row>
        <row r="580">
          <cell r="B580" t="str">
            <v>BKW.6210.04.06.06  Comisiones Venta de chequeras</v>
          </cell>
          <cell r="C580">
            <v>5290101</v>
          </cell>
          <cell r="D580" t="str">
            <v>Emisión de Chequera</v>
          </cell>
          <cell r="E580">
            <v>-1</v>
          </cell>
        </row>
        <row r="581">
          <cell r="B581" t="str">
            <v>BKW.6210.04.06.07  Comisiones Rechazo de cheque</v>
          </cell>
          <cell r="C581">
            <v>52904</v>
          </cell>
          <cell r="D581" t="str">
            <v>Devolución de Cheques</v>
          </cell>
          <cell r="E581">
            <v>-1</v>
          </cell>
        </row>
        <row r="582">
          <cell r="B582" t="str">
            <v>BKW.6210.04.06.08  Comisiones Protesto de cheque</v>
          </cell>
          <cell r="C582">
            <v>0</v>
          </cell>
          <cell r="D582">
            <v>0</v>
          </cell>
          <cell r="E582">
            <v>0</v>
          </cell>
        </row>
        <row r="583">
          <cell r="B583" t="str">
            <v>BKW.6210.04.06.09  Comisiones Cobro de colectores</v>
          </cell>
          <cell r="C583">
            <v>5210202</v>
          </cell>
          <cell r="D583" t="str">
            <v>Cobranzas por Cuenta Ajena</v>
          </cell>
          <cell r="E583">
            <v>-1</v>
          </cell>
        </row>
        <row r="584">
          <cell r="B584" t="str">
            <v>BKW.6210.04.06.10  Comisiones Reposición de Libreta</v>
          </cell>
          <cell r="C584">
            <v>5210199</v>
          </cell>
          <cell r="D584" t="str">
            <v>Comisiones Varias</v>
          </cell>
          <cell r="E584">
            <v>-1</v>
          </cell>
        </row>
        <row r="585">
          <cell r="B585" t="str">
            <v>BKW.6210.04.06.11  Comisiones Suspención pago de cheque</v>
          </cell>
          <cell r="C585">
            <v>5210199</v>
          </cell>
          <cell r="D585" t="str">
            <v>Comisiones Varias</v>
          </cell>
          <cell r="E585">
            <v>-1</v>
          </cell>
        </row>
        <row r="586">
          <cell r="B586" t="str">
            <v>BKW.6210.04.06.12  Comisiones por transferencias recibidas</v>
          </cell>
          <cell r="C586">
            <v>5210201</v>
          </cell>
          <cell r="D586" t="str">
            <v>Giros y Transferencias</v>
          </cell>
          <cell r="E586">
            <v>-1</v>
          </cell>
        </row>
        <row r="587">
          <cell r="B587" t="str">
            <v>BKW.6210.04.06.13  Comisiones por Envió de Transferencias</v>
          </cell>
          <cell r="C587">
            <v>5210201</v>
          </cell>
          <cell r="D587" t="str">
            <v>Giros y Transferencias</v>
          </cell>
          <cell r="E587">
            <v>-1</v>
          </cell>
        </row>
        <row r="588">
          <cell r="B588" t="str">
            <v>BKW.6210.04.06.15  Comisiones Tarjetas de débito</v>
          </cell>
          <cell r="C588">
            <v>5210302</v>
          </cell>
          <cell r="D588" t="str">
            <v>Intercambio</v>
          </cell>
          <cell r="E588">
            <v>-1</v>
          </cell>
        </row>
        <row r="589">
          <cell r="B589" t="str">
            <v>BKW.6210.04.06.16  Comisiones por emisión de tarjetas</v>
          </cell>
          <cell r="C589">
            <v>5210304</v>
          </cell>
          <cell r="D589" t="str">
            <v>Comisiones por Colocación</v>
          </cell>
          <cell r="E589">
            <v>-1</v>
          </cell>
        </row>
        <row r="590">
          <cell r="B590" t="str">
            <v>BKW.6210.04.06.17  Comisiones POS Comercio Afiliado</v>
          </cell>
          <cell r="C590">
            <v>0</v>
          </cell>
          <cell r="D590">
            <v>0</v>
          </cell>
          <cell r="E590">
            <v>0</v>
          </cell>
        </row>
        <row r="591">
          <cell r="B591" t="str">
            <v>BKW.6210.04.06.18  Comisones Chequera Regional (USD)</v>
          </cell>
          <cell r="C591">
            <v>0</v>
          </cell>
          <cell r="D591">
            <v>0</v>
          </cell>
          <cell r="E591">
            <v>0</v>
          </cell>
        </row>
        <row r="592">
          <cell r="B592" t="str">
            <v>BKW.6210.04.06.19  Comision transacciones Pro Cash</v>
          </cell>
          <cell r="C592">
            <v>5210302</v>
          </cell>
          <cell r="D592" t="str">
            <v>Intercambio</v>
          </cell>
          <cell r="E592">
            <v>-1</v>
          </cell>
        </row>
        <row r="593">
          <cell r="B593" t="str">
            <v>BKW.6210.04.06.20  Comisión por conteo de billetes y monedas</v>
          </cell>
          <cell r="C593">
            <v>52999</v>
          </cell>
          <cell r="D593" t="str">
            <v>Otros Servicios Diversos</v>
          </cell>
          <cell r="E593">
            <v>-1</v>
          </cell>
        </row>
        <row r="594">
          <cell r="B594" t="str">
            <v>BKW.6210.04.06.21  Comisión por Seguros</v>
          </cell>
          <cell r="C594">
            <v>0</v>
          </cell>
          <cell r="D594">
            <v>0</v>
          </cell>
          <cell r="E594">
            <v>0</v>
          </cell>
        </row>
        <row r="595">
          <cell r="B595" t="str">
            <v>BKW.6210.04.06.22  Comisión por Manejo de Cuenta</v>
          </cell>
          <cell r="C595">
            <v>5290102</v>
          </cell>
          <cell r="D595" t="str">
            <v>Cargos por Manejo de Cuenta</v>
          </cell>
          <cell r="E595">
            <v>-1</v>
          </cell>
        </row>
        <row r="596">
          <cell r="B596" t="str">
            <v>BKW.6210.04.06.23  Comisión por gestión de crédito</v>
          </cell>
          <cell r="C596">
            <v>5210101</v>
          </cell>
          <cell r="D596" t="str">
            <v>Préstamos</v>
          </cell>
          <cell r="E596">
            <v>-1</v>
          </cell>
        </row>
        <row r="597">
          <cell r="B597" t="str">
            <v>BKW.6210.04.06.24  Comisión por servicio de eBanking</v>
          </cell>
          <cell r="C597">
            <v>52999</v>
          </cell>
          <cell r="D597" t="str">
            <v>Otros Servicios Diversos</v>
          </cell>
          <cell r="E597">
            <v>-1</v>
          </cell>
        </row>
        <row r="598">
          <cell r="B598" t="str">
            <v>BKW.6210.04.06.25  Comisión por sobregiro en cuentas de depósito</v>
          </cell>
          <cell r="C598">
            <v>0</v>
          </cell>
          <cell r="D598">
            <v>0</v>
          </cell>
          <cell r="E598">
            <v>0</v>
          </cell>
        </row>
        <row r="599">
          <cell r="B599" t="str">
            <v>BKW.6310.01.01  Recuperaciones de préstamos e intereses</v>
          </cell>
          <cell r="C599">
            <v>51301</v>
          </cell>
          <cell r="D599" t="str">
            <v>Préstamos A La Vista</v>
          </cell>
          <cell r="E599">
            <v>-1</v>
          </cell>
        </row>
        <row r="600">
          <cell r="B600" t="str">
            <v>BKW.6310.01.03  Recuperaciones de gastos de ejercicios anteriores</v>
          </cell>
          <cell r="C600">
            <v>59901</v>
          </cell>
          <cell r="D600" t="str">
            <v>OTROS INGRESOS</v>
          </cell>
          <cell r="E600">
            <v>-1</v>
          </cell>
        </row>
        <row r="601">
          <cell r="B601" t="str">
            <v>BKW.6310.01.04.01  Liberacion Rva. de Saneamiento Capital Oblig.</v>
          </cell>
          <cell r="C601">
            <v>53203</v>
          </cell>
          <cell r="D601" t="str">
            <v>Préstamos, Descuentos y Negociaciones</v>
          </cell>
          <cell r="E601">
            <v>-1</v>
          </cell>
        </row>
        <row r="602">
          <cell r="B602" t="str">
            <v>BKW.6310.01.04.02  Liberacion Rva. de Saneamiento Capital Vol.</v>
          </cell>
          <cell r="C602">
            <v>53203</v>
          </cell>
          <cell r="D602" t="str">
            <v>Préstamos, Descuentos y Negociaciones</v>
          </cell>
          <cell r="E602">
            <v>-1</v>
          </cell>
        </row>
        <row r="603">
          <cell r="B603" t="str">
            <v>BKW.6310.01.04.03  Liberacion Rva. de Saneamiento Interes Oblig.</v>
          </cell>
          <cell r="C603">
            <v>53203</v>
          </cell>
          <cell r="D603" t="str">
            <v>Préstamos, Descuentos y Negociaciones</v>
          </cell>
          <cell r="E603">
            <v>-1</v>
          </cell>
        </row>
        <row r="604">
          <cell r="B604" t="str">
            <v>BKW.6310.01.04.10  Liberación Rva. de Activos Extraordinarios</v>
          </cell>
          <cell r="C604">
            <v>53203</v>
          </cell>
          <cell r="D604" t="str">
            <v>Préstamos, Descuentos y Negociaciones</v>
          </cell>
          <cell r="E604">
            <v>-1</v>
          </cell>
        </row>
        <row r="605">
          <cell r="B605" t="str">
            <v>BKW.6310.01.04.05  Liberacion Rva. de Saneamiento Costas Oblig.</v>
          </cell>
          <cell r="C605">
            <v>53203</v>
          </cell>
          <cell r="D605" t="str">
            <v>Préstamos, Descuentos y Negociaciones</v>
          </cell>
          <cell r="E605">
            <v>-1</v>
          </cell>
        </row>
        <row r="606">
          <cell r="B606" t="str">
            <v>BKW.6310.01.04.07  Liberacion Rva. de Saneamiento Seguros de créditos Oblig.</v>
          </cell>
          <cell r="C606">
            <v>53203</v>
          </cell>
          <cell r="D606" t="str">
            <v>Préstamos, Descuentos y Negociaciones</v>
          </cell>
          <cell r="E606">
            <v>-1</v>
          </cell>
        </row>
        <row r="607">
          <cell r="B607" t="str">
            <v>BKW.6310.02.01  Utilidad en venta de activo fijo</v>
          </cell>
          <cell r="C607" t="str">
            <v>5320408</v>
          </cell>
          <cell r="D607" t="str">
            <v>Pagos Por Cuenta Ajena</v>
          </cell>
          <cell r="E607">
            <v>-1</v>
          </cell>
        </row>
        <row r="608">
          <cell r="B608" t="str">
            <v>BKW.6310.02.02  Utilidad en venta de bienes recibidos en pago</v>
          </cell>
          <cell r="C608">
            <v>5420104</v>
          </cell>
          <cell r="D608" t="str">
            <v>Bienes Recibidos en Pago o Adjudicados</v>
          </cell>
          <cell r="E608"/>
        </row>
        <row r="609">
          <cell r="B609" t="str">
            <v>BKW.6310.03.02  Bienes recibidos en pago</v>
          </cell>
          <cell r="C609">
            <v>5420104</v>
          </cell>
          <cell r="D609" t="str">
            <v>Bienes Recibidos en Pago o Adjudicados</v>
          </cell>
          <cell r="E609">
            <v>-1</v>
          </cell>
        </row>
        <row r="610">
          <cell r="B610" t="str">
            <v>BKW.6310.05.01  Impuesto sobre la renta temporario diferido</v>
          </cell>
          <cell r="C610">
            <v>59301</v>
          </cell>
          <cell r="D610" t="str">
            <v>Ingresos por Impuesto Diferidos</v>
          </cell>
          <cell r="E610">
            <v>-1</v>
          </cell>
        </row>
        <row r="611">
          <cell r="B611" t="str">
            <v>BKW.6310.99.00  Otros</v>
          </cell>
          <cell r="C611">
            <v>59901</v>
          </cell>
          <cell r="D611" t="str">
            <v>OTROS INGRESOS</v>
          </cell>
          <cell r="E611">
            <v>-1</v>
          </cell>
        </row>
        <row r="612">
          <cell r="B612" t="str">
            <v>BKW.7110.01.01  Intereses de ahorro</v>
          </cell>
          <cell r="C612">
            <v>6110102</v>
          </cell>
          <cell r="D612" t="str">
            <v>Depósitos de Ahorro</v>
          </cell>
          <cell r="E612">
            <v>1</v>
          </cell>
        </row>
        <row r="613">
          <cell r="B613" t="str">
            <v>BKW.7110.01.02  Intereses de depósitos a plazo</v>
          </cell>
          <cell r="C613">
            <v>6110103</v>
          </cell>
          <cell r="D613" t="str">
            <v>Depósitos a Plazo</v>
          </cell>
          <cell r="E613">
            <v>1</v>
          </cell>
        </row>
        <row r="614">
          <cell r="B614" t="str">
            <v>BKW.7110.01.03  Premios cuentas de ahorro</v>
          </cell>
          <cell r="C614">
            <v>6110103</v>
          </cell>
          <cell r="D614" t="str">
            <v>Depósitos a Plazo</v>
          </cell>
          <cell r="E614">
            <v>1</v>
          </cell>
        </row>
        <row r="615">
          <cell r="B615" t="str">
            <v>BKW.7110.01.05  Intereses de depósitos en cuenta corrientes</v>
          </cell>
          <cell r="C615">
            <v>6110101</v>
          </cell>
          <cell r="D615" t="str">
            <v>Depósitos en Cuenta de Cheques</v>
          </cell>
          <cell r="E615"/>
        </row>
        <row r="616">
          <cell r="B616" t="str">
            <v>BKW.7110.02.01.02  Intereses por Préstamos para Terceros PCH (USD)</v>
          </cell>
          <cell r="C616">
            <v>6120202</v>
          </cell>
          <cell r="D616" t="str">
            <v>Préstamos de Instituciones Financieras del Exterior</v>
          </cell>
          <cell r="E616">
            <v>1</v>
          </cell>
        </row>
        <row r="617">
          <cell r="B617" t="str">
            <v>BKW.7110.02.01.07  Intereses por prestamos para terceros BID</v>
          </cell>
          <cell r="C617">
            <v>6120202</v>
          </cell>
          <cell r="D617" t="str">
            <v>Préstamos de Instituciones Financieras del Exterior</v>
          </cell>
          <cell r="E617">
            <v>1</v>
          </cell>
        </row>
        <row r="618">
          <cell r="B618" t="str">
            <v>BKW.7110.02.01.08  Intereses por préstamos BlueOrchard Microfinance Fund</v>
          </cell>
          <cell r="C618">
            <v>6120202</v>
          </cell>
          <cell r="D618" t="str">
            <v>Préstamos de Instituciones Financieras del Exterior</v>
          </cell>
          <cell r="E618">
            <v>1</v>
          </cell>
        </row>
        <row r="619">
          <cell r="B619" t="str">
            <v>BKW.7110.02.01.13  Intereses por Préstamos ProCredit Bank Germany</v>
          </cell>
          <cell r="C619">
            <v>6120202</v>
          </cell>
          <cell r="D619" t="str">
            <v>Préstamos de Instituciones Financieras del Exterior</v>
          </cell>
          <cell r="E619">
            <v>1</v>
          </cell>
        </row>
        <row r="620">
          <cell r="B620" t="str">
            <v>BKW.7110.02.01.15  Intereses por prestamos para terceros Bandesal</v>
          </cell>
          <cell r="C620">
            <v>612020301</v>
          </cell>
          <cell r="D620" t="str">
            <v>De Bancos</v>
          </cell>
          <cell r="E620">
            <v>1</v>
          </cell>
        </row>
        <row r="621">
          <cell r="B621" t="str">
            <v>BKW.7110.02.01.18  Intereses por prestamos para terceros Fundasal</v>
          </cell>
          <cell r="C621">
            <v>612020399</v>
          </cell>
          <cell r="D621" t="str">
            <v>De Otras Instituciones</v>
          </cell>
          <cell r="E621">
            <v>1</v>
          </cell>
        </row>
        <row r="622">
          <cell r="B622" t="str">
            <v>BKW.7110.02.01.21  Intereses por prestamos subordinados IFC</v>
          </cell>
          <cell r="C622">
            <v>6120202</v>
          </cell>
          <cell r="D622" t="str">
            <v>Préstamos de Instituciones Financieras del Exterior</v>
          </cell>
          <cell r="E622">
            <v>1</v>
          </cell>
        </row>
        <row r="623">
          <cell r="B623" t="str">
            <v>BKW.7110.02.01.22  Intereses por prestamos organismos multilaterales KFW Bank</v>
          </cell>
          <cell r="C623">
            <v>0</v>
          </cell>
          <cell r="D623">
            <v>0</v>
          </cell>
          <cell r="E623">
            <v>0</v>
          </cell>
        </row>
        <row r="624">
          <cell r="B624" t="str">
            <v>BKW.7110.02.01.23  Intereses por Prestamos para Terceros Inter-Amer Invest Corp</v>
          </cell>
          <cell r="C624">
            <v>0</v>
          </cell>
          <cell r="D624">
            <v>0</v>
          </cell>
          <cell r="E624">
            <v>0</v>
          </cell>
        </row>
        <row r="625">
          <cell r="B625" t="str">
            <v>BKW.7110.02.01.24  Intereses por préstamos para terceros BID/FOMIN</v>
          </cell>
          <cell r="C625">
            <v>0</v>
          </cell>
          <cell r="D625">
            <v>0</v>
          </cell>
          <cell r="E625">
            <v>0</v>
          </cell>
        </row>
        <row r="626">
          <cell r="B626" t="str">
            <v>BKW.7110.02.01.25  Intereses por préstamos para terceros C.I.I.</v>
          </cell>
          <cell r="C626">
            <v>0</v>
          </cell>
          <cell r="D626">
            <v>0</v>
          </cell>
          <cell r="E626">
            <v>0</v>
          </cell>
        </row>
        <row r="627">
          <cell r="B627" t="str">
            <v>BKW.7110.02.01.29  Intereses por Préstamos subordinados PCH</v>
          </cell>
          <cell r="C627">
            <v>6120202</v>
          </cell>
          <cell r="D627" t="str">
            <v>Préstamos de Instituciones Financieras del Exterior</v>
          </cell>
          <cell r="E627">
            <v>1</v>
          </cell>
        </row>
        <row r="628">
          <cell r="B628" t="str">
            <v>BKW.7110.02.02.07  Comisiones por Préstamos para Terceros BID</v>
          </cell>
          <cell r="C628">
            <v>0</v>
          </cell>
          <cell r="D628">
            <v>0</v>
          </cell>
          <cell r="E628">
            <v>0</v>
          </cell>
        </row>
        <row r="629">
          <cell r="B629" t="str">
            <v>BKW.7110.02.02.15  Comisiones por prestamos para terceros  Bandesal - Linea Rotativa</v>
          </cell>
          <cell r="C629">
            <v>0</v>
          </cell>
          <cell r="D629">
            <v>0</v>
          </cell>
          <cell r="E629">
            <v>0</v>
          </cell>
        </row>
        <row r="630">
          <cell r="B630" t="str">
            <v>BKW.7110.02.02.21  Comisiones por prestamos subordinados IFC</v>
          </cell>
          <cell r="C630">
            <v>6210202</v>
          </cell>
          <cell r="D630" t="str">
            <v>Préstamos de Instituciones Financieras del Exterior</v>
          </cell>
          <cell r="E630">
            <v>1</v>
          </cell>
        </row>
        <row r="631">
          <cell r="B631" t="str">
            <v>BKW.7110.02.02.22  Comisiones por prestamos Organismos Multilaterales KFW</v>
          </cell>
          <cell r="C631">
            <v>0</v>
          </cell>
          <cell r="D631">
            <v>0</v>
          </cell>
          <cell r="E631">
            <v>0</v>
          </cell>
        </row>
        <row r="632">
          <cell r="B632" t="str">
            <v>BKW.7110.02.02.23  Comisión por Préstamo Subordinado PCH</v>
          </cell>
          <cell r="C632">
            <v>0</v>
          </cell>
          <cell r="D632">
            <v>0</v>
          </cell>
          <cell r="E632">
            <v>0</v>
          </cell>
        </row>
        <row r="633">
          <cell r="B633" t="str">
            <v>BKW.7110.02.01.09  Int. por préstamos Microfinance Enhancement Facility SA, SICAV-SIF</v>
          </cell>
          <cell r="C633">
            <v>6120202</v>
          </cell>
          <cell r="D633" t="str">
            <v>Préstamos de Instituciones Financieras del Exterior</v>
          </cell>
          <cell r="E633">
            <v>1</v>
          </cell>
        </row>
        <row r="634">
          <cell r="B634" t="str">
            <v>BKW.7110.02.02.08  Comisión por préstamos BlueOrchard Microfinance Fund</v>
          </cell>
          <cell r="C634">
            <v>6210202</v>
          </cell>
          <cell r="D634" t="str">
            <v>Préstamos de Instituciones Financieras del Exterior</v>
          </cell>
          <cell r="E634">
            <v>1</v>
          </cell>
        </row>
        <row r="635">
          <cell r="B635" t="str">
            <v>BKW.7110.02.02.09  Comisión por préstamos Microfinance Enhancement Facility SA, SICAV-SIF</v>
          </cell>
          <cell r="C635">
            <v>6210202</v>
          </cell>
          <cell r="D635" t="str">
            <v>Préstamos de Instituciones Financieras del Exterior</v>
          </cell>
          <cell r="E635">
            <v>1</v>
          </cell>
        </row>
        <row r="636">
          <cell r="B636" t="str">
            <v>BKW.7110.02.01.10  Intereses por Préstamos para Terceros Global Climate Partnership</v>
          </cell>
          <cell r="C636">
            <v>6120202</v>
          </cell>
          <cell r="D636" t="str">
            <v>Préstamos de Instituciones Financieras del Exterior</v>
          </cell>
          <cell r="E636">
            <v>1</v>
          </cell>
        </row>
        <row r="637">
          <cell r="B637" t="str">
            <v>BKW.7110.02.01.16  Intereses por prestamos para terceros Bandesal - Crédito decreciente</v>
          </cell>
          <cell r="C637">
            <v>6120202</v>
          </cell>
          <cell r="D637" t="str">
            <v>Préstamos de Instituciones Financieras del Exterior</v>
          </cell>
          <cell r="E637">
            <v>1</v>
          </cell>
        </row>
        <row r="638">
          <cell r="B638" t="str">
            <v>BKW.7110.02.02.10  Comisión por préstamos Global Climate Partnership</v>
          </cell>
          <cell r="C638">
            <v>6210202</v>
          </cell>
          <cell r="D638" t="str">
            <v>Préstamos de Instituciones Financieras del Exterior</v>
          </cell>
          <cell r="E638">
            <v>1</v>
          </cell>
        </row>
        <row r="639">
          <cell r="B639" t="str">
            <v>BKW.7110.02.01.11  Intereses de préstamos para Eco-Business Fund S.A, SICAV-SIF</v>
          </cell>
          <cell r="C639">
            <v>6120202</v>
          </cell>
          <cell r="D639" t="str">
            <v>Préstamos de Instituciones Financieras del Exterior</v>
          </cell>
          <cell r="E639">
            <v>1</v>
          </cell>
        </row>
        <row r="640">
          <cell r="B640" t="str">
            <v>BKW.7110.02.01.14  Intereses por Préstamo</v>
          </cell>
          <cell r="C640">
            <v>6210202</v>
          </cell>
          <cell r="D640" t="str">
            <v>Préstamos de Instituciones Financieras del Exterior</v>
          </cell>
          <cell r="E640">
            <v>1</v>
          </cell>
        </row>
        <row r="641">
          <cell r="B641" t="str">
            <v>BKW.7110.02.02.14  Comisión por préstamos Eco-Business Fund S.A, SICAV-SIF</v>
          </cell>
          <cell r="C641">
            <v>6210202</v>
          </cell>
          <cell r="D641" t="str">
            <v>Préstamos de Instituciones Financieras del Exterior</v>
          </cell>
          <cell r="E641">
            <v>1</v>
          </cell>
        </row>
        <row r="642">
          <cell r="B642" t="str">
            <v>BKW.7110.02.01.31  Intereses de préstamos para Banco Interamericano de Comercio Exterior</v>
          </cell>
          <cell r="C642">
            <v>6120202</v>
          </cell>
          <cell r="D642" t="str">
            <v>Préstamos de Instituciones Financieras del Exterior</v>
          </cell>
          <cell r="E642">
            <v>1</v>
          </cell>
        </row>
        <row r="643">
          <cell r="B643" t="str">
            <v>BKW.7110.04.01  Intereses de títulos valores (1)</v>
          </cell>
          <cell r="C643">
            <v>61599</v>
          </cell>
          <cell r="D643" t="str">
            <v>Otros Valores, Títulos y Obligaciones en Circulación</v>
          </cell>
          <cell r="E643">
            <v>1</v>
          </cell>
        </row>
        <row r="644">
          <cell r="B644" t="str">
            <v>BKW.7110.04.02  Otros costos de emisión (1)</v>
          </cell>
          <cell r="C644">
            <v>61599</v>
          </cell>
          <cell r="D644" t="str">
            <v>Otros Valores, Títulos y Obligaciones en Circulación</v>
          </cell>
          <cell r="E644">
            <v>1</v>
          </cell>
        </row>
        <row r="645">
          <cell r="B645" t="str">
            <v>BKW.7110.05.02  Pérdida por operaciones con títulosvalores</v>
          </cell>
          <cell r="C645">
            <v>61999</v>
          </cell>
          <cell r="D645" t="str">
            <v>Otros Gastos Financieros</v>
          </cell>
          <cell r="E645">
            <v>1</v>
          </cell>
        </row>
        <row r="646">
          <cell r="B646" t="str">
            <v>BKW.7110.06.01  Depósitos en cuenta corriente</v>
          </cell>
          <cell r="C646">
            <v>6110101</v>
          </cell>
          <cell r="D646" t="str">
            <v>Depósitos en Cuenta de Cheques</v>
          </cell>
          <cell r="E646">
            <v>1</v>
          </cell>
        </row>
        <row r="647">
          <cell r="B647" t="str">
            <v>BKW.7110.06.02  Depósitos de ahorro</v>
          </cell>
          <cell r="C647">
            <v>6110102</v>
          </cell>
          <cell r="D647" t="str">
            <v>Depósitos de Ahorro</v>
          </cell>
          <cell r="E647">
            <v>1</v>
          </cell>
        </row>
        <row r="648">
          <cell r="B648" t="str">
            <v>BKW.7110.06.03  Depósitos a plazo</v>
          </cell>
          <cell r="C648">
            <v>6110103</v>
          </cell>
          <cell r="D648" t="str">
            <v>Depósitos a Plazo</v>
          </cell>
          <cell r="E648">
            <v>1</v>
          </cell>
        </row>
        <row r="649">
          <cell r="B649" t="str">
            <v>BKW.7110.07.01  Materiales de tarjetas de crédito</v>
          </cell>
          <cell r="C649">
            <v>62199</v>
          </cell>
          <cell r="D649" t="str">
            <v>Otras Comisiones</v>
          </cell>
          <cell r="E649">
            <v>1</v>
          </cell>
        </row>
        <row r="650">
          <cell r="B650" t="str">
            <v>BKW.7110.07.02  Comisiones y regalías sobre tarjetas de crédito</v>
          </cell>
          <cell r="C650">
            <v>6210901</v>
          </cell>
          <cell r="D650" t="str">
            <v>Comisiones por Adquirencia</v>
          </cell>
          <cell r="E650">
            <v>1</v>
          </cell>
        </row>
        <row r="651">
          <cell r="B651" t="str">
            <v>BKW.7110.07.04  Comisión por administración de reserva de liquidez</v>
          </cell>
          <cell r="C651" t="str">
            <v>62199</v>
          </cell>
          <cell r="D651" t="str">
            <v>Otras Comisiones</v>
          </cell>
          <cell r="E651">
            <v>1</v>
          </cell>
        </row>
        <row r="652">
          <cell r="B652" t="str">
            <v>BKW.7110.07.03  Comisiones pagadas por adquisición de Títulos valores</v>
          </cell>
          <cell r="C652">
            <v>6210207</v>
          </cell>
          <cell r="D652" t="str">
            <v>Operaciones de Reporto</v>
          </cell>
          <cell r="E652">
            <v>1</v>
          </cell>
        </row>
        <row r="653">
          <cell r="B653" t="str">
            <v>BKW.7110.07.03.01  Comisiones por transacciones de reporto</v>
          </cell>
          <cell r="C653">
            <v>6210207</v>
          </cell>
          <cell r="D653" t="str">
            <v>Operaciones de Reporto</v>
          </cell>
          <cell r="E653">
            <v>1</v>
          </cell>
        </row>
        <row r="654">
          <cell r="B654" t="str">
            <v>BKW.7110.07.03.02  Interes por transacciones de reportos</v>
          </cell>
          <cell r="C654" t="str">
            <v>6120208</v>
          </cell>
          <cell r="D654" t="str">
            <v>Operaciones de Reporto</v>
          </cell>
          <cell r="E654">
            <v>1</v>
          </cell>
        </row>
        <row r="655">
          <cell r="B655" t="str">
            <v>BKW.7110.07.03.03  Otras comisiones pagadas por adquisición de títulos valores</v>
          </cell>
          <cell r="C655">
            <v>6210207</v>
          </cell>
          <cell r="D655" t="str">
            <v>Operaciones de Reporto</v>
          </cell>
          <cell r="E655">
            <v>1</v>
          </cell>
        </row>
        <row r="656">
          <cell r="B656" t="str">
            <v>BKW.7120.00.02.01  Saneamiento Obligatorio de Préstamos</v>
          </cell>
          <cell r="C656">
            <v>63203</v>
          </cell>
          <cell r="D656" t="str">
            <v>Préstamos, Descuentos y Negociaciones</v>
          </cell>
          <cell r="E656">
            <v>1</v>
          </cell>
        </row>
        <row r="657">
          <cell r="B657" t="str">
            <v>BKW.7120.00.02.02  Saneamiento Voluntario de Préstamos</v>
          </cell>
          <cell r="C657">
            <v>63203</v>
          </cell>
          <cell r="D657" t="str">
            <v>Préstamos, Descuentos y Negociaciones</v>
          </cell>
          <cell r="E657">
            <v>1</v>
          </cell>
        </row>
        <row r="658">
          <cell r="B658" t="str">
            <v>BKW.7120.00.02.03  Saneamiento Obligatorio de Intereses</v>
          </cell>
          <cell r="C658">
            <v>63203</v>
          </cell>
          <cell r="D658" t="str">
            <v>Préstamos, Descuentos y Negociaciones</v>
          </cell>
          <cell r="E658">
            <v>1</v>
          </cell>
        </row>
        <row r="659">
          <cell r="B659" t="str">
            <v>BKW.7120.00.02.05  Saneamiento Obligatorio de Costas</v>
          </cell>
          <cell r="C659">
            <v>63203</v>
          </cell>
          <cell r="D659" t="str">
            <v>Préstamos, Descuentos y Negociaciones</v>
          </cell>
          <cell r="E659">
            <v>1</v>
          </cell>
        </row>
        <row r="660">
          <cell r="B660" t="str">
            <v>BKW.7120.00.02.07  Saneamiento Obligatorio de Seguros de créditos</v>
          </cell>
          <cell r="C660">
            <v>63203</v>
          </cell>
          <cell r="D660" t="str">
            <v>Préstamos, Descuentos y Negociaciones</v>
          </cell>
          <cell r="E660">
            <v>1</v>
          </cell>
        </row>
        <row r="661">
          <cell r="B661" t="str">
            <v>BKW.7130.00.02  Cartera de préstamos e intereses</v>
          </cell>
          <cell r="C661">
            <v>63203</v>
          </cell>
          <cell r="D661" t="str">
            <v>Préstamos, Descuentos y Negociaciones</v>
          </cell>
          <cell r="E661">
            <v>1</v>
          </cell>
        </row>
        <row r="662">
          <cell r="B662" t="str">
            <v>BKW.7210.00.02  Fluctuaciones de tipo de cambio</v>
          </cell>
          <cell r="C662">
            <v>61901</v>
          </cell>
          <cell r="D662" t="str">
            <v>Pérdidas por Fluctuación en Tipo de Cambio</v>
          </cell>
          <cell r="E662">
            <v>1</v>
          </cell>
        </row>
        <row r="663">
          <cell r="B663" t="str">
            <v>BKW.7240.00.04  Otros</v>
          </cell>
          <cell r="C663">
            <v>6210502</v>
          </cell>
          <cell r="D663" t="str">
            <v>Intercambios</v>
          </cell>
          <cell r="E663">
            <v>1</v>
          </cell>
        </row>
        <row r="664">
          <cell r="B664" t="str">
            <v>BKW.7260.00.02  Fianzas - ML</v>
          </cell>
          <cell r="C664">
            <v>0</v>
          </cell>
          <cell r="D664">
            <v>0</v>
          </cell>
          <cell r="E664">
            <v>0</v>
          </cell>
        </row>
        <row r="665">
          <cell r="B665" t="str">
            <v>BKW.8110.01.01  Salarios ordinarios</v>
          </cell>
          <cell r="C665" t="str">
            <v>6420101</v>
          </cell>
          <cell r="D665" t="str">
            <v>Ordinarios</v>
          </cell>
          <cell r="E665">
            <v>1</v>
          </cell>
        </row>
        <row r="666">
          <cell r="B666" t="str">
            <v>BKW.8110.01.02  Salarios extraordinarios</v>
          </cell>
          <cell r="C666">
            <v>6420102</v>
          </cell>
          <cell r="D666" t="str">
            <v>Extraordinarios</v>
          </cell>
          <cell r="E666">
            <v>1</v>
          </cell>
        </row>
        <row r="667">
          <cell r="B667" t="str">
            <v>BKW.8110.02.01.01  Aguinaldos</v>
          </cell>
          <cell r="C667">
            <v>6420201</v>
          </cell>
          <cell r="D667" t="str">
            <v>Decimo Tercero</v>
          </cell>
          <cell r="E667">
            <v>1</v>
          </cell>
        </row>
        <row r="668">
          <cell r="B668" t="str">
            <v>BKW.8110.02.01.02  Bonificaciones</v>
          </cell>
          <cell r="C668">
            <v>6420203</v>
          </cell>
          <cell r="D668" t="str">
            <v>Bonificaciones</v>
          </cell>
          <cell r="E668">
            <v>1</v>
          </cell>
        </row>
        <row r="669">
          <cell r="B669" t="str">
            <v>BKW.8110.02.01.04  Bonificaciones extraordinarias</v>
          </cell>
          <cell r="C669">
            <v>6420299</v>
          </cell>
          <cell r="D669" t="str">
            <v>Otras Bonificaciones y Compensaciones Sociales</v>
          </cell>
          <cell r="E669">
            <v>1</v>
          </cell>
        </row>
        <row r="670">
          <cell r="B670" t="str">
            <v>BKW.8110.02.02  Vacaciones</v>
          </cell>
          <cell r="C670">
            <v>6420206</v>
          </cell>
          <cell r="D670" t="str">
            <v>Vacaciones</v>
          </cell>
          <cell r="E670">
            <v>1</v>
          </cell>
        </row>
        <row r="671">
          <cell r="B671" t="str">
            <v>BKW.8110.02.03  Uniformes</v>
          </cell>
          <cell r="C671">
            <v>6429903</v>
          </cell>
          <cell r="D671" t="str">
            <v>Uniformes</v>
          </cell>
          <cell r="E671">
            <v>1</v>
          </cell>
        </row>
        <row r="672">
          <cell r="B672" t="str">
            <v>BKW.8110.02.04.02  Seguro Social y F.S.V.</v>
          </cell>
          <cell r="C672">
            <v>6420601</v>
          </cell>
          <cell r="D672" t="str">
            <v>Instituto Hondureño de Seguridad Social</v>
          </cell>
          <cell r="E672">
            <v>1</v>
          </cell>
        </row>
        <row r="673">
          <cell r="B673" t="str">
            <v>BKW.8110.02.04.03  INSAFORP</v>
          </cell>
          <cell r="C673">
            <v>6420602</v>
          </cell>
          <cell r="D673" t="str">
            <v>Instituto de Formación Profesional</v>
          </cell>
          <cell r="E673">
            <v>1</v>
          </cell>
        </row>
        <row r="674">
          <cell r="B674" t="str">
            <v>BKW.8110.02.05  Gastos médicos</v>
          </cell>
          <cell r="C674">
            <v>6420205</v>
          </cell>
          <cell r="D674" t="str">
            <v>Prestaciones Laborales</v>
          </cell>
          <cell r="E674">
            <v>1</v>
          </cell>
        </row>
        <row r="675">
          <cell r="B675" t="str">
            <v>BKW.8110.02.07  Atenciones y recreaciones</v>
          </cell>
          <cell r="C675">
            <v>6429904</v>
          </cell>
          <cell r="D675" t="str">
            <v>Convivios y Festejos</v>
          </cell>
          <cell r="E675">
            <v>1</v>
          </cell>
        </row>
        <row r="676">
          <cell r="B676" t="str">
            <v>BKW.8110.02.08.01  Seguro de Vida</v>
          </cell>
          <cell r="C676">
            <v>6420205</v>
          </cell>
          <cell r="D676" t="str">
            <v>Prestaciones Laborales</v>
          </cell>
          <cell r="E676">
            <v>1</v>
          </cell>
        </row>
        <row r="677">
          <cell r="B677" t="str">
            <v>BKW.8110.02.09  AFP'S</v>
          </cell>
          <cell r="C677">
            <v>6420604</v>
          </cell>
          <cell r="D677" t="str">
            <v>Cuotas Patronales de Fondo de Pensiones Privados</v>
          </cell>
          <cell r="E677">
            <v>1</v>
          </cell>
        </row>
        <row r="678">
          <cell r="B678" t="str">
            <v>BKW.8110.02.99  Otras Prestaciones al Personal</v>
          </cell>
          <cell r="C678">
            <v>6429999</v>
          </cell>
          <cell r="D678" t="str">
            <v>Otros Gastos de Personal</v>
          </cell>
          <cell r="E678">
            <v>1</v>
          </cell>
        </row>
        <row r="679">
          <cell r="B679" t="str">
            <v>BKW.8110.02.01.05  Treceavo salario</v>
          </cell>
          <cell r="C679">
            <v>65404</v>
          </cell>
          <cell r="D679" t="str">
            <v>Otras Bonificaciones y Compensaciones Sociales</v>
          </cell>
          <cell r="E679">
            <v>1</v>
          </cell>
        </row>
        <row r="680">
          <cell r="B680" t="str">
            <v>BKW.8110.03.01  Por despido</v>
          </cell>
          <cell r="C680">
            <v>6420204</v>
          </cell>
          <cell r="D680" t="str">
            <v>Indemnizaciones</v>
          </cell>
          <cell r="E680">
            <v>1</v>
          </cell>
        </row>
        <row r="681">
          <cell r="B681" t="str">
            <v>BKW.8110.04.03  Atenciones y representaciones</v>
          </cell>
          <cell r="C681">
            <v>64102</v>
          </cell>
          <cell r="D681" t="str">
            <v>Gastos de Representación</v>
          </cell>
          <cell r="E681">
            <v>1</v>
          </cell>
        </row>
        <row r="682">
          <cell r="B682" t="str">
            <v>BKW.8110.04.04  Otras prestaciones</v>
          </cell>
          <cell r="C682">
            <v>64199</v>
          </cell>
          <cell r="D682" t="str">
            <v>Otros Gastos</v>
          </cell>
          <cell r="E682">
            <v>1</v>
          </cell>
        </row>
        <row r="683">
          <cell r="B683" t="str">
            <v>BKW.8110.05.01.01  Inscripciones de capacitaciones locales</v>
          </cell>
          <cell r="C683">
            <v>64204</v>
          </cell>
          <cell r="D683" t="str">
            <v>Capacitación y Entrenamiento</v>
          </cell>
          <cell r="E683">
            <v>1</v>
          </cell>
        </row>
        <row r="684">
          <cell r="B684" t="str">
            <v>BKW.8110.05.01.02  Inscripciones de capacitaciones fuera del país</v>
          </cell>
          <cell r="C684">
            <v>64204</v>
          </cell>
          <cell r="D684" t="str">
            <v>Capacitación y Entrenamiento</v>
          </cell>
          <cell r="E684">
            <v>1</v>
          </cell>
        </row>
        <row r="685">
          <cell r="B685" t="str">
            <v>BKW.8110.05.01.03  Capacitación Academia Alemania</v>
          </cell>
          <cell r="C685">
            <v>0</v>
          </cell>
          <cell r="D685">
            <v>0</v>
          </cell>
          <cell r="E685">
            <v>0</v>
          </cell>
        </row>
        <row r="686">
          <cell r="B686" t="str">
            <v>BKW.8110.05.01.04  Capacitación Academia regional Colombia</v>
          </cell>
          <cell r="C686">
            <v>0</v>
          </cell>
          <cell r="D686">
            <v>0</v>
          </cell>
          <cell r="E686">
            <v>0</v>
          </cell>
        </row>
        <row r="687">
          <cell r="B687" t="str">
            <v>BKW.8110.05.01.05  Boletos aereos por capacitaciones fuera del país</v>
          </cell>
          <cell r="C687">
            <v>64204</v>
          </cell>
          <cell r="D687" t="str">
            <v>Capacitación y Entrenamiento</v>
          </cell>
          <cell r="E687">
            <v>1</v>
          </cell>
        </row>
        <row r="688">
          <cell r="B688" t="str">
            <v>BKW.8110.05.01.06  Capacitación Academia de Ingles Alemania</v>
          </cell>
          <cell r="C688">
            <v>0</v>
          </cell>
          <cell r="D688">
            <v>0</v>
          </cell>
          <cell r="E688">
            <v>0</v>
          </cell>
        </row>
        <row r="689">
          <cell r="B689" t="str">
            <v>BKW.8110.05.02  Gastos de viaje</v>
          </cell>
          <cell r="C689">
            <v>64205</v>
          </cell>
          <cell r="D689" t="str">
            <v>Gastos de Viaje</v>
          </cell>
          <cell r="E689">
            <v>1</v>
          </cell>
        </row>
        <row r="690">
          <cell r="B690" t="str">
            <v>BKW.8110.05.03  Combustible y lubricantes</v>
          </cell>
          <cell r="C690">
            <v>6429999</v>
          </cell>
          <cell r="D690" t="str">
            <v>Otros Gastos de Personal</v>
          </cell>
          <cell r="E690">
            <v>1</v>
          </cell>
        </row>
        <row r="691">
          <cell r="B691" t="str">
            <v>BKW.8110.05.04  Viáticos y transporte</v>
          </cell>
          <cell r="C691">
            <v>6429901</v>
          </cell>
          <cell r="D691" t="str">
            <v>Transporte de Personal</v>
          </cell>
          <cell r="E691">
            <v>1</v>
          </cell>
        </row>
        <row r="692">
          <cell r="B692" t="str">
            <v>BKW.8110.05.01.07  Alquiler de local y alimentación para capacitaciones locales</v>
          </cell>
          <cell r="C692">
            <v>64204</v>
          </cell>
          <cell r="D692" t="str">
            <v>Capacitación y Entrenamiento</v>
          </cell>
          <cell r="E692">
            <v>1</v>
          </cell>
        </row>
        <row r="693">
          <cell r="B693" t="str">
            <v>BKW.8110.05.01.08  Alquiler de transporte para capacitaciones locales</v>
          </cell>
          <cell r="C693">
            <v>64204</v>
          </cell>
          <cell r="D693" t="str">
            <v>Capacitación y Entrenamiento</v>
          </cell>
          <cell r="E693">
            <v>1</v>
          </cell>
        </row>
        <row r="694">
          <cell r="B694" t="str">
            <v>BKW.8110.05.01.09  Viáticos y transporte por capacitaciones  locales</v>
          </cell>
          <cell r="C694">
            <v>64204</v>
          </cell>
          <cell r="D694" t="str">
            <v>Capacitación y Entrenamiento</v>
          </cell>
          <cell r="E694">
            <v>1</v>
          </cell>
        </row>
        <row r="695">
          <cell r="B695" t="str">
            <v>BKW.8110.05.01.10  Otros gastos por capacitaciones locales</v>
          </cell>
          <cell r="C695">
            <v>64204</v>
          </cell>
          <cell r="D695" t="str">
            <v>Capacitación y Entrenamiento</v>
          </cell>
          <cell r="E695">
            <v>1</v>
          </cell>
        </row>
        <row r="696">
          <cell r="B696" t="str">
            <v>BKW.8110.05.01.11  Viáticos y transporte por capacitaciones fuera del país</v>
          </cell>
          <cell r="C696">
            <v>64204</v>
          </cell>
          <cell r="D696" t="str">
            <v>Capacitación y Entrenamiento</v>
          </cell>
          <cell r="E696">
            <v>1</v>
          </cell>
        </row>
        <row r="697">
          <cell r="B697" t="str">
            <v>BKW.8110.05.01.12  Combustibles y lubricantes por capacitaciones fuera del país</v>
          </cell>
          <cell r="C697">
            <v>64204</v>
          </cell>
          <cell r="D697" t="str">
            <v>Capacitación y Entrenamiento</v>
          </cell>
          <cell r="E697">
            <v>1</v>
          </cell>
        </row>
        <row r="698">
          <cell r="B698" t="str">
            <v>BKW.8110.05.02.02  Viáticos y transporte</v>
          </cell>
          <cell r="C698">
            <v>64205</v>
          </cell>
          <cell r="D698" t="str">
            <v>Gastos de Viaje</v>
          </cell>
          <cell r="E698">
            <v>1</v>
          </cell>
        </row>
        <row r="699">
          <cell r="B699" t="str">
            <v>BKW.8110.05.02.03  Boletos aéreos</v>
          </cell>
          <cell r="C699">
            <v>64205</v>
          </cell>
          <cell r="D699" t="str">
            <v>Gastos de Viaje</v>
          </cell>
          <cell r="E699">
            <v>1</v>
          </cell>
        </row>
        <row r="700">
          <cell r="B700" t="str">
            <v>BKW.8110.05.01.13  Otros gastos por capacitaciones fuera del país</v>
          </cell>
          <cell r="C700">
            <v>64205</v>
          </cell>
          <cell r="D700" t="str">
            <v>Gastos de Viaje</v>
          </cell>
          <cell r="E700">
            <v>1</v>
          </cell>
        </row>
        <row r="701">
          <cell r="B701" t="str">
            <v>BKW.8110.05.02.01  Combustible y lubricantes</v>
          </cell>
          <cell r="C701">
            <v>64803</v>
          </cell>
          <cell r="D701" t="str">
            <v>Combustibles y Lubricantes</v>
          </cell>
          <cell r="E701">
            <v>1</v>
          </cell>
        </row>
        <row r="702">
          <cell r="B702" t="str">
            <v>BKW.8110.06.00  Pensiones y jubilaciones</v>
          </cell>
          <cell r="C702">
            <v>64803</v>
          </cell>
          <cell r="D702" t="str">
            <v>Combustibles y Lubricantes</v>
          </cell>
          <cell r="E702">
            <v>1</v>
          </cell>
        </row>
        <row r="703">
          <cell r="B703" t="str">
            <v>BKW.8120.01.01  Combustible y lubricantes</v>
          </cell>
          <cell r="C703">
            <v>64803</v>
          </cell>
          <cell r="D703" t="str">
            <v>Combustibles y Lubricantes</v>
          </cell>
          <cell r="E703">
            <v>1</v>
          </cell>
        </row>
        <row r="704">
          <cell r="B704" t="str">
            <v>BKW.8120.01.02  Papelería y útiles</v>
          </cell>
          <cell r="C704">
            <v>64804</v>
          </cell>
          <cell r="D704" t="str">
            <v>Papelería y Útiles</v>
          </cell>
          <cell r="E704">
            <v>1</v>
          </cell>
        </row>
        <row r="705">
          <cell r="B705" t="str">
            <v>BKW.8120.01.03  Materiales de limpieza</v>
          </cell>
          <cell r="C705">
            <v>64808</v>
          </cell>
          <cell r="D705" t="str">
            <v>Artículos de Aseo y Limpieza</v>
          </cell>
          <cell r="E705">
            <v>1</v>
          </cell>
        </row>
        <row r="706">
          <cell r="B706" t="str">
            <v>BKW.8120.02.01  Edificios propios</v>
          </cell>
          <cell r="C706">
            <v>6450305</v>
          </cell>
          <cell r="D706" t="str">
            <v>Edificios</v>
          </cell>
          <cell r="E706">
            <v>1</v>
          </cell>
        </row>
        <row r="707">
          <cell r="B707" t="str">
            <v>BKW.8120.02.02  Equipo de computación</v>
          </cell>
          <cell r="C707">
            <v>6450302</v>
          </cell>
          <cell r="D707" t="str">
            <v>Equipo de Computo</v>
          </cell>
          <cell r="E707">
            <v>1</v>
          </cell>
        </row>
        <row r="708">
          <cell r="B708" t="str">
            <v>BKW.8120.02.03  Vehículos</v>
          </cell>
          <cell r="C708">
            <v>6450304</v>
          </cell>
          <cell r="D708" t="str">
            <v>Vehículos</v>
          </cell>
          <cell r="E708">
            <v>1</v>
          </cell>
        </row>
        <row r="709">
          <cell r="B709" t="str">
            <v>BKW.8120.02.04  Mobiliario y equipo de oficina</v>
          </cell>
          <cell r="C709">
            <v>6450301</v>
          </cell>
          <cell r="D709" t="str">
            <v>Equipo de Oficina</v>
          </cell>
          <cell r="E709">
            <v>1</v>
          </cell>
        </row>
        <row r="710">
          <cell r="B710" t="str">
            <v>BKW.8120.03.01  Comunicaciones</v>
          </cell>
          <cell r="C710">
            <v>6450802</v>
          </cell>
          <cell r="D710" t="str">
            <v>Telefonía</v>
          </cell>
          <cell r="E710">
            <v>1</v>
          </cell>
        </row>
        <row r="711">
          <cell r="B711" t="str">
            <v>BKW.8120.03.02  Energía eléctrica</v>
          </cell>
          <cell r="C711">
            <v>6450402</v>
          </cell>
          <cell r="D711" t="str">
            <v>Energía Eléctrica</v>
          </cell>
          <cell r="E711">
            <v>1</v>
          </cell>
        </row>
        <row r="712">
          <cell r="B712" t="str">
            <v>BKW.8120.03.03  Agua potable</v>
          </cell>
          <cell r="C712">
            <v>6450401</v>
          </cell>
          <cell r="D712" t="str">
            <v>Agua</v>
          </cell>
          <cell r="E712">
            <v>1</v>
          </cell>
        </row>
        <row r="713">
          <cell r="B713" t="str">
            <v>BKW.8120.03.04  Impuestos Fiscales</v>
          </cell>
          <cell r="C713">
            <v>0</v>
          </cell>
          <cell r="D713">
            <v>0</v>
          </cell>
          <cell r="E713">
            <v>0</v>
          </cell>
        </row>
        <row r="714">
          <cell r="B714" t="str">
            <v>BKW.8120.03.04.01  Impuesto fiscales - Otros</v>
          </cell>
          <cell r="C714">
            <v>64399</v>
          </cell>
          <cell r="D714" t="str">
            <v>Otros Impuestos y Contribuciones</v>
          </cell>
          <cell r="E714">
            <v>1</v>
          </cell>
        </row>
        <row r="715">
          <cell r="B715" t="str">
            <v>BKW.8120.03.04.02  Impuesto a las operaciones financieras</v>
          </cell>
          <cell r="C715">
            <v>64399</v>
          </cell>
          <cell r="D715" t="str">
            <v>Otros Impuestos y Contribuciones</v>
          </cell>
          <cell r="E715">
            <v>1</v>
          </cell>
        </row>
        <row r="716">
          <cell r="B716" t="str">
            <v>BKW.8120.03.05  Impuestos Municipales</v>
          </cell>
          <cell r="C716">
            <v>6430101</v>
          </cell>
          <cell r="D716" t="str">
            <v>Bienes Inmuebles</v>
          </cell>
          <cell r="E716">
            <v>1</v>
          </cell>
        </row>
        <row r="717">
          <cell r="B717" t="str">
            <v>BKW.8120.03.06  Multas</v>
          </cell>
          <cell r="C717">
            <v>69401</v>
          </cell>
          <cell r="D717" t="str">
            <v>Multas e Indemnizaciones</v>
          </cell>
          <cell r="E717">
            <v>1</v>
          </cell>
        </row>
        <row r="718">
          <cell r="B718" t="str">
            <v>BKW.8120.03.07  Impuesto a las operaciones financieras</v>
          </cell>
          <cell r="C718">
            <v>0</v>
          </cell>
          <cell r="D718">
            <v>0</v>
          </cell>
          <cell r="E718">
            <v>0</v>
          </cell>
        </row>
        <row r="719">
          <cell r="B719" t="str">
            <v>BKW.8120.04.02  Radio</v>
          </cell>
          <cell r="C719">
            <v>64502</v>
          </cell>
          <cell r="D719" t="str">
            <v>Publicidad, Promoción y Mercadeo</v>
          </cell>
          <cell r="E719">
            <v>1</v>
          </cell>
        </row>
        <row r="720">
          <cell r="B720" t="str">
            <v>BKW.8120.04.03  Prensa escrita</v>
          </cell>
          <cell r="C720">
            <v>64502</v>
          </cell>
          <cell r="D720" t="str">
            <v>Publicidad, Promoción y Mercadeo</v>
          </cell>
          <cell r="E720">
            <v>1</v>
          </cell>
        </row>
        <row r="721">
          <cell r="B721" t="str">
            <v>BKW.8120.04.04  Otros medios</v>
          </cell>
          <cell r="C721">
            <v>64502</v>
          </cell>
          <cell r="D721" t="str">
            <v>Publicidad, Promoción y Mercadeo</v>
          </cell>
          <cell r="E721">
            <v>1</v>
          </cell>
        </row>
        <row r="722">
          <cell r="B722" t="str">
            <v>BKW.8120.04.05  Artículos promocionales</v>
          </cell>
          <cell r="C722">
            <v>64502</v>
          </cell>
          <cell r="D722" t="str">
            <v>Publicidad, Promoción y Mercadeo</v>
          </cell>
          <cell r="E722">
            <v>1</v>
          </cell>
        </row>
        <row r="723">
          <cell r="B723" t="str">
            <v>BKW.8120.04.06  Gastos de representación</v>
          </cell>
          <cell r="C723">
            <v>64502</v>
          </cell>
          <cell r="D723" t="str">
            <v>Publicidad, Promoción y Mercadeo</v>
          </cell>
          <cell r="E723">
            <v>1</v>
          </cell>
        </row>
        <row r="724">
          <cell r="B724" t="str">
            <v>BKW.8120.05.01  Locales</v>
          </cell>
          <cell r="C724">
            <v>6450501</v>
          </cell>
          <cell r="D724" t="str">
            <v>Inmuebles</v>
          </cell>
          <cell r="E724">
            <v>1</v>
          </cell>
        </row>
        <row r="725">
          <cell r="B725" t="str">
            <v>BKW.8120.05.03  Mantenimiento de locales arrendados</v>
          </cell>
          <cell r="C725">
            <v>6450501</v>
          </cell>
          <cell r="D725" t="str">
            <v>Inmuebles</v>
          </cell>
          <cell r="E725">
            <v>1</v>
          </cell>
        </row>
        <row r="726">
          <cell r="B726" t="str">
            <v>BKW.8120.05.04  Mantenimiento de Equipos Arrendados</v>
          </cell>
          <cell r="C726">
            <v>0</v>
          </cell>
          <cell r="D726">
            <v>0</v>
          </cell>
          <cell r="E726">
            <v>0</v>
          </cell>
        </row>
        <row r="727">
          <cell r="B727" t="str">
            <v>BKW.8120.05.02  Equipo</v>
          </cell>
          <cell r="C727">
            <v>6450502</v>
          </cell>
          <cell r="D727" t="str">
            <v>Mobiliarios y Equipo de Oficina</v>
          </cell>
          <cell r="E727">
            <v>1</v>
          </cell>
        </row>
        <row r="728">
          <cell r="B728" t="str">
            <v>BKW.8120.06.01.01  Seguros de Incendio Sobre activos fijos</v>
          </cell>
          <cell r="C728">
            <v>64506</v>
          </cell>
          <cell r="D728" t="str">
            <v>Primas de Seguros y Fianzas</v>
          </cell>
          <cell r="E728">
            <v>1</v>
          </cell>
        </row>
        <row r="729">
          <cell r="B729" t="str">
            <v>BKW.8120.06.01.02  Seguros Sobre activos fijos Veh¡culos</v>
          </cell>
          <cell r="C729">
            <v>64506</v>
          </cell>
          <cell r="D729" t="str">
            <v>Primas de Seguros y Fianzas</v>
          </cell>
          <cell r="E729">
            <v>1</v>
          </cell>
        </row>
        <row r="730">
          <cell r="B730" t="str">
            <v>BKW.8120.06.01.09  Otros Seguros Sobre activos fijos</v>
          </cell>
          <cell r="C730">
            <v>0</v>
          </cell>
          <cell r="D730">
            <v>0</v>
          </cell>
          <cell r="E730">
            <v>0</v>
          </cell>
        </row>
        <row r="731">
          <cell r="B731" t="str">
            <v>BKW.8120.06.02.01  Seguros de Dinero y Valores</v>
          </cell>
          <cell r="C731">
            <v>64506</v>
          </cell>
          <cell r="D731" t="str">
            <v>Primas de Seguros y Fianzas</v>
          </cell>
          <cell r="E731">
            <v>1</v>
          </cell>
        </row>
        <row r="732">
          <cell r="B732" t="str">
            <v>BKW.8120.06.02.02  Seguros de Fidelidad y Resp. Civil</v>
          </cell>
          <cell r="C732">
            <v>64506</v>
          </cell>
          <cell r="D732" t="str">
            <v>Primas de Seguros y Fianzas</v>
          </cell>
          <cell r="E732">
            <v>1</v>
          </cell>
        </row>
        <row r="733">
          <cell r="B733" t="str">
            <v>BKW.8120.06.02.03  Seguros por Interrupción de Negocios</v>
          </cell>
          <cell r="C733">
            <v>64506</v>
          </cell>
          <cell r="D733" t="str">
            <v>Primas de Seguros y Fianzas</v>
          </cell>
          <cell r="E733">
            <v>1</v>
          </cell>
        </row>
        <row r="734">
          <cell r="B734" t="str">
            <v>BKW.8120.07.01  Auditores</v>
          </cell>
          <cell r="C734">
            <v>64401</v>
          </cell>
          <cell r="D734" t="str">
            <v>Auditorías Internas y Externas</v>
          </cell>
          <cell r="E734">
            <v>1</v>
          </cell>
        </row>
        <row r="735">
          <cell r="B735" t="str">
            <v>BKW.8120.07.02  Abogados</v>
          </cell>
          <cell r="C735">
            <v>64402</v>
          </cell>
          <cell r="D735" t="str">
            <v>Asesoría Jurídica</v>
          </cell>
          <cell r="E735">
            <v>1</v>
          </cell>
        </row>
        <row r="736">
          <cell r="B736" t="str">
            <v>BKW.8120.07.03.01  Quipu, S.A. de C.V.</v>
          </cell>
          <cell r="C736">
            <v>64499</v>
          </cell>
          <cell r="D736" t="str">
            <v>Otros Honorarios Profesionales</v>
          </cell>
          <cell r="E736">
            <v>1</v>
          </cell>
        </row>
        <row r="737">
          <cell r="B737" t="str">
            <v>BKW.8120.07.03.03  Procredit Holding</v>
          </cell>
          <cell r="C737">
            <v>64499</v>
          </cell>
          <cell r="D737" t="str">
            <v>Otros Honorarios Profesionales</v>
          </cell>
          <cell r="E737">
            <v>1</v>
          </cell>
        </row>
        <row r="738">
          <cell r="B738" t="str">
            <v>BKW.8120.07.03.04  Clasificadora de riesgos</v>
          </cell>
          <cell r="C738">
            <v>64499</v>
          </cell>
          <cell r="D738" t="str">
            <v>Otros Honorarios Profesionales</v>
          </cell>
          <cell r="E738">
            <v>1</v>
          </cell>
        </row>
        <row r="739">
          <cell r="B739" t="str">
            <v>BKW.8120.07.04  Asesores Independientes</v>
          </cell>
          <cell r="C739">
            <v>64499</v>
          </cell>
          <cell r="D739" t="str">
            <v>Otros Honorarios Profesionales</v>
          </cell>
          <cell r="E739">
            <v>1</v>
          </cell>
        </row>
        <row r="740">
          <cell r="B740" t="str">
            <v>BKW.8120.08.01  Cuota obligatoria</v>
          </cell>
          <cell r="C740">
            <v>64601</v>
          </cell>
          <cell r="D740" t="str">
            <v>Comisión Nacional de Bancos y Seguros</v>
          </cell>
          <cell r="E740">
            <v>1</v>
          </cell>
        </row>
        <row r="741">
          <cell r="B741" t="str">
            <v>BKW.8120.08.02  Multas</v>
          </cell>
          <cell r="C741">
            <v>0</v>
          </cell>
          <cell r="D741">
            <v>0</v>
          </cell>
          <cell r="E741">
            <v>0</v>
          </cell>
        </row>
        <row r="742">
          <cell r="B742" t="str">
            <v>BKW.8120.99.01  Servicios de seguridad</v>
          </cell>
          <cell r="C742">
            <v>64501</v>
          </cell>
          <cell r="D742" t="str">
            <v>Seguridad y Vigilancia</v>
          </cell>
          <cell r="E742">
            <v>1</v>
          </cell>
        </row>
        <row r="743">
          <cell r="B743" t="str">
            <v>BKW.8120.99.02  Suscripciones</v>
          </cell>
          <cell r="C743">
            <v>64805</v>
          </cell>
          <cell r="D743" t="str">
            <v>Suscripciones</v>
          </cell>
          <cell r="E743">
            <v>1</v>
          </cell>
        </row>
        <row r="744">
          <cell r="B744" t="str">
            <v>BKW.8120.99.03  Contribuciones</v>
          </cell>
          <cell r="C744">
            <v>64801</v>
          </cell>
          <cell r="D744" t="str">
            <v>Donaciones y Contribuciones Voluntarias</v>
          </cell>
          <cell r="E744">
            <v>1</v>
          </cell>
        </row>
        <row r="745">
          <cell r="B745" t="str">
            <v>BKW.8120.99.04  Publicaciones y convocatorias</v>
          </cell>
          <cell r="C745">
            <v>64502</v>
          </cell>
          <cell r="D745" t="str">
            <v>Publicidad, Promoción y Mercadeo</v>
          </cell>
          <cell r="E745">
            <v>1</v>
          </cell>
        </row>
        <row r="746">
          <cell r="B746" t="str">
            <v>BKW.8120.99.05  Servicio de traslado de valores</v>
          </cell>
          <cell r="C746">
            <v>64509</v>
          </cell>
          <cell r="D746" t="str">
            <v>Transporte de Valores</v>
          </cell>
          <cell r="E746">
            <v>1</v>
          </cell>
        </row>
        <row r="747">
          <cell r="B747" t="str">
            <v>BKW.8120.99.07  Contribución Especial para la Seguridad Ciudadana y Convivencia</v>
          </cell>
          <cell r="C747">
            <v>64399</v>
          </cell>
          <cell r="D747" t="str">
            <v>Otros Impuestos y Contribuciones</v>
          </cell>
          <cell r="E747">
            <v>1</v>
          </cell>
        </row>
        <row r="748">
          <cell r="B748" t="str">
            <v>BKW.8120.99.99.01  Parqueo</v>
          </cell>
          <cell r="C748">
            <v>6450501</v>
          </cell>
          <cell r="D748" t="str">
            <v>Inmuebles</v>
          </cell>
          <cell r="E748">
            <v>1</v>
          </cell>
        </row>
        <row r="749">
          <cell r="B749" t="str">
            <v>BKW.8120.99.99.02  Servicios de Limpieza</v>
          </cell>
          <cell r="C749">
            <v>64507</v>
          </cell>
          <cell r="D749" t="str">
            <v>Limpieza, Aseo y Fumigación</v>
          </cell>
          <cell r="E749">
            <v>1</v>
          </cell>
        </row>
        <row r="750">
          <cell r="B750" t="str">
            <v>BKW.8120.99.99.03  Servicios de Correspondencia</v>
          </cell>
          <cell r="C750">
            <v>64599</v>
          </cell>
          <cell r="D750" t="str">
            <v>Otros Gastos por Servicios</v>
          </cell>
          <cell r="E750">
            <v>1</v>
          </cell>
        </row>
        <row r="751">
          <cell r="B751" t="str">
            <v>BKW.8120.99.99.04  Servicios Música Ambiental</v>
          </cell>
          <cell r="C751">
            <v>0</v>
          </cell>
          <cell r="D751">
            <v>0</v>
          </cell>
          <cell r="E751">
            <v>0</v>
          </cell>
        </row>
        <row r="752">
          <cell r="B752" t="str">
            <v>BKW.8120.99.99.05  Selección de Personal</v>
          </cell>
          <cell r="C752">
            <v>64899</v>
          </cell>
          <cell r="D752" t="str">
            <v>Otros Gastos Diversos</v>
          </cell>
          <cell r="E752">
            <v>1</v>
          </cell>
        </row>
        <row r="753">
          <cell r="B753" t="str">
            <v>BKW.8120.99.99.06  Servicios Eventuales</v>
          </cell>
          <cell r="C753">
            <v>64499</v>
          </cell>
          <cell r="D753" t="str">
            <v>Otros Honorarios Profesionales</v>
          </cell>
          <cell r="E753">
            <v>1</v>
          </cell>
        </row>
        <row r="754">
          <cell r="B754" t="str">
            <v>BKW.8120.99.99.07  Consultas a burós de información crediticia</v>
          </cell>
          <cell r="C754">
            <v>64403</v>
          </cell>
          <cell r="D754" t="str">
            <v>Asesoría Técnica</v>
          </cell>
          <cell r="E754">
            <v>1</v>
          </cell>
        </row>
        <row r="755">
          <cell r="B755" t="str">
            <v>BKW.8120.99.99.09  Legalización de libros</v>
          </cell>
          <cell r="C755">
            <v>64401</v>
          </cell>
          <cell r="D755" t="str">
            <v>Auditorías Internas y Externas</v>
          </cell>
          <cell r="E755">
            <v>1</v>
          </cell>
        </row>
        <row r="756">
          <cell r="B756" t="str">
            <v>BKW.8120.99.99.10  Comisiones por otros servicios bancarios</v>
          </cell>
          <cell r="C756">
            <v>64899</v>
          </cell>
          <cell r="D756" t="str">
            <v>Otros Gastos Diversos</v>
          </cell>
          <cell r="E756">
            <v>1</v>
          </cell>
        </row>
        <row r="757">
          <cell r="B757" t="str">
            <v>BKW.8120.99.99.12  Alquiler de Plantas</v>
          </cell>
          <cell r="C757">
            <v>0</v>
          </cell>
          <cell r="D757">
            <v>0</v>
          </cell>
          <cell r="E757">
            <v>0</v>
          </cell>
        </row>
        <row r="758">
          <cell r="B758" t="str">
            <v>BKW.8120.99.99.13  Alquiler de vehículos</v>
          </cell>
          <cell r="C758">
            <v>6450504</v>
          </cell>
          <cell r="D758" t="str">
            <v>Vehículos</v>
          </cell>
          <cell r="E758">
            <v>1</v>
          </cell>
        </row>
        <row r="759">
          <cell r="B759" t="str">
            <v>BKW.8120.99.99.14  Gastos por activos extraordinarios</v>
          </cell>
          <cell r="C759">
            <v>6530104</v>
          </cell>
          <cell r="D759" t="str">
            <v>Bienes Recibidos en Pago o Adjudicados</v>
          </cell>
          <cell r="E759">
            <v>1</v>
          </cell>
        </row>
        <row r="760">
          <cell r="B760" t="str">
            <v>BKW.8120.99.99.15  Valuo de Inmuebles</v>
          </cell>
          <cell r="C760">
            <v>64807</v>
          </cell>
          <cell r="D760" t="str">
            <v>Avalúos de Garantías</v>
          </cell>
          <cell r="E760">
            <v>1</v>
          </cell>
        </row>
        <row r="761">
          <cell r="B761" t="str">
            <v>BKW.8120.99.99.99  Otros Gastos Generales</v>
          </cell>
          <cell r="C761">
            <v>69901</v>
          </cell>
          <cell r="D761" t="str">
            <v>Otros Gastos</v>
          </cell>
          <cell r="E761">
            <v>1</v>
          </cell>
        </row>
        <row r="762">
          <cell r="B762" t="str">
            <v>BKW.8120.99.99.11  Otros Gastos por impuestos</v>
          </cell>
          <cell r="C762">
            <v>64899</v>
          </cell>
          <cell r="D762" t="str">
            <v>Otros Gastos Diversos</v>
          </cell>
          <cell r="E762">
            <v>1</v>
          </cell>
        </row>
        <row r="763">
          <cell r="B763" t="str">
            <v>BKW.8120.99.99.16  Otros gastos relacionados a la marca</v>
          </cell>
          <cell r="C763" t="str">
            <v>64599</v>
          </cell>
          <cell r="D763" t="str">
            <v>Otros Gastos por Servicios</v>
          </cell>
          <cell r="E763">
            <v>1</v>
          </cell>
        </row>
        <row r="764">
          <cell r="B764" t="str">
            <v>BKW.8120.99.99.21  Servicios de transporte</v>
          </cell>
          <cell r="C764">
            <v>64509</v>
          </cell>
          <cell r="D764" t="str">
            <v>Transporte de Valores</v>
          </cell>
          <cell r="E764">
            <v>1</v>
          </cell>
        </row>
        <row r="765">
          <cell r="B765" t="str">
            <v>BKW.8120.99.99.18  Gastos por nuevos productos o servicios</v>
          </cell>
          <cell r="C765" t="str">
            <v>64599</v>
          </cell>
          <cell r="D765" t="str">
            <v>Otros Gastos por Servicios</v>
          </cell>
          <cell r="E765">
            <v>1</v>
          </cell>
        </row>
        <row r="766">
          <cell r="B766" t="str">
            <v>BKW.8120.99.99.17  Gastos de escrituración y  derechos de registro de clientes</v>
          </cell>
          <cell r="C766" t="str">
            <v>64806</v>
          </cell>
          <cell r="D766" t="str">
            <v>Gastos Legales</v>
          </cell>
          <cell r="E766">
            <v>1</v>
          </cell>
        </row>
        <row r="767">
          <cell r="B767" t="str">
            <v>BKW.8120.99.99.19  Derechos de inscripción , modificación y Registro</v>
          </cell>
          <cell r="C767" t="str">
            <v>64806</v>
          </cell>
          <cell r="D767" t="str">
            <v>Gastos Legales</v>
          </cell>
          <cell r="E767">
            <v>1</v>
          </cell>
        </row>
        <row r="768">
          <cell r="B768" t="str">
            <v>BKW.8120.99.99.20  Gastos Judiciales,  procesales y Condonaciones</v>
          </cell>
          <cell r="C768" t="str">
            <v>64806</v>
          </cell>
          <cell r="D768" t="str">
            <v>Gastos Legales</v>
          </cell>
          <cell r="E768">
            <v>1</v>
          </cell>
        </row>
        <row r="769">
          <cell r="B769" t="str">
            <v>BKW.8120.99.99.22  Atenciones a consultores y personal del exterior</v>
          </cell>
          <cell r="C769" t="str">
            <v>64403</v>
          </cell>
          <cell r="D769" t="str">
            <v>Asesoría Técnica</v>
          </cell>
          <cell r="E769">
            <v>1</v>
          </cell>
        </row>
        <row r="770">
          <cell r="B770" t="str">
            <v>BKW.8130.01.01.01  Depreciaciones Equipo de Computo</v>
          </cell>
          <cell r="C770">
            <v>6470102022</v>
          </cell>
          <cell r="D770" t="str">
            <v>Equipo Informático</v>
          </cell>
          <cell r="E770">
            <v>1</v>
          </cell>
        </row>
        <row r="771">
          <cell r="B771" t="str">
            <v>BKW.8130.01.01.02  Depreciaciones Equipo de Oficina</v>
          </cell>
          <cell r="C771">
            <v>6470102021</v>
          </cell>
          <cell r="D771" t="str">
            <v>Mobiliario y Equipo de Oficina</v>
          </cell>
          <cell r="E771">
            <v>1</v>
          </cell>
        </row>
        <row r="772">
          <cell r="B772" t="str">
            <v>BKW.8130.01.01.03  Depreciaciones Mobiliario</v>
          </cell>
          <cell r="C772">
            <v>6470102021</v>
          </cell>
          <cell r="D772" t="str">
            <v>Mobiliario y Equipo de Oficina</v>
          </cell>
          <cell r="E772">
            <v>1</v>
          </cell>
        </row>
        <row r="773">
          <cell r="B773" t="str">
            <v>BKW.8130.01.01.04  Depreciaciones Vehiculos</v>
          </cell>
          <cell r="C773">
            <v>6470102041</v>
          </cell>
          <cell r="D773" t="str">
            <v>Vehículos Automotores</v>
          </cell>
          <cell r="E773">
            <v>1</v>
          </cell>
        </row>
        <row r="774">
          <cell r="B774" t="str">
            <v>BKW.8130.01.01.05  Depreciaciones Maquinaria, equipo y herramientas</v>
          </cell>
          <cell r="C774">
            <v>6470102061</v>
          </cell>
          <cell r="D774" t="str">
            <v>Maquinaria y equipo</v>
          </cell>
          <cell r="E774">
            <v>1</v>
          </cell>
        </row>
        <row r="775">
          <cell r="B775" t="str">
            <v>BKW.8130.01.02  Bienes inmuebles</v>
          </cell>
          <cell r="C775">
            <v>647010201</v>
          </cell>
          <cell r="D775" t="str">
            <v>Edificios</v>
          </cell>
          <cell r="E775">
            <v>1</v>
          </cell>
        </row>
        <row r="776">
          <cell r="B776" t="str">
            <v>BKW.8130.02.04.02  Suscripciones y mantenimiento de programas</v>
          </cell>
          <cell r="C776">
            <v>647020202</v>
          </cell>
          <cell r="D776" t="str">
            <v>Programas, Aplicaciones y Licencias Informáticas</v>
          </cell>
          <cell r="E776">
            <v>1</v>
          </cell>
        </row>
        <row r="777">
          <cell r="B777" t="str">
            <v>BKW.8130.02.01  Construcciones en locales arrendados</v>
          </cell>
          <cell r="C777">
            <v>6470102032</v>
          </cell>
          <cell r="D777" t="str">
            <v>Áreas Arrendadas</v>
          </cell>
          <cell r="E777">
            <v>1</v>
          </cell>
        </row>
        <row r="778">
          <cell r="B778" t="str">
            <v>BKW.8130.02.02  Remodelaciones y readecuaciones en locales propios</v>
          </cell>
          <cell r="C778">
            <v>6470102031</v>
          </cell>
          <cell r="D778" t="str">
            <v>Áreas Propias</v>
          </cell>
          <cell r="E778">
            <v>1</v>
          </cell>
        </row>
        <row r="779">
          <cell r="B779" t="str">
            <v>BKW.8130.02.04  Programas computacionales</v>
          </cell>
          <cell r="C779">
            <v>647020202</v>
          </cell>
          <cell r="D779" t="str">
            <v>Programas, Aplicaciones y Licencias Informáticas</v>
          </cell>
          <cell r="E779">
            <v>1</v>
          </cell>
        </row>
        <row r="780">
          <cell r="B780" t="str">
            <v>BKW.8130.02.04.01  Licencias de software</v>
          </cell>
          <cell r="C780">
            <v>647020202</v>
          </cell>
          <cell r="D780" t="str">
            <v>Programas, Aplicaciones y Licencias Informáticas</v>
          </cell>
          <cell r="E780">
            <v>1</v>
          </cell>
        </row>
        <row r="781">
          <cell r="B781" t="str">
            <v>BKW.8130.02.04.02  Suscripciones y mantenimiento de programas</v>
          </cell>
          <cell r="C781">
            <v>647020202</v>
          </cell>
          <cell r="D781" t="str">
            <v>Programas, Aplicaciones y Licencias Informáticas</v>
          </cell>
          <cell r="E781">
            <v>1</v>
          </cell>
        </row>
        <row r="782">
          <cell r="B782" t="str">
            <v>BKW.8210.03.00  Otros</v>
          </cell>
          <cell r="C782">
            <v>69901</v>
          </cell>
          <cell r="D782" t="str">
            <v>Otros Gastos</v>
          </cell>
          <cell r="E782">
            <v>1</v>
          </cell>
        </row>
        <row r="783">
          <cell r="B783" t="str">
            <v>BKW.8220.01.01  Bienes inmuebles activo fijo</v>
          </cell>
          <cell r="C783">
            <v>0</v>
          </cell>
          <cell r="D783">
            <v>0</v>
          </cell>
          <cell r="E783">
            <v>0</v>
          </cell>
        </row>
        <row r="784">
          <cell r="B784" t="str">
            <v>BKW.8220.01.02  Bienes muebles activo fijo</v>
          </cell>
          <cell r="C784">
            <v>0</v>
          </cell>
          <cell r="D784">
            <v>0</v>
          </cell>
          <cell r="E784">
            <v>0</v>
          </cell>
        </row>
        <row r="785">
          <cell r="B785" t="str">
            <v>BKW.8220.02.01  Bienes inmuebles activos extraordinarios</v>
          </cell>
          <cell r="C785">
            <v>6520104</v>
          </cell>
          <cell r="D785" t="str">
            <v>Bienes Recibidos en Pago o Adjudicados</v>
          </cell>
          <cell r="E785">
            <v>1</v>
          </cell>
        </row>
        <row r="786">
          <cell r="B786" t="str">
            <v>BKW.8220.02.02  Bienes muebles activos extraordinarios</v>
          </cell>
          <cell r="C786">
            <v>6520104</v>
          </cell>
          <cell r="D786" t="str">
            <v>Bienes Recibidos en Pago o Adjudicados</v>
          </cell>
          <cell r="E786">
            <v>1</v>
          </cell>
        </row>
        <row r="787">
          <cell r="B787" t="str">
            <v>BKW.8240.00.01  Bienes inmuebles</v>
          </cell>
          <cell r="C787">
            <v>6470201</v>
          </cell>
          <cell r="D787" t="str">
            <v>Bienes Recibidos en Pago o Adjudicados</v>
          </cell>
          <cell r="E787">
            <v>1</v>
          </cell>
        </row>
        <row r="788">
          <cell r="B788" t="str">
            <v>BKW.8240.00.02  Bienes muebles</v>
          </cell>
          <cell r="C788">
            <v>6470201</v>
          </cell>
          <cell r="D788" t="str">
            <v>Bienes Recibidos en Pago o Adjudicados</v>
          </cell>
          <cell r="E788">
            <v>1</v>
          </cell>
        </row>
        <row r="789">
          <cell r="B789" t="str">
            <v>BKW.8250.00.01  Impuesto sobre la renta temporario</v>
          </cell>
          <cell r="C789" t="str">
            <v>66201</v>
          </cell>
          <cell r="D789" t="str">
            <v>Impuesto Diferido</v>
          </cell>
          <cell r="E789">
            <v>1</v>
          </cell>
        </row>
        <row r="790">
          <cell r="B790" t="str">
            <v>BKW.8260.00.01  Litigios judiciales</v>
          </cell>
          <cell r="C790">
            <v>65402</v>
          </cell>
          <cell r="D790" t="str">
            <v>Demandas y Litigios</v>
          </cell>
          <cell r="E790">
            <v>1</v>
          </cell>
        </row>
        <row r="791">
          <cell r="B791" t="str">
            <v>BKW.8270.00.00  Otros</v>
          </cell>
          <cell r="C791">
            <v>0</v>
          </cell>
          <cell r="D791">
            <v>0</v>
          </cell>
          <cell r="E791">
            <v>0</v>
          </cell>
        </row>
        <row r="792">
          <cell r="B792" t="str">
            <v>BKW.8270.00.00.01  Otros</v>
          </cell>
          <cell r="C792">
            <v>64899</v>
          </cell>
          <cell r="D792" t="str">
            <v>Otros Gastos Diversos</v>
          </cell>
          <cell r="E792">
            <v>1</v>
          </cell>
        </row>
        <row r="793">
          <cell r="B793" t="str">
            <v>BKW.8270.00.00.02  Otros</v>
          </cell>
          <cell r="C793">
            <v>64899</v>
          </cell>
          <cell r="D793" t="str">
            <v>Otros Gastos Diversos</v>
          </cell>
          <cell r="E793">
            <v>1</v>
          </cell>
        </row>
        <row r="794">
          <cell r="B794" t="str">
            <v>BKW.8270.00.00.03  Otros</v>
          </cell>
          <cell r="C794">
            <v>0</v>
          </cell>
          <cell r="D794">
            <v>0</v>
          </cell>
          <cell r="E794">
            <v>0</v>
          </cell>
        </row>
        <row r="795">
          <cell r="B795" t="str">
            <v>BKW.8310.00.00  Impuesto sobre la renta</v>
          </cell>
          <cell r="C795">
            <v>66101</v>
          </cell>
          <cell r="D795" t="str">
            <v>Impuesto Corriente</v>
          </cell>
          <cell r="E795">
            <v>1</v>
          </cell>
        </row>
        <row r="796">
          <cell r="B796" t="str">
            <v>BKW.8410.00.00.00  Plan de seguridad ciudadana-Grandes contribuyentes</v>
          </cell>
          <cell r="C796">
            <v>66701</v>
          </cell>
          <cell r="D796" t="str">
            <v>Aportación Solidaria Temporal</v>
          </cell>
          <cell r="E796">
            <v>1</v>
          </cell>
        </row>
        <row r="797">
          <cell r="B797" t="str">
            <v>BKW.9  CUENTAS DE ORDEN</v>
          </cell>
          <cell r="C797">
            <v>0</v>
          </cell>
          <cell r="D797">
            <v>0</v>
          </cell>
          <cell r="E797">
            <v>0</v>
          </cell>
        </row>
        <row r="798">
          <cell r="B798" t="str">
            <v>BKW.91  INFORMACIÓN FINANCIERA</v>
          </cell>
          <cell r="C798">
            <v>0</v>
          </cell>
          <cell r="D798">
            <v>0</v>
          </cell>
          <cell r="E798">
            <v>0</v>
          </cell>
        </row>
        <row r="799">
          <cell r="B799" t="str">
            <v>BKW.915  INTERESES SOBRE PRESTAMOS DE DUDOSA RECUPERACIÓN</v>
          </cell>
          <cell r="C799">
            <v>0</v>
          </cell>
          <cell r="D799">
            <v>0</v>
          </cell>
          <cell r="E799">
            <v>0</v>
          </cell>
        </row>
        <row r="800">
          <cell r="B800" t="str">
            <v>BKW.9150  INTERESES SOBRE PRESTAMOS DE DUDOSA RECUPERACIÓN</v>
          </cell>
          <cell r="C800">
            <v>0</v>
          </cell>
          <cell r="D800">
            <v>0</v>
          </cell>
          <cell r="E800">
            <v>0</v>
          </cell>
        </row>
        <row r="801">
          <cell r="B801" t="str">
            <v>BKW.9150.00  INTERESES SOBRE PRÉSTAMOS DE DUDOSA RECUPERACIÓN</v>
          </cell>
          <cell r="C801">
            <v>0</v>
          </cell>
          <cell r="D801">
            <v>0</v>
          </cell>
          <cell r="E801">
            <v>0</v>
          </cell>
        </row>
        <row r="802">
          <cell r="B802" t="str">
            <v>BKW.9150.00.00.01  Int. S/Prést. Vencidos Emp. Privada Originales</v>
          </cell>
          <cell r="C802">
            <v>731010104</v>
          </cell>
          <cell r="D802" t="str">
            <v>Categoría IV - Créditos de Dudosa Recuperación</v>
          </cell>
          <cell r="E802">
            <v>1</v>
          </cell>
        </row>
        <row r="803">
          <cell r="B803" t="str">
            <v>BKW.9150.00.00.02  Int. S/Prést. Vencidos Emp. Privada Refinanciados</v>
          </cell>
          <cell r="C803">
            <v>731010104</v>
          </cell>
          <cell r="D803" t="str">
            <v>Categoría IV - Créditos de Dudosa Recuperación</v>
          </cell>
          <cell r="E803">
            <v>1</v>
          </cell>
        </row>
        <row r="804">
          <cell r="B804" t="str">
            <v>BKW.9150.00.00.03  Int. S/Prést. Vencidos Vivienda Originales</v>
          </cell>
          <cell r="C804">
            <v>731010104</v>
          </cell>
          <cell r="D804" t="str">
            <v>Categoría IV - Créditos de Dudosa Recuperación</v>
          </cell>
          <cell r="E804">
            <v>1</v>
          </cell>
        </row>
        <row r="805">
          <cell r="B805" t="str">
            <v>BKW.9150.00.00.04  Int. S/Prést. Vencidos Vivienda Refinanciados</v>
          </cell>
          <cell r="C805">
            <v>731010104</v>
          </cell>
          <cell r="D805" t="str">
            <v>Categoría IV - Créditos de Dudosa Recuperación</v>
          </cell>
          <cell r="E805">
            <v>1</v>
          </cell>
        </row>
        <row r="806">
          <cell r="B806" t="str">
            <v>BKW.9150.00.00.05  Int. S/Prést. Vencidos Particulares Originales</v>
          </cell>
          <cell r="C806">
            <v>731010104</v>
          </cell>
          <cell r="D806" t="str">
            <v>Categoría IV - Créditos de Dudosa Recuperación</v>
          </cell>
          <cell r="E806">
            <v>1</v>
          </cell>
        </row>
        <row r="807">
          <cell r="B807" t="str">
            <v>BKW.9150.00.00.06  Int. S/Prést. Vencidos Particulares Refinanciados</v>
          </cell>
          <cell r="C807">
            <v>731010104</v>
          </cell>
          <cell r="D807" t="str">
            <v>Categoría IV - Créditos de Dudosa Recuperación</v>
          </cell>
          <cell r="E807">
            <v>1</v>
          </cell>
        </row>
        <row r="808">
          <cell r="B808" t="str">
            <v>BKW.9150.00.00.12  Int. S/Prést. Vencidos Empresa privada Reestruc.</v>
          </cell>
          <cell r="C808">
            <v>731010104</v>
          </cell>
          <cell r="D808" t="str">
            <v>Categoría IV - Créditos de Dudosa Recuperación</v>
          </cell>
          <cell r="E808">
            <v>1</v>
          </cell>
        </row>
        <row r="809">
          <cell r="B809" t="str">
            <v>BKW.9150.00.00.13  Int. S/Prést. Vencidos Particulares Reestruc</v>
          </cell>
          <cell r="C809">
            <v>731010104</v>
          </cell>
          <cell r="D809" t="str">
            <v>Categoría IV - Créditos de Dudosa Recuperación</v>
          </cell>
          <cell r="E809">
            <v>1</v>
          </cell>
        </row>
        <row r="810">
          <cell r="B810" t="str">
            <v>BKW.9150.00.00.14  Int. S/Prést. Vencidos Particulares Vivienda Reestruc.</v>
          </cell>
          <cell r="C810">
            <v>731010104</v>
          </cell>
          <cell r="D810" t="str">
            <v>Categoría IV - Créditos de Dudosa Recuperación</v>
          </cell>
          <cell r="E810">
            <v>1</v>
          </cell>
        </row>
        <row r="811">
          <cell r="B811" t="str">
            <v>BKW.916  CARTERA DE PRÉSTAMOS PIGNORADA</v>
          </cell>
          <cell r="C811">
            <v>0</v>
          </cell>
          <cell r="D811">
            <v>0</v>
          </cell>
          <cell r="E811">
            <v>0</v>
          </cell>
        </row>
        <row r="812">
          <cell r="B812" t="str">
            <v>BKW.9160  CARTERA DE PRÉSTAMOS PIGNORADA</v>
          </cell>
          <cell r="C812">
            <v>0</v>
          </cell>
          <cell r="D812">
            <v>0</v>
          </cell>
          <cell r="E812">
            <v>0</v>
          </cell>
        </row>
        <row r="813">
          <cell r="B813" t="str">
            <v>BKW.9160.01  A FAVOR DEL BANCO CENTRAL DE RESERVA</v>
          </cell>
          <cell r="C813">
            <v>0</v>
          </cell>
          <cell r="D813">
            <v>0</v>
          </cell>
          <cell r="E813">
            <v>0</v>
          </cell>
        </row>
        <row r="814">
          <cell r="B814" t="str">
            <v>BKW.9160.01.00  A FAVOR DEL BANCO CENTRAL DE RESERVA</v>
          </cell>
          <cell r="C814">
            <v>0</v>
          </cell>
          <cell r="D814">
            <v>0</v>
          </cell>
          <cell r="E814">
            <v>0</v>
          </cell>
        </row>
        <row r="815">
          <cell r="B815" t="str">
            <v>BKW.9160.02  A FAVOR DEL BMI</v>
          </cell>
        </row>
        <row r="816">
          <cell r="B816" t="str">
            <v>BKW.9160.02.00  A FAVOR DEL BMI</v>
          </cell>
          <cell r="C816">
            <v>71201</v>
          </cell>
          <cell r="D816" t="str">
            <v>Créditos Obtenidos de Otras Entidades Oficiales</v>
          </cell>
          <cell r="E816">
            <v>1</v>
          </cell>
        </row>
        <row r="817">
          <cell r="B817" t="str">
            <v>BKW.9160.03  PARA GARANTIZAR EMISIONES DE OBLIGACIONES</v>
          </cell>
          <cell r="C817">
            <v>0</v>
          </cell>
          <cell r="D817">
            <v>0</v>
          </cell>
          <cell r="E817">
            <v>0</v>
          </cell>
        </row>
        <row r="818">
          <cell r="B818" t="str">
            <v>BKW.9160.03.00  PARA GARANTIZAR EMISIONES DE OBLIGACIONES</v>
          </cell>
          <cell r="C818">
            <v>7310103011</v>
          </cell>
          <cell r="D818" t="str">
            <v>I - A</v>
          </cell>
          <cell r="E818">
            <v>1</v>
          </cell>
        </row>
        <row r="819">
          <cell r="B819" t="str">
            <v>BKW.92  EXISTENCIAS EN LA BÓVEDA</v>
          </cell>
          <cell r="C819">
            <v>0</v>
          </cell>
          <cell r="D819">
            <v>0</v>
          </cell>
          <cell r="E819">
            <v>0</v>
          </cell>
        </row>
        <row r="820">
          <cell r="B820" t="str">
            <v>BKW.921  DOCUMENTOS DE PRESTAMOS Y CRÉDITOS</v>
          </cell>
          <cell r="C820">
            <v>0</v>
          </cell>
          <cell r="D820">
            <v>0</v>
          </cell>
          <cell r="E820">
            <v>0</v>
          </cell>
        </row>
        <row r="821">
          <cell r="B821" t="str">
            <v>BKW.9210  DOCUMENTOS DE PRESTAMOS Y CRÉDITOS</v>
          </cell>
          <cell r="C821">
            <v>0</v>
          </cell>
          <cell r="D821">
            <v>0</v>
          </cell>
          <cell r="E821">
            <v>0</v>
          </cell>
        </row>
        <row r="822">
          <cell r="B822" t="str">
            <v>BKW.9210.00  DOCUMENTOS DE PRESTAMOS Y CRÉDITOS</v>
          </cell>
          <cell r="C822">
            <v>0</v>
          </cell>
          <cell r="D822">
            <v>0</v>
          </cell>
          <cell r="E822">
            <v>0</v>
          </cell>
        </row>
        <row r="823">
          <cell r="B823" t="str">
            <v>BKW.9210.00.01  Con hipoteca</v>
          </cell>
          <cell r="C823">
            <v>7810299</v>
          </cell>
          <cell r="D823" t="str">
            <v>Otros Valores y Bienes de Terceros en Custodia</v>
          </cell>
          <cell r="E823">
            <v>1</v>
          </cell>
        </row>
        <row r="824">
          <cell r="B824" t="str">
            <v>BKW.9210.00.06  Mutuos sin garantía real (1)</v>
          </cell>
          <cell r="C824">
            <v>7810299</v>
          </cell>
          <cell r="D824" t="str">
            <v>Otros Valores y Bienes de Terceros en Custodia</v>
          </cell>
          <cell r="E824">
            <v>1</v>
          </cell>
        </row>
        <row r="825">
          <cell r="B825" t="str">
            <v>BKW.922  TÍTULOSVALORES Y OTROS DOCUMENTOS</v>
          </cell>
          <cell r="C825">
            <v>0</v>
          </cell>
          <cell r="D825">
            <v>0</v>
          </cell>
          <cell r="E825">
            <v>0</v>
          </cell>
        </row>
        <row r="826">
          <cell r="B826" t="str">
            <v>BKW.9220  TÍTULOSVALORES Y OTROS DOCUMENTOS</v>
          </cell>
          <cell r="C826">
            <v>0</v>
          </cell>
          <cell r="D826">
            <v>0</v>
          </cell>
          <cell r="E826">
            <v>0</v>
          </cell>
        </row>
        <row r="827">
          <cell r="B827" t="str">
            <v>BKW.9220.02  DOCUMENTOS AJENOS AL COBRO</v>
          </cell>
          <cell r="C827">
            <v>0</v>
          </cell>
          <cell r="D827">
            <v>0</v>
          </cell>
          <cell r="E827">
            <v>0</v>
          </cell>
        </row>
        <row r="828">
          <cell r="B828" t="str">
            <v>BKW.9220.02.03  Cartas de crédito - ML</v>
          </cell>
          <cell r="C828">
            <v>0</v>
          </cell>
          <cell r="D828">
            <v>0</v>
          </cell>
          <cell r="E828">
            <v>0</v>
          </cell>
        </row>
        <row r="829">
          <cell r="B829" t="str">
            <v>BKW.923  CARTERA DE INVERSIONES FINANCIERAS</v>
          </cell>
          <cell r="C829">
            <v>0</v>
          </cell>
          <cell r="D829">
            <v>0</v>
          </cell>
          <cell r="E829">
            <v>0</v>
          </cell>
        </row>
        <row r="830">
          <cell r="B830" t="str">
            <v>BKW.9230  CARTERA DE INVERSIONES FINANCIERAS</v>
          </cell>
          <cell r="C830">
            <v>0</v>
          </cell>
          <cell r="D830">
            <v>0</v>
          </cell>
          <cell r="E830">
            <v>0</v>
          </cell>
        </row>
        <row r="831">
          <cell r="B831" t="str">
            <v>BKW.9230.01  TÍTULOSVALORES NEGOCIABLES</v>
          </cell>
          <cell r="C831">
            <v>0</v>
          </cell>
          <cell r="D831">
            <v>0</v>
          </cell>
          <cell r="E831">
            <v>0</v>
          </cell>
        </row>
        <row r="832">
          <cell r="B832" t="str">
            <v>BKW.9230.01.03  Emitidos por empresas privadas</v>
          </cell>
          <cell r="C832">
            <v>71301</v>
          </cell>
          <cell r="D832" t="str">
            <v>Títulos Valores</v>
          </cell>
          <cell r="E832">
            <v>1</v>
          </cell>
        </row>
        <row r="833">
          <cell r="B833" t="str">
            <v>BKW.9230.01.05  Emitidos por bancos</v>
          </cell>
          <cell r="C833">
            <v>71301</v>
          </cell>
          <cell r="D833" t="str">
            <v>Títulos Valores</v>
          </cell>
          <cell r="E833">
            <v>1</v>
          </cell>
        </row>
        <row r="834">
          <cell r="B834" t="str">
            <v>BKW.9230.01.04  Emitidos por particulares</v>
          </cell>
          <cell r="C834">
            <v>0</v>
          </cell>
          <cell r="D834">
            <v>0</v>
          </cell>
          <cell r="E834">
            <v>0</v>
          </cell>
        </row>
        <row r="835">
          <cell r="B835" t="str">
            <v>BKW.9230.02  TÍTULOSVALORES NO NEGOCIABLES</v>
          </cell>
          <cell r="C835">
            <v>0</v>
          </cell>
          <cell r="D835">
            <v>0</v>
          </cell>
          <cell r="E835">
            <v>0</v>
          </cell>
        </row>
        <row r="836">
          <cell r="B836" t="str">
            <v>BKW.9230.02.02  Emitidos por el estado</v>
          </cell>
          <cell r="C836">
            <v>71301</v>
          </cell>
          <cell r="D836" t="str">
            <v>Títulos Valores</v>
          </cell>
          <cell r="E836">
            <v>1</v>
          </cell>
        </row>
        <row r="837">
          <cell r="B837" t="str">
            <v>BKW.9230.02.04  Emitidos por particulares</v>
          </cell>
          <cell r="C837">
            <v>0</v>
          </cell>
          <cell r="D837">
            <v>0</v>
          </cell>
          <cell r="E837">
            <v>0</v>
          </cell>
        </row>
        <row r="838">
          <cell r="B838" t="str">
            <v>BKW.924  ACTIVOS CASTIGADOS</v>
          </cell>
          <cell r="C838">
            <v>0</v>
          </cell>
          <cell r="D838">
            <v>0</v>
          </cell>
          <cell r="E838">
            <v>0</v>
          </cell>
        </row>
        <row r="839">
          <cell r="B839" t="str">
            <v>BKW.9240  ACTIVOS CASTIGADOS</v>
          </cell>
          <cell r="C839">
            <v>0</v>
          </cell>
          <cell r="D839">
            <v>0</v>
          </cell>
          <cell r="E839">
            <v>0</v>
          </cell>
        </row>
        <row r="840">
          <cell r="B840" t="str">
            <v>BKW.9240.01  CARTERA DE PRÉSTAMOS</v>
          </cell>
          <cell r="C840">
            <v>0</v>
          </cell>
          <cell r="D840">
            <v>0</v>
          </cell>
          <cell r="E840">
            <v>0</v>
          </cell>
        </row>
        <row r="841">
          <cell r="B841" t="str">
            <v>BKW.9240.01.00.01  Cartera de préstamos Capital - ML</v>
          </cell>
          <cell r="C841">
            <v>7820103</v>
          </cell>
          <cell r="D841" t="str">
            <v>Otras Cuentas Incobrables Castigadas</v>
          </cell>
          <cell r="E841">
            <v>1</v>
          </cell>
        </row>
        <row r="842">
          <cell r="B842" t="str">
            <v>BKW.9240.01.00.02  Cartera de préstamos Interes - ML</v>
          </cell>
          <cell r="C842">
            <v>7820103</v>
          </cell>
          <cell r="D842" t="str">
            <v>Otras Cuentas Incobrables Castigadas</v>
          </cell>
          <cell r="E842">
            <v>1</v>
          </cell>
        </row>
        <row r="843">
          <cell r="B843" t="str">
            <v>BKW.9240.01.00.03  Cartera de préstamos Recargos - ML</v>
          </cell>
          <cell r="C843">
            <v>0</v>
          </cell>
          <cell r="D843">
            <v>0</v>
          </cell>
          <cell r="E843">
            <v>0</v>
          </cell>
        </row>
        <row r="844">
          <cell r="B844" t="str">
            <v>BKW.9240.01.00.04  Cartera de préstamos Seguro Deuda - ML</v>
          </cell>
          <cell r="C844">
            <v>0</v>
          </cell>
          <cell r="D844">
            <v>0</v>
          </cell>
          <cell r="E844">
            <v>0</v>
          </cell>
        </row>
        <row r="845">
          <cell r="B845" t="str">
            <v>BKW.93  INFORMACIÓN FINANCIERA POR CONTRA</v>
          </cell>
          <cell r="C845">
            <v>0</v>
          </cell>
          <cell r="D845">
            <v>0</v>
          </cell>
          <cell r="E845">
            <v>0</v>
          </cell>
        </row>
        <row r="846">
          <cell r="B846" t="str">
            <v>BKW.930  INFORMACIÓN FINANCIERA POR CONTRA</v>
          </cell>
          <cell r="C846">
            <v>0</v>
          </cell>
          <cell r="D846">
            <v>0</v>
          </cell>
          <cell r="E846">
            <v>0</v>
          </cell>
        </row>
        <row r="847">
          <cell r="B847" t="str">
            <v>BKW.9300  INFORMACIÓN FINANCIERA POR CONTRA</v>
          </cell>
          <cell r="C847">
            <v>0</v>
          </cell>
          <cell r="D847">
            <v>0</v>
          </cell>
          <cell r="E847">
            <v>0</v>
          </cell>
        </row>
        <row r="848">
          <cell r="B848" t="str">
            <v>BKW.9300.00  INFORMACIÓN FINANCIERA POR CONTRA</v>
          </cell>
          <cell r="C848">
            <v>0</v>
          </cell>
          <cell r="D848">
            <v>0</v>
          </cell>
          <cell r="E848">
            <v>0</v>
          </cell>
        </row>
        <row r="849">
          <cell r="B849" t="str">
            <v>BKW.9300.00.00  INFORMACIÓN FINANCIERA POR CONTRA</v>
          </cell>
          <cell r="C849">
            <v>79199</v>
          </cell>
          <cell r="D849" t="str">
            <v>Contracuenta de todas las Cuentas de Orden y Registro</v>
          </cell>
          <cell r="E849">
            <v>-1</v>
          </cell>
        </row>
        <row r="850">
          <cell r="B850" t="str">
            <v>BKW.94  EXISTENCIAS EN LA BÓVEDA POR CONTRA</v>
          </cell>
          <cell r="C850">
            <v>0</v>
          </cell>
          <cell r="D850">
            <v>0</v>
          </cell>
          <cell r="E850">
            <v>0</v>
          </cell>
        </row>
        <row r="851">
          <cell r="B851" t="str">
            <v>BKW.940  EXISTENCIAS EN LA BÓVEDA POR CONTRA</v>
          </cell>
          <cell r="C851">
            <v>0</v>
          </cell>
          <cell r="D851">
            <v>0</v>
          </cell>
          <cell r="E851">
            <v>0</v>
          </cell>
        </row>
        <row r="852">
          <cell r="B852" t="str">
            <v>BKW.9400  EXISTENCIAS EN LA BÓVEDA POR CONTRA</v>
          </cell>
          <cell r="C852">
            <v>0</v>
          </cell>
          <cell r="D852">
            <v>0</v>
          </cell>
          <cell r="E852">
            <v>0</v>
          </cell>
        </row>
        <row r="853">
          <cell r="B853" t="str">
            <v>BKW.9400.00  EXISTENCIAS EN LA BÓVEDA POR CONTRA</v>
          </cell>
          <cell r="C853">
            <v>0</v>
          </cell>
          <cell r="D853">
            <v>0</v>
          </cell>
          <cell r="E853">
            <v>0</v>
          </cell>
        </row>
        <row r="854">
          <cell r="B854" t="str">
            <v>BKW.9400.00.00  EXISTENCIAS EN LA BÓVEDA POR CONTRA</v>
          </cell>
          <cell r="C854">
            <v>79199</v>
          </cell>
          <cell r="D854" t="str">
            <v>Contracuenta de todas las Cuentas de Orden y Registro</v>
          </cell>
          <cell r="E854">
            <v>-1</v>
          </cell>
        </row>
        <row r="855">
          <cell r="B855" t="str">
            <v>BKW.8110.05.01.11  Viáticos y transporte por capacitaciones fuera del país</v>
          </cell>
          <cell r="C855">
            <v>64204</v>
          </cell>
          <cell r="D855" t="str">
            <v>Capacitación y Entrenamiento</v>
          </cell>
          <cell r="E855">
            <v>1</v>
          </cell>
        </row>
        <row r="856">
          <cell r="B856" t="str">
            <v>BKW.8110.05.01.12  Combustibles y lubricantes por capacitaciones fuera del país</v>
          </cell>
          <cell r="C856">
            <v>64204</v>
          </cell>
          <cell r="D856" t="str">
            <v>Capacitación y Entrenamiento</v>
          </cell>
          <cell r="E856">
            <v>1</v>
          </cell>
        </row>
        <row r="857">
          <cell r="B857" t="str">
            <v>BKW.8110.05.02.02  Viáticos y transporte</v>
          </cell>
          <cell r="C857">
            <v>64205</v>
          </cell>
          <cell r="D857" t="str">
            <v>Gastos de Viaje</v>
          </cell>
          <cell r="E857">
            <v>1</v>
          </cell>
        </row>
        <row r="858">
          <cell r="B858" t="str">
            <v>BKW.8110.05.02.03  Boletos aéreos</v>
          </cell>
          <cell r="C858">
            <v>64205</v>
          </cell>
          <cell r="D858" t="str">
            <v>Gastos de Viaje</v>
          </cell>
          <cell r="E858">
            <v>1</v>
          </cell>
        </row>
        <row r="859">
          <cell r="B859" t="str">
            <v>BKW.8110.05.01.13  Otros gastos por capacitaciones fuera del país</v>
          </cell>
          <cell r="C859">
            <v>64205</v>
          </cell>
          <cell r="D859" t="str">
            <v>Gastos de Viaje</v>
          </cell>
          <cell r="E859">
            <v>1</v>
          </cell>
        </row>
        <row r="860">
          <cell r="B860" t="str">
            <v>BKW.8110.05.02.01  Combustible y lubricantes</v>
          </cell>
          <cell r="C860">
            <v>64803</v>
          </cell>
          <cell r="D860" t="str">
            <v>Combustibles y Lubricantes</v>
          </cell>
          <cell r="E860">
            <v>1</v>
          </cell>
        </row>
        <row r="861">
          <cell r="B861" t="str">
            <v>BKW.8110.06  PENSIONES Y JUBILACIONES</v>
          </cell>
        </row>
        <row r="862">
          <cell r="B862" t="str">
            <v>BKW.8110.06.00  Pensiones y jubilaciones</v>
          </cell>
        </row>
        <row r="863">
          <cell r="B863" t="str">
            <v>BKW.812  GASTOS GENERALES</v>
          </cell>
        </row>
        <row r="864">
          <cell r="B864" t="str">
            <v>BKW.8120  GASTOS GENERALES</v>
          </cell>
          <cell r="C864">
            <v>0</v>
          </cell>
          <cell r="D864">
            <v>0</v>
          </cell>
          <cell r="E864">
            <v>0</v>
          </cell>
        </row>
        <row r="865">
          <cell r="B865" t="str">
            <v>BKW.8120.01  CONSUMO DE MATERIALES</v>
          </cell>
          <cell r="C865">
            <v>0</v>
          </cell>
          <cell r="D865">
            <v>0</v>
          </cell>
          <cell r="E865">
            <v>0</v>
          </cell>
        </row>
        <row r="866">
          <cell r="B866" t="str">
            <v>BKW.8120.01.01  Combustible y lubricantes</v>
          </cell>
          <cell r="C866">
            <v>64803</v>
          </cell>
          <cell r="D866" t="str">
            <v>Combustibles y Lubricantes</v>
          </cell>
          <cell r="E866">
            <v>1</v>
          </cell>
        </row>
        <row r="867">
          <cell r="B867" t="str">
            <v>BKW.8120.01.02  Papelería y útiles</v>
          </cell>
          <cell r="C867">
            <v>64804</v>
          </cell>
          <cell r="D867" t="str">
            <v>Papelería y Útiles</v>
          </cell>
          <cell r="E867">
            <v>1</v>
          </cell>
        </row>
        <row r="868">
          <cell r="B868" t="str">
            <v>BKW.8120.01.03  Materiales de limpieza</v>
          </cell>
          <cell r="C868">
            <v>64808</v>
          </cell>
          <cell r="D868" t="str">
            <v>Artículos de Aseo y Limpieza</v>
          </cell>
          <cell r="E868">
            <v>1</v>
          </cell>
        </row>
        <row r="869">
          <cell r="B869" t="str">
            <v>BKW.8120.02  REPARACIÓN Y MANTENIMIENTO DE ACTIVO FIJO</v>
          </cell>
          <cell r="C869">
            <v>0</v>
          </cell>
          <cell r="D869">
            <v>0</v>
          </cell>
          <cell r="E869">
            <v>0</v>
          </cell>
        </row>
        <row r="870">
          <cell r="B870" t="str">
            <v>BKW.8120.02.01  Edificios propios</v>
          </cell>
          <cell r="C870">
            <v>6450305</v>
          </cell>
          <cell r="D870" t="str">
            <v>Edificios</v>
          </cell>
          <cell r="E870">
            <v>1</v>
          </cell>
        </row>
        <row r="871">
          <cell r="B871" t="str">
            <v>BKW.8120.02.02  Equipo de computación</v>
          </cell>
          <cell r="C871">
            <v>6450302</v>
          </cell>
          <cell r="D871" t="str">
            <v>Equipo de Computo</v>
          </cell>
          <cell r="E871">
            <v>1</v>
          </cell>
        </row>
        <row r="872">
          <cell r="B872" t="str">
            <v>BKW.8120.02.03  Vehículos</v>
          </cell>
          <cell r="C872">
            <v>6450304</v>
          </cell>
          <cell r="D872" t="str">
            <v>Vehículos</v>
          </cell>
          <cell r="E872">
            <v>1</v>
          </cell>
        </row>
        <row r="873">
          <cell r="B873" t="str">
            <v>BKW.8120.02.04  Mobiliario y equipo de oficina</v>
          </cell>
          <cell r="C873">
            <v>6450301</v>
          </cell>
          <cell r="D873" t="str">
            <v>Equipo de Oficina</v>
          </cell>
          <cell r="E873">
            <v>1</v>
          </cell>
        </row>
        <row r="874">
          <cell r="B874" t="str">
            <v>BKW.8120.03  SERVICIOS PÚBLICOS E IMPUESTOS</v>
          </cell>
          <cell r="C874">
            <v>0</v>
          </cell>
          <cell r="D874">
            <v>0</v>
          </cell>
          <cell r="E874">
            <v>0</v>
          </cell>
        </row>
        <row r="875">
          <cell r="B875" t="str">
            <v>BKW.8120.03.01  Comunicaciones</v>
          </cell>
          <cell r="C875">
            <v>6450802</v>
          </cell>
          <cell r="D875" t="str">
            <v>Telefonía</v>
          </cell>
          <cell r="E875">
            <v>1</v>
          </cell>
        </row>
        <row r="876">
          <cell r="B876" t="str">
            <v>BKW.8120.03.02  Energía eléctrica</v>
          </cell>
          <cell r="C876">
            <v>6450402</v>
          </cell>
          <cell r="D876" t="str">
            <v>Energía Eléctrica</v>
          </cell>
          <cell r="E876">
            <v>1</v>
          </cell>
        </row>
        <row r="877">
          <cell r="B877" t="str">
            <v>BKW.8120.03.03  Agua potable</v>
          </cell>
          <cell r="C877">
            <v>6450401</v>
          </cell>
          <cell r="D877" t="str">
            <v>Agua</v>
          </cell>
          <cell r="E877">
            <v>1</v>
          </cell>
        </row>
        <row r="878">
          <cell r="B878" t="str">
            <v>BKW.8120.03.04  Impuestos Fiscales</v>
          </cell>
          <cell r="C878">
            <v>0</v>
          </cell>
          <cell r="D878">
            <v>0</v>
          </cell>
          <cell r="E878">
            <v>0</v>
          </cell>
        </row>
        <row r="879">
          <cell r="B879" t="str">
            <v>BKW.8120.03.04.01  Impuesto fiscales - Otros</v>
          </cell>
          <cell r="C879">
            <v>64399</v>
          </cell>
          <cell r="D879" t="str">
            <v>Otros Impuestos y Contribuciones</v>
          </cell>
          <cell r="E879">
            <v>1</v>
          </cell>
        </row>
        <row r="880">
          <cell r="B880" t="str">
            <v>BKW.8120.03.04.02  Impuesto a las operaciones financieras</v>
          </cell>
          <cell r="C880">
            <v>64399</v>
          </cell>
          <cell r="D880" t="str">
            <v>Otros Impuestos y Contribuciones</v>
          </cell>
          <cell r="E880">
            <v>1</v>
          </cell>
        </row>
        <row r="881">
          <cell r="B881" t="str">
            <v>BKW.8120.03.05  Impuestos Municipales</v>
          </cell>
          <cell r="C881">
            <v>6430101</v>
          </cell>
          <cell r="D881" t="str">
            <v>Bienes Inmuebles</v>
          </cell>
          <cell r="E881">
            <v>1</v>
          </cell>
        </row>
        <row r="882">
          <cell r="B882" t="str">
            <v>BKW.8120.03.06  Multas</v>
          </cell>
          <cell r="C882">
            <v>69401</v>
          </cell>
          <cell r="D882" t="str">
            <v>Multas e Indemnizaciones</v>
          </cell>
          <cell r="E882">
            <v>1</v>
          </cell>
        </row>
        <row r="883">
          <cell r="B883" t="str">
            <v>BKW.8120.03.07  Impuesto a las operaciones financieras</v>
          </cell>
          <cell r="C883">
            <v>0</v>
          </cell>
          <cell r="D883">
            <v>0</v>
          </cell>
          <cell r="E883">
            <v>0</v>
          </cell>
        </row>
        <row r="884">
          <cell r="B884" t="str">
            <v>BKW.8120.04  PUBLICIDAD Y PROMOCIÓN</v>
          </cell>
          <cell r="C884">
            <v>0</v>
          </cell>
          <cell r="D884">
            <v>0</v>
          </cell>
          <cell r="E884">
            <v>0</v>
          </cell>
        </row>
        <row r="885">
          <cell r="B885" t="str">
            <v>BKW.8120.04.02  Radio</v>
          </cell>
          <cell r="C885">
            <v>64502</v>
          </cell>
          <cell r="D885" t="str">
            <v>Publicidad, Promoción y Mercadeo</v>
          </cell>
          <cell r="E885">
            <v>1</v>
          </cell>
        </row>
        <row r="886">
          <cell r="B886" t="str">
            <v>BKW.8120.04.03  Prensa escrita</v>
          </cell>
          <cell r="C886">
            <v>64502</v>
          </cell>
          <cell r="D886" t="str">
            <v>Publicidad, Promoción y Mercadeo</v>
          </cell>
          <cell r="E886">
            <v>1</v>
          </cell>
        </row>
        <row r="887">
          <cell r="B887" t="str">
            <v>BKW.8120.04.04  Otros medios</v>
          </cell>
          <cell r="C887">
            <v>64502</v>
          </cell>
          <cell r="D887" t="str">
            <v>Publicidad, Promoción y Mercadeo</v>
          </cell>
          <cell r="E887">
            <v>1</v>
          </cell>
        </row>
        <row r="888">
          <cell r="B888" t="str">
            <v>BKW.8120.04.05  Artículos promocionales</v>
          </cell>
          <cell r="C888">
            <v>64502</v>
          </cell>
          <cell r="D888" t="str">
            <v>Publicidad, Promoción y Mercadeo</v>
          </cell>
          <cell r="E888">
            <v>1</v>
          </cell>
        </row>
        <row r="889">
          <cell r="B889" t="str">
            <v>BKW.8120.04.06  Gastos de representación</v>
          </cell>
          <cell r="C889">
            <v>64502</v>
          </cell>
          <cell r="D889" t="str">
            <v>Publicidad, Promoción y Mercadeo</v>
          </cell>
          <cell r="E889">
            <v>1</v>
          </cell>
        </row>
        <row r="890">
          <cell r="B890" t="str">
            <v>BKW.8120.05  ARRENDAMIENTOS Y MANTENIMIENTOS</v>
          </cell>
          <cell r="C890">
            <v>0</v>
          </cell>
          <cell r="D890">
            <v>0</v>
          </cell>
          <cell r="E890">
            <v>0</v>
          </cell>
        </row>
        <row r="891">
          <cell r="B891" t="str">
            <v>BKW.8120.05.01  Locales</v>
          </cell>
          <cell r="C891">
            <v>6450501</v>
          </cell>
          <cell r="D891" t="str">
            <v>Inmuebles</v>
          </cell>
          <cell r="E891">
            <v>1</v>
          </cell>
        </row>
        <row r="892">
          <cell r="B892" t="str">
            <v>BKW.8120.05.03  Mantenimiento de locales arrendados</v>
          </cell>
          <cell r="C892">
            <v>6450501</v>
          </cell>
          <cell r="D892" t="str">
            <v>Inmuebles</v>
          </cell>
          <cell r="E892">
            <v>1</v>
          </cell>
        </row>
        <row r="893">
          <cell r="B893" t="str">
            <v>BKW.8120.05.04  Mantenimiento de Equipos Arrendados</v>
          </cell>
          <cell r="C893">
            <v>0</v>
          </cell>
          <cell r="D893">
            <v>0</v>
          </cell>
          <cell r="E893">
            <v>0</v>
          </cell>
        </row>
        <row r="894">
          <cell r="B894" t="str">
            <v>BKW.8120.05.02  Equipo</v>
          </cell>
          <cell r="C894">
            <v>6450502</v>
          </cell>
          <cell r="D894" t="str">
            <v>Mobiliarios y Equipo de Oficina</v>
          </cell>
          <cell r="E894">
            <v>1</v>
          </cell>
        </row>
        <row r="895">
          <cell r="B895" t="str">
            <v>BKW.8120.06  SEGUROS SOBRE BIENES</v>
          </cell>
          <cell r="C895">
            <v>0</v>
          </cell>
          <cell r="D895">
            <v>0</v>
          </cell>
          <cell r="E895">
            <v>0</v>
          </cell>
        </row>
        <row r="896">
          <cell r="B896" t="str">
            <v>BKW.8120.06.01.01  Seguros de Incendio Sobre activos fijos</v>
          </cell>
          <cell r="C896">
            <v>64506</v>
          </cell>
          <cell r="D896" t="str">
            <v>Primas de Seguros y Fianzas</v>
          </cell>
          <cell r="E896">
            <v>1</v>
          </cell>
        </row>
        <row r="897">
          <cell r="B897" t="str">
            <v>BKW.8120.06.01.02  Seguros Sobre activos fijos Veh¡culos</v>
          </cell>
          <cell r="C897">
            <v>64506</v>
          </cell>
          <cell r="D897" t="str">
            <v>Primas de Seguros y Fianzas</v>
          </cell>
          <cell r="E897">
            <v>1</v>
          </cell>
        </row>
        <row r="898">
          <cell r="B898" t="str">
            <v>BKW.8120.06.01.09  Otros Seguros Sobre activos fijos</v>
          </cell>
          <cell r="C898">
            <v>0</v>
          </cell>
          <cell r="D898">
            <v>0</v>
          </cell>
          <cell r="E898">
            <v>0</v>
          </cell>
        </row>
        <row r="899">
          <cell r="B899" t="str">
            <v>BKW.8120.06.02.01  Seguros de Dinero y Valores</v>
          </cell>
          <cell r="C899">
            <v>64506</v>
          </cell>
          <cell r="D899" t="str">
            <v>Primas de Seguros y Fianzas</v>
          </cell>
          <cell r="E899">
            <v>1</v>
          </cell>
        </row>
        <row r="900">
          <cell r="B900" t="str">
            <v>BKW.8120.06.02.02  Seguros de Fidelidad y Resp. Civil</v>
          </cell>
          <cell r="C900">
            <v>64506</v>
          </cell>
          <cell r="D900" t="str">
            <v>Primas de Seguros y Fianzas</v>
          </cell>
          <cell r="E900">
            <v>1</v>
          </cell>
        </row>
        <row r="901">
          <cell r="B901" t="str">
            <v>BKW.8120.06.02.03  Seguros por Interrupción de Negocios</v>
          </cell>
          <cell r="C901">
            <v>64506</v>
          </cell>
          <cell r="D901" t="str">
            <v>Primas de Seguros y Fianzas</v>
          </cell>
          <cell r="E901">
            <v>1</v>
          </cell>
        </row>
        <row r="902">
          <cell r="B902" t="str">
            <v>BKW.8120.07  HONORARIOS PROFESIONALES</v>
          </cell>
          <cell r="C902">
            <v>0</v>
          </cell>
          <cell r="D902">
            <v>0</v>
          </cell>
          <cell r="E902">
            <v>0</v>
          </cell>
        </row>
        <row r="903">
          <cell r="B903" t="str">
            <v>BKW.8120.07.01  Auditores</v>
          </cell>
          <cell r="C903">
            <v>64401</v>
          </cell>
          <cell r="D903" t="str">
            <v>Auditorías Internas y Externas</v>
          </cell>
          <cell r="E903">
            <v>1</v>
          </cell>
        </row>
        <row r="904">
          <cell r="B904" t="str">
            <v>BKW.8120.07.02  Abogados</v>
          </cell>
          <cell r="C904">
            <v>64402</v>
          </cell>
          <cell r="D904" t="str">
            <v>Asesoría Jurídica</v>
          </cell>
          <cell r="E904">
            <v>1</v>
          </cell>
        </row>
        <row r="905">
          <cell r="B905" t="str">
            <v>BKW.8120.07.03.01  Quipu, S.A. de C.V.</v>
          </cell>
          <cell r="C905">
            <v>64499</v>
          </cell>
          <cell r="D905" t="str">
            <v>Otros Honorarios Profesionales</v>
          </cell>
          <cell r="E905">
            <v>1</v>
          </cell>
        </row>
        <row r="906">
          <cell r="B906" t="str">
            <v>BKW.8120.07.03.03  Procredit Holding</v>
          </cell>
          <cell r="C906">
            <v>64499</v>
          </cell>
          <cell r="D906" t="str">
            <v>Otros Honorarios Profesionales</v>
          </cell>
          <cell r="E906">
            <v>1</v>
          </cell>
        </row>
        <row r="907">
          <cell r="B907" t="str">
            <v>BKW.8120.07.03.04  Clasificadora de riesgos</v>
          </cell>
          <cell r="C907">
            <v>64499</v>
          </cell>
          <cell r="D907" t="str">
            <v>Otros Honorarios Profesionales</v>
          </cell>
          <cell r="E907">
            <v>1</v>
          </cell>
        </row>
        <row r="908">
          <cell r="B908" t="str">
            <v>BKW.8120.07.04  Asesores Independientes</v>
          </cell>
          <cell r="C908">
            <v>64499</v>
          </cell>
          <cell r="D908" t="str">
            <v>Otros Honorarios Profesionales</v>
          </cell>
          <cell r="E908">
            <v>1</v>
          </cell>
        </row>
        <row r="909">
          <cell r="B909" t="str">
            <v>BKW.8120.08  SUPERINTENDENCIA DEL SISTEMA FINANCIERO</v>
          </cell>
          <cell r="C909">
            <v>0</v>
          </cell>
          <cell r="D909">
            <v>0</v>
          </cell>
          <cell r="E909">
            <v>0</v>
          </cell>
        </row>
        <row r="910">
          <cell r="B910" t="str">
            <v>BKW.8120.08.01  Cuota obligatoria</v>
          </cell>
          <cell r="C910">
            <v>64601</v>
          </cell>
          <cell r="D910" t="str">
            <v>Comisión Nacional de Bancos y Seguros</v>
          </cell>
          <cell r="E910">
            <v>1</v>
          </cell>
        </row>
        <row r="911">
          <cell r="B911" t="str">
            <v>BKW.8120.08.02  Multas</v>
          </cell>
          <cell r="C911">
            <v>0</v>
          </cell>
          <cell r="D911">
            <v>0</v>
          </cell>
          <cell r="E911">
            <v>0</v>
          </cell>
        </row>
        <row r="912">
          <cell r="B912" t="str">
            <v>BKW.8120.99  OTROS</v>
          </cell>
          <cell r="C912">
            <v>0</v>
          </cell>
          <cell r="D912">
            <v>0</v>
          </cell>
          <cell r="E912">
            <v>0</v>
          </cell>
        </row>
        <row r="913">
          <cell r="B913" t="str">
            <v>BKW.8120.99.01  Servicios de seguridad</v>
          </cell>
          <cell r="C913">
            <v>64501</v>
          </cell>
          <cell r="D913" t="str">
            <v>Seguridad y Vigilancia</v>
          </cell>
          <cell r="E913">
            <v>1</v>
          </cell>
        </row>
        <row r="914">
          <cell r="B914" t="str">
            <v>BKW.8120.99.02  Suscripciones</v>
          </cell>
          <cell r="C914">
            <v>64805</v>
          </cell>
          <cell r="D914" t="str">
            <v>Suscripciones</v>
          </cell>
          <cell r="E914">
            <v>1</v>
          </cell>
        </row>
        <row r="915">
          <cell r="B915" t="str">
            <v>BKW.8120.99.03  Contribuciones</v>
          </cell>
          <cell r="C915">
            <v>64801</v>
          </cell>
          <cell r="D915" t="str">
            <v>Donaciones y Contribuciones Voluntarias</v>
          </cell>
          <cell r="E915">
            <v>1</v>
          </cell>
        </row>
        <row r="916">
          <cell r="B916" t="str">
            <v>BKW.8120.99.04  Publicaciones y convocatorias</v>
          </cell>
          <cell r="C916">
            <v>64502</v>
          </cell>
          <cell r="D916" t="str">
            <v>Publicidad, Promoción y Mercadeo</v>
          </cell>
          <cell r="E916">
            <v>1</v>
          </cell>
        </row>
        <row r="917">
          <cell r="B917" t="str">
            <v>BKW.8120.99.05  Servicio de traslado de valores</v>
          </cell>
          <cell r="C917">
            <v>64509</v>
          </cell>
          <cell r="D917" t="str">
            <v>Transporte de Valores</v>
          </cell>
          <cell r="E917">
            <v>1</v>
          </cell>
        </row>
        <row r="918">
          <cell r="B918" t="str">
            <v>BKW.8120.99.07  Contribución Especial para la Seguridad Ciudadana y Convivencia</v>
          </cell>
          <cell r="C918">
            <v>64399</v>
          </cell>
          <cell r="D918" t="str">
            <v>Otros Impuestos y Contribuciones</v>
          </cell>
          <cell r="E918">
            <v>1</v>
          </cell>
        </row>
        <row r="919">
          <cell r="B919" t="str">
            <v>BKW.8120.99.99.01  Parqueo</v>
          </cell>
          <cell r="C919">
            <v>6450501</v>
          </cell>
          <cell r="D919" t="str">
            <v>Inmuebles</v>
          </cell>
          <cell r="E919">
            <v>1</v>
          </cell>
        </row>
        <row r="920">
          <cell r="B920" t="str">
            <v>BKW.8120.99.99.02  Servicios de Limpieza</v>
          </cell>
          <cell r="C920">
            <v>64507</v>
          </cell>
          <cell r="D920" t="str">
            <v>Limpieza, Aseo y Fumigación</v>
          </cell>
          <cell r="E920">
            <v>1</v>
          </cell>
        </row>
        <row r="921">
          <cell r="B921" t="str">
            <v>BKW.8120.99.99.03  Servicios de Correspondencia</v>
          </cell>
          <cell r="C921">
            <v>64599</v>
          </cell>
          <cell r="D921" t="str">
            <v>Otros Gastos por Servicios</v>
          </cell>
          <cell r="E921">
            <v>1</v>
          </cell>
        </row>
        <row r="922">
          <cell r="B922" t="str">
            <v>BKW.8120.99.99.04  Servicios Música Ambiental</v>
          </cell>
          <cell r="C922">
            <v>0</v>
          </cell>
          <cell r="D922">
            <v>0</v>
          </cell>
          <cell r="E922">
            <v>0</v>
          </cell>
        </row>
        <row r="923">
          <cell r="B923" t="str">
            <v>BKW.8120.99.99.05  Selección de Personal</v>
          </cell>
          <cell r="C923">
            <v>64899</v>
          </cell>
          <cell r="D923" t="str">
            <v>Otros Gastos Diversos</v>
          </cell>
          <cell r="E923">
            <v>1</v>
          </cell>
        </row>
        <row r="924">
          <cell r="B924" t="str">
            <v>BKW.8120.99.99.06  Servicios Eventuales</v>
          </cell>
          <cell r="C924">
            <v>64499</v>
          </cell>
          <cell r="D924" t="str">
            <v>Otros Honorarios Profesionales</v>
          </cell>
          <cell r="E924">
            <v>1</v>
          </cell>
        </row>
        <row r="925">
          <cell r="B925" t="str">
            <v>BKW.8120.99.99.07  Consultas a burós de información crediticia</v>
          </cell>
          <cell r="C925">
            <v>64403</v>
          </cell>
          <cell r="D925" t="str">
            <v>Asesoría Técnica</v>
          </cell>
          <cell r="E925">
            <v>1</v>
          </cell>
        </row>
        <row r="926">
          <cell r="B926" t="str">
            <v>BKW.8120.99.99.09  Legalización de libros</v>
          </cell>
          <cell r="C926">
            <v>64401</v>
          </cell>
          <cell r="D926" t="str">
            <v>Auditorías Internas y Externas</v>
          </cell>
          <cell r="E926">
            <v>1</v>
          </cell>
        </row>
        <row r="927">
          <cell r="B927" t="str">
            <v>BKW.8120.99.99.10  Comisiones por otros servicios bancarios</v>
          </cell>
          <cell r="C927">
            <v>64899</v>
          </cell>
          <cell r="D927" t="str">
            <v>Otros Gastos Diversos</v>
          </cell>
          <cell r="E927">
            <v>1</v>
          </cell>
        </row>
        <row r="928">
          <cell r="B928" t="str">
            <v>BKW.8120.99.99.12  Alquiler de Plantas</v>
          </cell>
          <cell r="C928">
            <v>0</v>
          </cell>
          <cell r="D928">
            <v>0</v>
          </cell>
          <cell r="E928">
            <v>0</v>
          </cell>
        </row>
        <row r="929">
          <cell r="B929" t="str">
            <v>BKW.8120.99.99.13  Alquiler de vehículos</v>
          </cell>
          <cell r="C929">
            <v>6450504</v>
          </cell>
          <cell r="D929" t="str">
            <v>Vehículos</v>
          </cell>
          <cell r="E929">
            <v>1</v>
          </cell>
        </row>
        <row r="930">
          <cell r="B930" t="str">
            <v>BKW.8120.99.99.14  Gastos por activos extraordinarios</v>
          </cell>
          <cell r="C930">
            <v>6530104</v>
          </cell>
          <cell r="D930" t="str">
            <v>Bienes Recibidos en Pago o Adjudicados</v>
          </cell>
          <cell r="E930">
            <v>1</v>
          </cell>
        </row>
        <row r="931">
          <cell r="B931" t="str">
            <v>BKW.8120.99.99.15  Valuo de Inmuebles</v>
          </cell>
          <cell r="C931">
            <v>64807</v>
          </cell>
          <cell r="D931" t="str">
            <v>Avalúos de Garantías</v>
          </cell>
          <cell r="E931">
            <v>1</v>
          </cell>
        </row>
        <row r="932">
          <cell r="B932" t="str">
            <v>BKW.8120.99.99.99  Otros Gastos Generales</v>
          </cell>
          <cell r="C932">
            <v>69901</v>
          </cell>
          <cell r="D932" t="str">
            <v>Otros Gastos</v>
          </cell>
          <cell r="E932">
            <v>1</v>
          </cell>
        </row>
        <row r="933">
          <cell r="B933" t="str">
            <v>BKW.8120.99.99.11  Otros Gastos por impuestos</v>
          </cell>
          <cell r="C933">
            <v>64899</v>
          </cell>
          <cell r="D933" t="str">
            <v>Otros Gastos Diversos</v>
          </cell>
          <cell r="E933">
            <v>1</v>
          </cell>
        </row>
        <row r="934">
          <cell r="B934" t="str">
            <v>BKW.8120.99.99.16  Otros gastos relacionados a la marca</v>
          </cell>
          <cell r="C934" t="str">
            <v>64599</v>
          </cell>
          <cell r="D934" t="str">
            <v>Otros Gastos por Servicios</v>
          </cell>
          <cell r="E934">
            <v>1</v>
          </cell>
        </row>
        <row r="935">
          <cell r="B935" t="str">
            <v>BKW.8120.99.99.21  Servicios de transporte</v>
          </cell>
          <cell r="C935">
            <v>64509</v>
          </cell>
          <cell r="D935" t="str">
            <v>Transporte de Valores</v>
          </cell>
          <cell r="E935">
            <v>1</v>
          </cell>
        </row>
        <row r="936">
          <cell r="B936" t="str">
            <v>BKW.8120.99.99.18  Gastos por nuevos productos o servicios</v>
          </cell>
          <cell r="C936" t="str">
            <v>64599</v>
          </cell>
          <cell r="D936" t="str">
            <v>Otros Gastos por Servicios</v>
          </cell>
          <cell r="E936">
            <v>1</v>
          </cell>
        </row>
        <row r="937">
          <cell r="B937" t="str">
            <v>BKW.8120.99.99.17  Gastos de escrituración y  derechos de registro de clientes</v>
          </cell>
          <cell r="C937" t="str">
            <v>64806</v>
          </cell>
          <cell r="D937" t="str">
            <v>Gastos Legales</v>
          </cell>
          <cell r="E937">
            <v>1</v>
          </cell>
        </row>
        <row r="938">
          <cell r="B938" t="str">
            <v>BKW.8120.99.99.19  Derechos de inscripción , modificación y Registro</v>
          </cell>
          <cell r="C938" t="str">
            <v>64806</v>
          </cell>
          <cell r="D938" t="str">
            <v>Gastos Legales</v>
          </cell>
          <cell r="E938">
            <v>1</v>
          </cell>
        </row>
        <row r="939">
          <cell r="B939" t="str">
            <v>BKW.8120.99.99.20  Gastos Judiciales,  procesales y Condonaciones</v>
          </cell>
          <cell r="C939" t="str">
            <v>64806</v>
          </cell>
          <cell r="D939" t="str">
            <v>Gastos Legales</v>
          </cell>
          <cell r="E939">
            <v>1</v>
          </cell>
        </row>
        <row r="940">
          <cell r="B940" t="str">
            <v>BKW.8120.99.99.22  Atenciones a consultores y personal del exterior</v>
          </cell>
          <cell r="C940" t="str">
            <v>64403</v>
          </cell>
          <cell r="D940" t="str">
            <v>Asesoría Técnica</v>
          </cell>
          <cell r="E940">
            <v>1</v>
          </cell>
        </row>
        <row r="941">
          <cell r="B941" t="str">
            <v>BKW.813  DEPRECIACIONES Y AMORTIZACIONES</v>
          </cell>
        </row>
        <row r="942">
          <cell r="B942" t="str">
            <v>BKW.8130  DEPRECIACIONES Y AMORTIZACIONES</v>
          </cell>
          <cell r="C942">
            <v>0</v>
          </cell>
          <cell r="D942">
            <v>0</v>
          </cell>
          <cell r="E942">
            <v>0</v>
          </cell>
        </row>
        <row r="943">
          <cell r="B943" t="str">
            <v>BKW.8130.01  DEPRECIACIONES</v>
          </cell>
          <cell r="C943">
            <v>0</v>
          </cell>
          <cell r="D943">
            <v>0</v>
          </cell>
          <cell r="E943">
            <v>0</v>
          </cell>
        </row>
        <row r="944">
          <cell r="B944" t="str">
            <v>BKW.8130.01.01.01  Depreciaciones Equipo de Computo</v>
          </cell>
          <cell r="C944">
            <v>6470102022</v>
          </cell>
          <cell r="D944" t="str">
            <v>Equipo Informático</v>
          </cell>
          <cell r="E944">
            <v>1</v>
          </cell>
        </row>
        <row r="945">
          <cell r="B945" t="str">
            <v>BKW.8130.01.01.02  Depreciaciones Equipo de Oficina</v>
          </cell>
          <cell r="C945">
            <v>6470102021</v>
          </cell>
          <cell r="D945" t="str">
            <v>Mobiliario y Equipo de Oficina</v>
          </cell>
          <cell r="E945">
            <v>1</v>
          </cell>
        </row>
        <row r="946">
          <cell r="B946" t="str">
            <v>BKW.8130.01.01.03  Depreciaciones Mobiliario</v>
          </cell>
          <cell r="C946">
            <v>6470102021</v>
          </cell>
          <cell r="D946" t="str">
            <v>Mobiliario y Equipo de Oficina</v>
          </cell>
          <cell r="E946">
            <v>1</v>
          </cell>
        </row>
        <row r="947">
          <cell r="B947" t="str">
            <v>BKW.8130.01.01.04  Depreciaciones Vehiculos</v>
          </cell>
          <cell r="C947">
            <v>6470102041</v>
          </cell>
          <cell r="D947" t="str">
            <v>Vehículos Automotores</v>
          </cell>
          <cell r="E947">
            <v>1</v>
          </cell>
        </row>
        <row r="948">
          <cell r="B948" t="str">
            <v>BKW.8130.01.01.05  Depreciaciones Maquinaria, equipo y herramientas</v>
          </cell>
          <cell r="C948">
            <v>6470102061</v>
          </cell>
          <cell r="D948" t="str">
            <v>Maquinaria y equipo</v>
          </cell>
          <cell r="E948">
            <v>1</v>
          </cell>
        </row>
        <row r="949">
          <cell r="B949" t="str">
            <v>BKW.8130.01.02  Bienes inmuebles</v>
          </cell>
          <cell r="C949">
            <v>647010201</v>
          </cell>
          <cell r="D949" t="str">
            <v>Edificios</v>
          </cell>
          <cell r="E949">
            <v>1</v>
          </cell>
        </row>
        <row r="950">
          <cell r="B950" t="str">
            <v>BKW.8130.02.04.02  Suscripciones y mantenimiento de programas</v>
          </cell>
          <cell r="C950">
            <v>647020202</v>
          </cell>
          <cell r="D950" t="str">
            <v>Programas, Aplicaciones y Licencias Informáticas</v>
          </cell>
          <cell r="E950">
            <v>1</v>
          </cell>
        </row>
        <row r="951">
          <cell r="B951" t="str">
            <v>BKW.8130.02  AMORTIZACIONES</v>
          </cell>
          <cell r="C951">
            <v>0</v>
          </cell>
          <cell r="D951">
            <v>0</v>
          </cell>
          <cell r="E951">
            <v>0</v>
          </cell>
        </row>
        <row r="952">
          <cell r="B952" t="str">
            <v>BKW.8130.02.01  Construcciones en locales arrendados</v>
          </cell>
          <cell r="C952">
            <v>6470102032</v>
          </cell>
          <cell r="D952" t="str">
            <v>Áreas Arrendadas</v>
          </cell>
          <cell r="E952">
            <v>1</v>
          </cell>
        </row>
        <row r="953">
          <cell r="B953" t="str">
            <v>BKW.8130.02.02  Remodelaciones y readecuaciones en locales propios</v>
          </cell>
          <cell r="C953">
            <v>6470102031</v>
          </cell>
          <cell r="D953" t="str">
            <v>Áreas Propias</v>
          </cell>
          <cell r="E953">
            <v>1</v>
          </cell>
        </row>
        <row r="954">
          <cell r="B954" t="str">
            <v>BKW.8130.02.04  Programas computacionales</v>
          </cell>
          <cell r="C954">
            <v>647020202</v>
          </cell>
          <cell r="D954" t="str">
            <v>Programas, Aplicaciones y Licencias Informáticas</v>
          </cell>
          <cell r="E954">
            <v>1</v>
          </cell>
        </row>
        <row r="955">
          <cell r="B955" t="str">
            <v>BKW.8130.02.04.01  Licencias de software</v>
          </cell>
          <cell r="C955">
            <v>647020202</v>
          </cell>
          <cell r="D955" t="str">
            <v>Programas, Aplicaciones y Licencias Informáticas</v>
          </cell>
          <cell r="E955">
            <v>1</v>
          </cell>
        </row>
        <row r="956">
          <cell r="B956" t="str">
            <v>BKW.8130.02.04.02  Suscripciones y mantenimiento de programas</v>
          </cell>
          <cell r="C956">
            <v>647020202</v>
          </cell>
          <cell r="D956" t="str">
            <v>Programas, Aplicaciones y Licencias Informáticas</v>
          </cell>
          <cell r="E956">
            <v>1</v>
          </cell>
        </row>
        <row r="957">
          <cell r="B957" t="str">
            <v>BKW.82  GASTOS NO OPERACIONALES</v>
          </cell>
          <cell r="C957">
            <v>0</v>
          </cell>
          <cell r="D957">
            <v>0</v>
          </cell>
          <cell r="E957">
            <v>0</v>
          </cell>
        </row>
        <row r="958">
          <cell r="B958" t="str">
            <v>BKW.821  GASTOS DE EJERCICIOS ANTERIORES</v>
          </cell>
          <cell r="C958">
            <v>0</v>
          </cell>
          <cell r="D958">
            <v>0</v>
          </cell>
          <cell r="E958">
            <v>0</v>
          </cell>
        </row>
        <row r="959">
          <cell r="B959" t="str">
            <v>BKW.8210  GASTOS DE EJERCICIOS ANTERIORES</v>
          </cell>
          <cell r="C959">
            <v>0</v>
          </cell>
          <cell r="D959">
            <v>0</v>
          </cell>
          <cell r="E959">
            <v>0</v>
          </cell>
        </row>
        <row r="960">
          <cell r="B960" t="str">
            <v>BKW.8210.03  OTROS</v>
          </cell>
          <cell r="C960">
            <v>0</v>
          </cell>
          <cell r="D960">
            <v>0</v>
          </cell>
          <cell r="E960">
            <v>0</v>
          </cell>
        </row>
        <row r="961">
          <cell r="B961" t="str">
            <v>BKW.8210.03.00  Otros</v>
          </cell>
          <cell r="C961">
            <v>69901</v>
          </cell>
          <cell r="D961" t="str">
            <v>Otros Gastos</v>
          </cell>
          <cell r="E961">
            <v>1</v>
          </cell>
        </row>
        <row r="962">
          <cell r="B962" t="str">
            <v>BKW.822  PÉRDIDAS EN VENTA DE ACTIVOS</v>
          </cell>
          <cell r="C962">
            <v>0</v>
          </cell>
          <cell r="D962">
            <v>0</v>
          </cell>
          <cell r="E962">
            <v>0</v>
          </cell>
        </row>
        <row r="963">
          <cell r="B963" t="str">
            <v>BKW.8220  PÉRDIDAS EN VENTA DE ACTIVOS</v>
          </cell>
          <cell r="C963">
            <v>0</v>
          </cell>
          <cell r="D963">
            <v>0</v>
          </cell>
          <cell r="E963">
            <v>0</v>
          </cell>
        </row>
        <row r="964">
          <cell r="B964" t="str">
            <v>BKW.8220.01  ACTIVO FIJO</v>
          </cell>
          <cell r="C964">
            <v>0</v>
          </cell>
          <cell r="D964">
            <v>0</v>
          </cell>
          <cell r="E964">
            <v>0</v>
          </cell>
        </row>
        <row r="965">
          <cell r="B965" t="str">
            <v>BKW.8220.01.01  Bienes inmuebles activo fijo</v>
          </cell>
          <cell r="C965">
            <v>0</v>
          </cell>
          <cell r="D965">
            <v>0</v>
          </cell>
          <cell r="E965">
            <v>0</v>
          </cell>
        </row>
        <row r="966">
          <cell r="B966" t="str">
            <v>BKW.8220.01.02  Bienes muebles activo fijo</v>
          </cell>
          <cell r="C966">
            <v>0</v>
          </cell>
          <cell r="D966">
            <v>0</v>
          </cell>
          <cell r="E966">
            <v>0</v>
          </cell>
        </row>
        <row r="967">
          <cell r="B967" t="str">
            <v>BKW.8220.02  BIENES RECIBIDOS EN PAGO O ADJUDICADOS</v>
          </cell>
          <cell r="C967">
            <v>0</v>
          </cell>
          <cell r="D967">
            <v>0</v>
          </cell>
          <cell r="E967">
            <v>0</v>
          </cell>
        </row>
        <row r="968">
          <cell r="B968" t="str">
            <v>BKW.8220.02.01  Bienes inmuebles activos extraordinarios</v>
          </cell>
          <cell r="C968">
            <v>6520104</v>
          </cell>
          <cell r="D968" t="str">
            <v>Bienes Recibidos en Pago o Adjudicados</v>
          </cell>
          <cell r="E968">
            <v>1</v>
          </cell>
        </row>
        <row r="969">
          <cell r="B969" t="str">
            <v>BKW.8220.02.02  Bienes muebles activos extraordinarios</v>
          </cell>
          <cell r="C969">
            <v>6520104</v>
          </cell>
          <cell r="D969" t="str">
            <v>Bienes Recibidos en Pago o Adjudicados</v>
          </cell>
          <cell r="E969">
            <v>1</v>
          </cell>
        </row>
        <row r="970">
          <cell r="B970" t="str">
            <v>BKW.824  CASTIGOS DE BIENES RECIBIDOS EN PAGO O ADJUDICADOS</v>
          </cell>
          <cell r="C970">
            <v>0</v>
          </cell>
          <cell r="D970">
            <v>0</v>
          </cell>
          <cell r="E970">
            <v>0</v>
          </cell>
        </row>
        <row r="971">
          <cell r="B971" t="str">
            <v>BKW.8240  CASTIGOS DE BIENES RECIBIDOS EN PAGO O ADJUDICADOS</v>
          </cell>
          <cell r="C971">
            <v>0</v>
          </cell>
          <cell r="D971">
            <v>0</v>
          </cell>
          <cell r="E971">
            <v>0</v>
          </cell>
        </row>
        <row r="972">
          <cell r="B972" t="str">
            <v>BKW.8240.00  CASTIGOS DE BIENES RECIBIDOS EN PAGO O ADJUDICADOS</v>
          </cell>
          <cell r="C972">
            <v>0</v>
          </cell>
          <cell r="D972">
            <v>0</v>
          </cell>
          <cell r="E972">
            <v>0</v>
          </cell>
        </row>
        <row r="973">
          <cell r="B973" t="str">
            <v>BKW.8240.00.01  Bienes inmuebles</v>
          </cell>
          <cell r="C973">
            <v>6470201</v>
          </cell>
          <cell r="D973" t="str">
            <v>Bienes Recibidos en Pago o Adjudicados</v>
          </cell>
          <cell r="E973">
            <v>1</v>
          </cell>
        </row>
        <row r="974">
          <cell r="B974" t="str">
            <v>BKW.8240.00.02  Bienes muebles</v>
          </cell>
          <cell r="C974">
            <v>6470201</v>
          </cell>
          <cell r="D974" t="str">
            <v>Bienes Recibidos en Pago o Adjudicados</v>
          </cell>
          <cell r="E974">
            <v>1</v>
          </cell>
        </row>
        <row r="975">
          <cell r="B975" t="str">
            <v>BKW.8250.00.01  Impuesto sobre la renta temporario</v>
          </cell>
          <cell r="C975" t="str">
            <v>66201</v>
          </cell>
          <cell r="D975" t="str">
            <v>Impuesto Diferido</v>
          </cell>
          <cell r="E975">
            <v>1</v>
          </cell>
        </row>
        <row r="976">
          <cell r="B976" t="str">
            <v>BKW.826  PÉRDIDAS POR CONTINGENCIAS</v>
          </cell>
          <cell r="C976">
            <v>0</v>
          </cell>
          <cell r="D976">
            <v>0</v>
          </cell>
          <cell r="E976">
            <v>0</v>
          </cell>
        </row>
        <row r="977">
          <cell r="B977" t="str">
            <v>BKW.8260  PÉRDIDAS POR CONTINGENCIAS</v>
          </cell>
          <cell r="C977">
            <v>0</v>
          </cell>
          <cell r="D977">
            <v>0</v>
          </cell>
          <cell r="E977">
            <v>0</v>
          </cell>
        </row>
        <row r="978">
          <cell r="B978" t="str">
            <v>BKW.8260.00  PÉRDIDAS POR CONTINGENCIAS</v>
          </cell>
          <cell r="C978">
            <v>0</v>
          </cell>
          <cell r="D978">
            <v>0</v>
          </cell>
          <cell r="E978">
            <v>0</v>
          </cell>
        </row>
        <row r="979">
          <cell r="B979" t="str">
            <v>BKW.8260.00.01  Litigios judiciales</v>
          </cell>
          <cell r="C979">
            <v>65402</v>
          </cell>
          <cell r="D979" t="str">
            <v>Demandas y Litigios</v>
          </cell>
          <cell r="E979">
            <v>1</v>
          </cell>
        </row>
        <row r="980">
          <cell r="B980" t="str">
            <v>BKW.827  OTROS</v>
          </cell>
          <cell r="C980">
            <v>0</v>
          </cell>
          <cell r="D980">
            <v>0</v>
          </cell>
          <cell r="E980">
            <v>0</v>
          </cell>
        </row>
        <row r="981">
          <cell r="B981" t="str">
            <v>BKW.8270  OTROS</v>
          </cell>
          <cell r="C981">
            <v>0</v>
          </cell>
          <cell r="D981">
            <v>0</v>
          </cell>
          <cell r="E981">
            <v>0</v>
          </cell>
        </row>
        <row r="982">
          <cell r="B982" t="str">
            <v>BKW.8270.00  OTROS</v>
          </cell>
          <cell r="C982">
            <v>0</v>
          </cell>
          <cell r="D982">
            <v>0</v>
          </cell>
          <cell r="E982">
            <v>0</v>
          </cell>
        </row>
        <row r="983">
          <cell r="B983" t="str">
            <v>BKW.8270.00.00  Otros</v>
          </cell>
          <cell r="C983">
            <v>0</v>
          </cell>
          <cell r="D983">
            <v>0</v>
          </cell>
          <cell r="E983">
            <v>0</v>
          </cell>
        </row>
        <row r="984">
          <cell r="B984" t="str">
            <v>BKW.8270.00.00.01  Otros</v>
          </cell>
          <cell r="C984">
            <v>64899</v>
          </cell>
          <cell r="D984" t="str">
            <v>Otros Gastos Diversos</v>
          </cell>
          <cell r="E984">
            <v>1</v>
          </cell>
        </row>
        <row r="985">
          <cell r="B985" t="str">
            <v>BKW.8270.00.00.02  Otros</v>
          </cell>
          <cell r="C985">
            <v>64899</v>
          </cell>
          <cell r="D985" t="str">
            <v>Otros Gastos Diversos</v>
          </cell>
          <cell r="E985">
            <v>1</v>
          </cell>
        </row>
        <row r="986">
          <cell r="B986" t="str">
            <v>BKW.8270.00.00.03  Otros</v>
          </cell>
          <cell r="C986">
            <v>0</v>
          </cell>
          <cell r="D986">
            <v>0</v>
          </cell>
          <cell r="E986">
            <v>0</v>
          </cell>
        </row>
        <row r="987">
          <cell r="B987" t="str">
            <v>BKW.83  IMPUESTOS DIRECTOS</v>
          </cell>
          <cell r="C987">
            <v>0</v>
          </cell>
          <cell r="D987">
            <v>0</v>
          </cell>
          <cell r="E987">
            <v>0</v>
          </cell>
        </row>
        <row r="988">
          <cell r="B988" t="str">
            <v>BKW.831  IMPUESTO SOBRE LA RENTA</v>
          </cell>
          <cell r="C988">
            <v>0</v>
          </cell>
          <cell r="D988">
            <v>0</v>
          </cell>
          <cell r="E988">
            <v>0</v>
          </cell>
        </row>
        <row r="989">
          <cell r="B989" t="str">
            <v>BKW.8310  IMPUESTO SOBRE LA RENTA</v>
          </cell>
          <cell r="C989">
            <v>0</v>
          </cell>
          <cell r="D989">
            <v>0</v>
          </cell>
          <cell r="E989">
            <v>0</v>
          </cell>
        </row>
        <row r="990">
          <cell r="B990" t="str">
            <v>BKW.8310.00  IMPUESTO SOBRE LA RENTA</v>
          </cell>
          <cell r="C990">
            <v>0</v>
          </cell>
          <cell r="D990">
            <v>0</v>
          </cell>
          <cell r="E990">
            <v>0</v>
          </cell>
        </row>
        <row r="991">
          <cell r="B991" t="str">
            <v>BKW.8310.00.00  Impuesto sobre la renta</v>
          </cell>
          <cell r="C991">
            <v>66101</v>
          </cell>
          <cell r="D991" t="str">
            <v>Impuesto Corriente</v>
          </cell>
          <cell r="E991">
            <v>1</v>
          </cell>
        </row>
        <row r="992">
          <cell r="B992" t="str">
            <v>BKW.84  CONTRIBUCIONES ESPECIALES</v>
          </cell>
          <cell r="C992">
            <v>0</v>
          </cell>
          <cell r="D992">
            <v>0</v>
          </cell>
          <cell r="E992">
            <v>0</v>
          </cell>
        </row>
        <row r="993">
          <cell r="B993" t="str">
            <v>BKW.841  CONTRIBUCIONES ESPECIALES</v>
          </cell>
          <cell r="C993">
            <v>0</v>
          </cell>
          <cell r="D993">
            <v>0</v>
          </cell>
          <cell r="E993">
            <v>0</v>
          </cell>
        </row>
        <row r="994">
          <cell r="B994" t="str">
            <v>BKW.8410  CONTRIBUCIONES ESPECIALES POR LEY</v>
          </cell>
          <cell r="C994">
            <v>0</v>
          </cell>
          <cell r="D994">
            <v>0</v>
          </cell>
          <cell r="E994">
            <v>0</v>
          </cell>
        </row>
        <row r="995">
          <cell r="B995" t="str">
            <v>BKW.8410.00  PLAN DE SEGURIDAD CIUDADANA-GRANDES CONTRIBUYENTES</v>
          </cell>
          <cell r="C995">
            <v>0</v>
          </cell>
          <cell r="D995">
            <v>0</v>
          </cell>
          <cell r="E995">
            <v>0</v>
          </cell>
        </row>
        <row r="996">
          <cell r="B996" t="str">
            <v>BKW.8410.00.00.00  Plan de seguridad ciudadana-Grandes contribuyentes</v>
          </cell>
          <cell r="C996">
            <v>66701</v>
          </cell>
          <cell r="D996" t="str">
            <v>Aportación Solidaria Temporal</v>
          </cell>
          <cell r="E996">
            <v>1</v>
          </cell>
        </row>
        <row r="997">
          <cell r="B997" t="str">
            <v>BKW.9  CUENTAS DE ORDEN</v>
          </cell>
          <cell r="C997">
            <v>0</v>
          </cell>
          <cell r="D997">
            <v>0</v>
          </cell>
          <cell r="E997">
            <v>0</v>
          </cell>
        </row>
        <row r="998">
          <cell r="B998" t="str">
            <v>BKW.91  INFORMACIÓN FINANCIERA</v>
          </cell>
          <cell r="C998">
            <v>0</v>
          </cell>
          <cell r="D998">
            <v>0</v>
          </cell>
          <cell r="E998">
            <v>0</v>
          </cell>
        </row>
        <row r="999">
          <cell r="B999" t="str">
            <v>BKW.915  INTERESES SOBRE PRESTAMOS DE DUDOSA RECUPERACIÓN</v>
          </cell>
          <cell r="C999">
            <v>0</v>
          </cell>
          <cell r="D999">
            <v>0</v>
          </cell>
          <cell r="E999">
            <v>0</v>
          </cell>
        </row>
        <row r="1000">
          <cell r="B1000" t="str">
            <v>BKW.9150  INTERESES SOBRE PRESTAMOS DE DUDOSA RECUPERACIÓN</v>
          </cell>
          <cell r="C1000">
            <v>0</v>
          </cell>
          <cell r="D1000">
            <v>0</v>
          </cell>
          <cell r="E1000">
            <v>0</v>
          </cell>
        </row>
        <row r="1001">
          <cell r="B1001" t="str">
            <v>BKW.9150.00  INTERESES SOBRE PRÉSTAMOS DE DUDOSA RECUPERACIÓN</v>
          </cell>
          <cell r="C1001">
            <v>0</v>
          </cell>
          <cell r="D1001">
            <v>0</v>
          </cell>
          <cell r="E1001">
            <v>0</v>
          </cell>
        </row>
        <row r="1002">
          <cell r="B1002" t="str">
            <v>BKW.9150.00.00.01  Int. S/Prést. Vencidos Emp. Privada Originales</v>
          </cell>
          <cell r="C1002">
            <v>731010104</v>
          </cell>
          <cell r="D1002" t="str">
            <v>Categoría IV - Créditos de Dudosa Recuperación</v>
          </cell>
          <cell r="E1002">
            <v>1</v>
          </cell>
        </row>
        <row r="1003">
          <cell r="B1003" t="str">
            <v>BKW.9150.00.00.02  Int. S/Prést. Vencidos Emp. Privada Refinanciados</v>
          </cell>
          <cell r="C1003">
            <v>731010104</v>
          </cell>
          <cell r="D1003" t="str">
            <v>Categoría IV - Créditos de Dudosa Recuperación</v>
          </cell>
          <cell r="E1003">
            <v>1</v>
          </cell>
        </row>
        <row r="1004">
          <cell r="B1004" t="str">
            <v>BKW.9150.00.00.03  Int. S/Prést. Vencidos Vivienda Originales</v>
          </cell>
          <cell r="C1004">
            <v>731010104</v>
          </cell>
          <cell r="D1004" t="str">
            <v>Categoría IV - Créditos de Dudosa Recuperación</v>
          </cell>
          <cell r="E1004">
            <v>1</v>
          </cell>
        </row>
        <row r="1005">
          <cell r="B1005" t="str">
            <v>BKW.9150.00.00.04  Int. S/Prést. Vencidos Vivienda Refinanciados</v>
          </cell>
          <cell r="C1005">
            <v>731010104</v>
          </cell>
          <cell r="D1005" t="str">
            <v>Categoría IV - Créditos de Dudosa Recuperación</v>
          </cell>
          <cell r="E1005">
            <v>1</v>
          </cell>
        </row>
        <row r="1006">
          <cell r="B1006" t="str">
            <v>BKW.9150.00.00.05  Int. S/Prést. Vencidos Particulares Originales</v>
          </cell>
          <cell r="C1006">
            <v>731010104</v>
          </cell>
          <cell r="D1006" t="str">
            <v>Categoría IV - Créditos de Dudosa Recuperación</v>
          </cell>
          <cell r="E1006">
            <v>1</v>
          </cell>
        </row>
        <row r="1007">
          <cell r="B1007" t="str">
            <v>BKW.9150.00.00.06  Int. S/Prést. Vencidos Particulares Refinanciados</v>
          </cell>
          <cell r="C1007">
            <v>731010104</v>
          </cell>
          <cell r="D1007" t="str">
            <v>Categoría IV - Créditos de Dudosa Recuperación</v>
          </cell>
          <cell r="E1007">
            <v>1</v>
          </cell>
        </row>
        <row r="1008">
          <cell r="B1008" t="str">
            <v>BKW.9150.00.00.12  Int. S/Prést. Vencidos Empresa privada Reestruc.</v>
          </cell>
          <cell r="C1008">
            <v>731010104</v>
          </cell>
          <cell r="D1008" t="str">
            <v>Categoría IV - Créditos de Dudosa Recuperación</v>
          </cell>
          <cell r="E1008">
            <v>1</v>
          </cell>
        </row>
        <row r="1009">
          <cell r="B1009" t="str">
            <v>BKW.9150.00.00.13  Int. S/Prést. Vencidos Particulares Reestruc</v>
          </cell>
          <cell r="C1009">
            <v>731010104</v>
          </cell>
          <cell r="D1009" t="str">
            <v>Categoría IV - Créditos de Dudosa Recuperación</v>
          </cell>
          <cell r="E1009">
            <v>1</v>
          </cell>
        </row>
        <row r="1010">
          <cell r="B1010" t="str">
            <v>BKW.9150.00.00.14  Int. S/Prést. Vencidos Particulares Vivienda Reestruc.</v>
          </cell>
          <cell r="C1010">
            <v>731010104</v>
          </cell>
          <cell r="D1010" t="str">
            <v>Categoría IV - Créditos de Dudosa Recuperación</v>
          </cell>
          <cell r="E1010">
            <v>1</v>
          </cell>
        </row>
        <row r="1011">
          <cell r="B1011" t="str">
            <v>BKW.916  CARTERA DE PRÉSTAMOS PIGNORADA</v>
          </cell>
        </row>
        <row r="1012">
          <cell r="B1012" t="str">
            <v>BKW.9160  CARTERA DE PRÉSTAMOS PIGNORADA</v>
          </cell>
          <cell r="C1012">
            <v>0</v>
          </cell>
          <cell r="D1012">
            <v>0</v>
          </cell>
          <cell r="E1012">
            <v>0</v>
          </cell>
        </row>
        <row r="1013">
          <cell r="B1013" t="str">
            <v>BKW.9160.01  A FAVOR DEL BANCO CENTRAL DE RESERVA</v>
          </cell>
        </row>
        <row r="1014">
          <cell r="B1014" t="str">
            <v>BKW.9160.01.00  A FAVOR DEL BANCO CENTRAL DE RESERVA</v>
          </cell>
          <cell r="C1014">
            <v>0</v>
          </cell>
          <cell r="D1014">
            <v>0</v>
          </cell>
          <cell r="E1014">
            <v>0</v>
          </cell>
        </row>
        <row r="1015">
          <cell r="B1015" t="str">
            <v>BKW.9160.02  A FAVOR DEL BMI</v>
          </cell>
        </row>
        <row r="1016">
          <cell r="B1016" t="str">
            <v>BKW.9160.02.00  A FAVOR DEL BMI</v>
          </cell>
          <cell r="C1016">
            <v>71201</v>
          </cell>
          <cell r="D1016" t="str">
            <v>Créditos Obtenidos de Otras Entidades Oficiales</v>
          </cell>
          <cell r="E1016">
            <v>1</v>
          </cell>
        </row>
        <row r="1017">
          <cell r="B1017" t="str">
            <v>BKW.9160.03  PARA GARANTIZAR EMISIONES DE OBLIGACIONES</v>
          </cell>
          <cell r="C1017">
            <v>0</v>
          </cell>
          <cell r="D1017">
            <v>0</v>
          </cell>
          <cell r="E1017">
            <v>0</v>
          </cell>
        </row>
        <row r="1018">
          <cell r="B1018" t="str">
            <v>BKW.9160.03.00  PARA GARANTIZAR EMISIONES DE OBLIGACIONES</v>
          </cell>
          <cell r="C1018">
            <v>7310103011</v>
          </cell>
          <cell r="D1018" t="str">
            <v>I - A</v>
          </cell>
          <cell r="E1018">
            <v>1</v>
          </cell>
        </row>
        <row r="1019">
          <cell r="B1019" t="str">
            <v>BKW.92  EXISTENCIAS EN LA BÓVEDA</v>
          </cell>
          <cell r="C1019">
            <v>0</v>
          </cell>
          <cell r="D1019">
            <v>0</v>
          </cell>
          <cell r="E1019">
            <v>0</v>
          </cell>
        </row>
        <row r="1020">
          <cell r="B1020" t="str">
            <v>BKW.921  DOCUMENTOS DE PRESTAMOS Y CRÉDITOS</v>
          </cell>
          <cell r="C1020">
            <v>0</v>
          </cell>
          <cell r="D1020">
            <v>0</v>
          </cell>
          <cell r="E1020">
            <v>0</v>
          </cell>
        </row>
        <row r="1021">
          <cell r="B1021" t="str">
            <v>BKW.9210  DOCUMENTOS DE PRESTAMOS Y CRÉDITOS</v>
          </cell>
          <cell r="C1021">
            <v>0</v>
          </cell>
          <cell r="D1021">
            <v>0</v>
          </cell>
          <cell r="E1021">
            <v>0</v>
          </cell>
        </row>
        <row r="1022">
          <cell r="B1022" t="str">
            <v>BKW.9210.00  DOCUMENTOS DE PRESTAMOS Y CRÉDITOS</v>
          </cell>
          <cell r="C1022">
            <v>0</v>
          </cell>
          <cell r="D1022">
            <v>0</v>
          </cell>
          <cell r="E1022">
            <v>0</v>
          </cell>
        </row>
        <row r="1023">
          <cell r="B1023" t="str">
            <v>BKW.9210.00.01  Con hipoteca</v>
          </cell>
          <cell r="C1023">
            <v>7810299</v>
          </cell>
          <cell r="D1023" t="str">
            <v>Otros Valores y Bienes de Terceros en Custodia</v>
          </cell>
          <cell r="E1023">
            <v>1</v>
          </cell>
        </row>
        <row r="1024">
          <cell r="B1024" t="str">
            <v>BKW.9210.00.06  Mutuos sin garantía real (1)</v>
          </cell>
          <cell r="C1024">
            <v>7810299</v>
          </cell>
          <cell r="D1024" t="str">
            <v>Otros Valores y Bienes de Terceros en Custodia</v>
          </cell>
          <cell r="E1024">
            <v>1</v>
          </cell>
        </row>
        <row r="1025">
          <cell r="B1025" t="str">
            <v>BKW.922  TÍTULOSVALORES Y OTROS DOCUMENTOS</v>
          </cell>
          <cell r="C1025">
            <v>0</v>
          </cell>
          <cell r="D1025">
            <v>0</v>
          </cell>
          <cell r="E1025">
            <v>0</v>
          </cell>
        </row>
        <row r="1026">
          <cell r="B1026" t="str">
            <v>BKW.9220  TÍTULOSVALORES Y OTROS DOCUMENTOS</v>
          </cell>
          <cell r="C1026">
            <v>0</v>
          </cell>
          <cell r="D1026">
            <v>0</v>
          </cell>
          <cell r="E1026">
            <v>0</v>
          </cell>
        </row>
        <row r="1027">
          <cell r="B1027" t="str">
            <v>BKW.9220.02  DOCUMENTOS AJENOS AL COBRO</v>
          </cell>
          <cell r="C1027">
            <v>0</v>
          </cell>
          <cell r="D1027">
            <v>0</v>
          </cell>
          <cell r="E1027">
            <v>0</v>
          </cell>
        </row>
        <row r="1028">
          <cell r="B1028" t="str">
            <v>BKW.9220.02.03  Cartas de crédito - ML</v>
          </cell>
          <cell r="C1028">
            <v>0</v>
          </cell>
          <cell r="D1028">
            <v>0</v>
          </cell>
          <cell r="E1028">
            <v>0</v>
          </cell>
        </row>
        <row r="1029">
          <cell r="B1029" t="str">
            <v>BKW.923  CARTERA DE INVERSIONES FINANCIERAS</v>
          </cell>
          <cell r="C1029">
            <v>0</v>
          </cell>
          <cell r="D1029">
            <v>0</v>
          </cell>
          <cell r="E1029">
            <v>0</v>
          </cell>
        </row>
        <row r="1030">
          <cell r="B1030" t="str">
            <v>BKW.9230  CARTERA DE INVERSIONES FINANCIERAS</v>
          </cell>
          <cell r="C1030">
            <v>0</v>
          </cell>
          <cell r="D1030">
            <v>0</v>
          </cell>
          <cell r="E1030">
            <v>0</v>
          </cell>
        </row>
        <row r="1031">
          <cell r="B1031" t="str">
            <v>BKW.9230.01  TÍTULOSVALORES NEGOCIABLES</v>
          </cell>
          <cell r="C1031">
            <v>0</v>
          </cell>
          <cell r="D1031">
            <v>0</v>
          </cell>
          <cell r="E1031">
            <v>0</v>
          </cell>
        </row>
        <row r="1032">
          <cell r="B1032" t="str">
            <v>BKW.9230.01.03  Emitidos por empresas privadas</v>
          </cell>
          <cell r="C1032">
            <v>71301</v>
          </cell>
          <cell r="D1032" t="str">
            <v>Títulos Valores</v>
          </cell>
          <cell r="E1032">
            <v>1</v>
          </cell>
        </row>
        <row r="1033">
          <cell r="B1033" t="str">
            <v>BKW.9230.01.05  Emitidos por bancos</v>
          </cell>
          <cell r="C1033">
            <v>71301</v>
          </cell>
          <cell r="D1033" t="str">
            <v>Títulos Valores</v>
          </cell>
          <cell r="E1033">
            <v>1</v>
          </cell>
        </row>
        <row r="1034">
          <cell r="B1034" t="str">
            <v>BKW.9230.01.04  Emitidos por particulares</v>
          </cell>
          <cell r="C1034">
            <v>0</v>
          </cell>
          <cell r="D1034">
            <v>0</v>
          </cell>
          <cell r="E1034">
            <v>0</v>
          </cell>
        </row>
        <row r="1035">
          <cell r="B1035" t="str">
            <v>BKW.9230.02  TÍTULOSVALORES NO NEGOCIABLES</v>
          </cell>
          <cell r="C1035">
            <v>0</v>
          </cell>
          <cell r="D1035">
            <v>0</v>
          </cell>
          <cell r="E1035">
            <v>0</v>
          </cell>
        </row>
        <row r="1036">
          <cell r="B1036" t="str">
            <v>BKW.9230.02.02  Emitidos por el estado</v>
          </cell>
          <cell r="C1036">
            <v>71301</v>
          </cell>
          <cell r="D1036" t="str">
            <v>Títulos Valores</v>
          </cell>
          <cell r="E1036">
            <v>1</v>
          </cell>
        </row>
        <row r="1037">
          <cell r="B1037" t="str">
            <v>BKW.9230.02.04  Emitidos por particulares</v>
          </cell>
          <cell r="C1037">
            <v>0</v>
          </cell>
          <cell r="D1037">
            <v>0</v>
          </cell>
          <cell r="E1037">
            <v>0</v>
          </cell>
        </row>
        <row r="1038">
          <cell r="B1038" t="str">
            <v>BKW.924  ACTIVOS CASTIGADOS</v>
          </cell>
          <cell r="C1038">
            <v>0</v>
          </cell>
          <cell r="D1038">
            <v>0</v>
          </cell>
          <cell r="E1038">
            <v>0</v>
          </cell>
        </row>
        <row r="1039">
          <cell r="B1039" t="str">
            <v>BKW.9240  ACTIVOS CASTIGADOS</v>
          </cell>
          <cell r="C1039">
            <v>0</v>
          </cell>
          <cell r="D1039">
            <v>0</v>
          </cell>
          <cell r="E1039">
            <v>0</v>
          </cell>
        </row>
        <row r="1040">
          <cell r="B1040" t="str">
            <v>BKW.9240.01  CARTERA DE PRÉSTAMOS</v>
          </cell>
          <cell r="C1040">
            <v>0</v>
          </cell>
          <cell r="D1040">
            <v>0</v>
          </cell>
          <cell r="E1040">
            <v>0</v>
          </cell>
        </row>
        <row r="1041">
          <cell r="B1041" t="str">
            <v>BKW.9240.01.00.01  Cartera de préstamos Capital - ML</v>
          </cell>
          <cell r="C1041">
            <v>7820103</v>
          </cell>
          <cell r="D1041" t="str">
            <v>Otras Cuentas Incobrables Castigadas</v>
          </cell>
          <cell r="E1041">
            <v>1</v>
          </cell>
        </row>
        <row r="1042">
          <cell r="B1042" t="str">
            <v>BKW.9240.01.00.02  Cartera de préstamos Interes - ML</v>
          </cell>
          <cell r="C1042">
            <v>7820103</v>
          </cell>
          <cell r="D1042" t="str">
            <v>Otras Cuentas Incobrables Castigadas</v>
          </cell>
          <cell r="E1042">
            <v>1</v>
          </cell>
        </row>
        <row r="1043">
          <cell r="B1043" t="str">
            <v>BKW.9240.01.00.03  Cartera de préstamos Recargos - ML</v>
          </cell>
          <cell r="C1043">
            <v>0</v>
          </cell>
          <cell r="D1043">
            <v>0</v>
          </cell>
          <cell r="E1043">
            <v>0</v>
          </cell>
        </row>
        <row r="1044">
          <cell r="B1044" t="str">
            <v>BKW.9240.01.00.04  Cartera de préstamos Seguro Deuda - ML</v>
          </cell>
          <cell r="C1044">
            <v>0</v>
          </cell>
          <cell r="D1044">
            <v>0</v>
          </cell>
          <cell r="E1044">
            <v>0</v>
          </cell>
        </row>
        <row r="1045">
          <cell r="B1045" t="str">
            <v>BKW.93  INFORMACIÓN FINANCIERA POR CONTRA</v>
          </cell>
          <cell r="C1045">
            <v>0</v>
          </cell>
          <cell r="D1045">
            <v>0</v>
          </cell>
          <cell r="E1045">
            <v>0</v>
          </cell>
        </row>
        <row r="1046">
          <cell r="B1046" t="str">
            <v>BKW.930  INFORMACIÓN FINANCIERA POR CONTRA</v>
          </cell>
          <cell r="C1046">
            <v>0</v>
          </cell>
          <cell r="D1046">
            <v>0</v>
          </cell>
          <cell r="E1046">
            <v>0</v>
          </cell>
        </row>
        <row r="1047">
          <cell r="B1047" t="str">
            <v>BKW.9300  INFORMACIÓN FINANCIERA POR CONTRA</v>
          </cell>
          <cell r="C1047">
            <v>0</v>
          </cell>
          <cell r="D1047">
            <v>0</v>
          </cell>
          <cell r="E1047">
            <v>0</v>
          </cell>
        </row>
        <row r="1048">
          <cell r="B1048" t="str">
            <v>BKW.9300.00  INFORMACIÓN FINANCIERA POR CONTRA</v>
          </cell>
          <cell r="C1048">
            <v>0</v>
          </cell>
          <cell r="D1048">
            <v>0</v>
          </cell>
          <cell r="E1048">
            <v>0</v>
          </cell>
        </row>
        <row r="1049">
          <cell r="B1049" t="str">
            <v>BKW.9300.00.00  INFORMACIÓN FINANCIERA POR CONTRA</v>
          </cell>
          <cell r="C1049">
            <v>79199</v>
          </cell>
          <cell r="D1049" t="str">
            <v>Contracuenta de todas las Cuentas de Orden y Registro</v>
          </cell>
          <cell r="E1049">
            <v>-1</v>
          </cell>
        </row>
        <row r="1050">
          <cell r="B1050" t="str">
            <v>BKW.94  EXISTENCIAS EN LA BÓVEDA POR CONTRA</v>
          </cell>
          <cell r="C1050">
            <v>0</v>
          </cell>
          <cell r="D1050">
            <v>0</v>
          </cell>
          <cell r="E1050">
            <v>0</v>
          </cell>
        </row>
        <row r="1051">
          <cell r="B1051" t="str">
            <v>BKW.940  EXISTENCIAS EN LA BÓVEDA POR CONTRA</v>
          </cell>
          <cell r="C1051">
            <v>0</v>
          </cell>
          <cell r="D1051">
            <v>0</v>
          </cell>
          <cell r="E1051">
            <v>0</v>
          </cell>
        </row>
        <row r="1052">
          <cell r="B1052" t="str">
            <v>BKW.9400  EXISTENCIAS EN LA BÓVEDA POR CONTRA</v>
          </cell>
          <cell r="C1052">
            <v>0</v>
          </cell>
          <cell r="D1052">
            <v>0</v>
          </cell>
          <cell r="E1052">
            <v>0</v>
          </cell>
        </row>
        <row r="1053">
          <cell r="B1053" t="str">
            <v>BKW.9400.00  EXISTENCIAS EN LA BÓVEDA POR CONTRA</v>
          </cell>
          <cell r="C1053">
            <v>0</v>
          </cell>
          <cell r="D1053">
            <v>0</v>
          </cell>
          <cell r="E1053">
            <v>0</v>
          </cell>
        </row>
        <row r="1054">
          <cell r="B1054" t="str">
            <v>BKW.9400.00.00  EXISTENCIAS EN LA BÓVEDA POR CONTRA</v>
          </cell>
          <cell r="C1054">
            <v>79199</v>
          </cell>
          <cell r="D1054" t="str">
            <v>Contracuenta de todas las Cuentas de Orden y Registro</v>
          </cell>
          <cell r="E1054">
            <v>-1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 Publicaciòn IGa"/>
      <sheetName val="Estado Resultados Public IGa "/>
      <sheetName val="Informaciòn Presupuesto 06 IGb"/>
      <sheetName val="RESULTADOS PRESUPUESTO 06 IGb"/>
      <sheetName val="Presupuesto Dic 06 IGb "/>
      <sheetName val="Presup Dic 06 Condensado IGb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ESTADO DE GANANCIAS Y PERDIDAS CONSOLIDADO</v>
          </cell>
        </row>
        <row r="3">
          <cell r="A3" t="str">
            <v>PRESUPUESTO DICIEMBRE   2006</v>
          </cell>
        </row>
        <row r="4">
          <cell r="A4" t="str">
            <v>(Miles de Lempiras)</v>
          </cell>
        </row>
        <row r="5">
          <cell r="A5" t="str">
            <v xml:space="preserve">  Banco Atlántida</v>
          </cell>
        </row>
        <row r="6">
          <cell r="B6" t="str">
            <v>CIFRAS MENSUALES</v>
          </cell>
          <cell r="E6" t="str">
            <v>CIFRAS  MENSUALES</v>
          </cell>
          <cell r="G6" t="str">
            <v>CIFRAS  MENSUALES</v>
          </cell>
          <cell r="L6" t="str">
            <v>CIFRAS MENSUALES</v>
          </cell>
          <cell r="M6" t="str">
            <v>CIFRAS ACUMULADAS</v>
          </cell>
        </row>
        <row r="7">
          <cell r="B7" t="str">
            <v>Diciembre   2005</v>
          </cell>
          <cell r="C7" t="str">
            <v>Noviembre       2005</v>
          </cell>
          <cell r="D7" t="str">
            <v>Octubre       2005</v>
          </cell>
          <cell r="E7" t="str">
            <v>Septiembre   2005</v>
          </cell>
          <cell r="F7" t="str">
            <v>Agosto        2005</v>
          </cell>
          <cell r="G7" t="str">
            <v>Julio           2005</v>
          </cell>
          <cell r="H7" t="str">
            <v>Junio           2005</v>
          </cell>
          <cell r="I7" t="str">
            <v>Mayo        2005</v>
          </cell>
          <cell r="J7" t="str">
            <v>Abril             2005</v>
          </cell>
          <cell r="K7" t="str">
            <v>Marzo        2005</v>
          </cell>
          <cell r="L7" t="str">
            <v xml:space="preserve"> Febrero  2005</v>
          </cell>
          <cell r="M7" t="str">
            <v>Diciembre      2006</v>
          </cell>
          <cell r="N7" t="str">
            <v>%</v>
          </cell>
        </row>
        <row r="8">
          <cell r="A8" t="str">
            <v>Intereses Devengados</v>
          </cell>
          <cell r="M8">
            <v>1700754.9210000001</v>
          </cell>
          <cell r="N8">
            <v>100</v>
          </cell>
        </row>
        <row r="9">
          <cell r="A9" t="str">
            <v xml:space="preserve">     Sobre Total Prestamos</v>
          </cell>
          <cell r="M9">
            <v>1421940.7760000001</v>
          </cell>
          <cell r="N9">
            <v>83.60644784516839</v>
          </cell>
        </row>
        <row r="10">
          <cell r="A10" t="str">
            <v xml:space="preserve">      Ptmos. Desctos. y Sobregiros Clientes</v>
          </cell>
          <cell r="M10">
            <v>1370333.534</v>
          </cell>
          <cell r="N10">
            <v>80.572075204949527</v>
          </cell>
        </row>
        <row r="11">
          <cell r="A11" t="str">
            <v xml:space="preserve">        Prest. Inst. financieras</v>
          </cell>
          <cell r="M11">
            <v>3506.7769999999996</v>
          </cell>
          <cell r="N11">
            <v>0.20618943721404051</v>
          </cell>
        </row>
        <row r="12">
          <cell r="A12" t="str">
            <v xml:space="preserve">        Comisiones Sobre Cartera</v>
          </cell>
          <cell r="M12">
            <v>48100.465000000004</v>
          </cell>
          <cell r="N12">
            <v>2.8281832030048264</v>
          </cell>
        </row>
        <row r="13">
          <cell r="A13" t="str">
            <v xml:space="preserve">     Inversiones</v>
          </cell>
          <cell r="M13">
            <v>278814.14499999996</v>
          </cell>
          <cell r="N13">
            <v>16.393552154831596</v>
          </cell>
        </row>
        <row r="14">
          <cell r="A14" t="str">
            <v xml:space="preserve">        Moneda Nacional</v>
          </cell>
          <cell r="M14">
            <v>228427.09699999998</v>
          </cell>
          <cell r="N14">
            <v>13.430923772702696</v>
          </cell>
        </row>
        <row r="15">
          <cell r="A15" t="str">
            <v xml:space="preserve">        Moneda Extranjera</v>
          </cell>
          <cell r="M15">
            <v>50387.048000000003</v>
          </cell>
          <cell r="N15">
            <v>2.9626283821289028</v>
          </cell>
        </row>
        <row r="17">
          <cell r="A17" t="str">
            <v>Intereses Pagados</v>
          </cell>
          <cell r="M17">
            <v>667324.38500000001</v>
          </cell>
          <cell r="N17">
            <v>39.236951588982052</v>
          </cell>
        </row>
        <row r="18">
          <cell r="A18" t="str">
            <v xml:space="preserve">   Prest. Otras Inst. Financieras</v>
          </cell>
          <cell r="M18">
            <v>105272.73999999993</v>
          </cell>
          <cell r="N18">
            <v>6.1897654212343705</v>
          </cell>
        </row>
        <row r="20">
          <cell r="A20" t="str">
            <v xml:space="preserve">     A Clientes</v>
          </cell>
          <cell r="M20">
            <v>562051.64500000002</v>
          </cell>
          <cell r="N20">
            <v>33.047186167747682</v>
          </cell>
        </row>
        <row r="21">
          <cell r="A21" t="str">
            <v xml:space="preserve">        Cuenta de Cheques M/N</v>
          </cell>
          <cell r="M21">
            <v>11994.058999999999</v>
          </cell>
          <cell r="N21">
            <v>0.70521971460460642</v>
          </cell>
        </row>
        <row r="22">
          <cell r="A22" t="str">
            <v xml:space="preserve">        A la Vista Dolares</v>
          </cell>
          <cell r="M22">
            <v>1538.999</v>
          </cell>
          <cell r="N22">
            <v>9.0489169309303438E-2</v>
          </cell>
        </row>
        <row r="23">
          <cell r="A23" t="str">
            <v xml:space="preserve">        Ahorro M/N</v>
          </cell>
          <cell r="M23">
            <v>243572.34600000002</v>
          </cell>
          <cell r="N23">
            <v>14.321425326629997</v>
          </cell>
        </row>
        <row r="24">
          <cell r="A24" t="str">
            <v xml:space="preserve">        Ahorro M/E</v>
          </cell>
          <cell r="M24">
            <v>42023.487000000001</v>
          </cell>
          <cell r="N24">
            <v>2.4708725802357976</v>
          </cell>
        </row>
        <row r="25">
          <cell r="A25" t="str">
            <v xml:space="preserve">        Plazo M/N</v>
          </cell>
          <cell r="M25">
            <v>221261.18799999999</v>
          </cell>
          <cell r="N25">
            <v>13.009586817476565</v>
          </cell>
        </row>
        <row r="26">
          <cell r="A26" t="str">
            <v xml:space="preserve">        A Plazo M/E</v>
          </cell>
          <cell r="M26">
            <v>19663.187999999998</v>
          </cell>
          <cell r="N26">
            <v>1.1561447071068034</v>
          </cell>
        </row>
        <row r="27">
          <cell r="A27" t="str">
            <v xml:space="preserve">     Deuda Subordinada</v>
          </cell>
          <cell r="M27">
            <v>9929.3780000000006</v>
          </cell>
          <cell r="N27">
            <v>0.58382180038978115</v>
          </cell>
        </row>
        <row r="28">
          <cell r="A28" t="str">
            <v xml:space="preserve">     Otras Captaciones</v>
          </cell>
          <cell r="M28">
            <v>12069</v>
          </cell>
          <cell r="N28">
            <v>0.70962605199482465</v>
          </cell>
        </row>
        <row r="30">
          <cell r="A30" t="str">
            <v>Ingreso Neto Intereses</v>
          </cell>
          <cell r="M30">
            <v>1033430.5360000001</v>
          </cell>
          <cell r="N30">
            <v>60.763048411017948</v>
          </cell>
        </row>
        <row r="32">
          <cell r="A32" t="str">
            <v>Ingresos Operativos no Generados por Intereses</v>
          </cell>
          <cell r="M32">
            <v>319602.06900000002</v>
          </cell>
          <cell r="N32">
            <v>18.79177681944217</v>
          </cell>
        </row>
        <row r="33">
          <cell r="A33" t="str">
            <v xml:space="preserve">     Compra y Venta Divisas</v>
          </cell>
          <cell r="M33">
            <v>73848</v>
          </cell>
          <cell r="N33">
            <v>4.3420718110625414</v>
          </cell>
        </row>
        <row r="34">
          <cell r="A34" t="str">
            <v xml:space="preserve">    Giros y Transferencias</v>
          </cell>
          <cell r="M34">
            <v>48998.436000000002</v>
          </cell>
          <cell r="N34">
            <v>2.880981580296718</v>
          </cell>
        </row>
        <row r="35">
          <cell r="A35" t="str">
            <v xml:space="preserve">     Comisiones Tarjeta de  Crédito</v>
          </cell>
          <cell r="M35">
            <v>31205.208999999999</v>
          </cell>
          <cell r="N35">
            <v>1.8347857539434396</v>
          </cell>
        </row>
        <row r="36">
          <cell r="A36" t="str">
            <v xml:space="preserve">     Servicios Bancarios</v>
          </cell>
          <cell r="M36">
            <v>30764.723000000002</v>
          </cell>
          <cell r="N36">
            <v>1.8088863139617515</v>
          </cell>
        </row>
        <row r="37">
          <cell r="A37" t="str">
            <v xml:space="preserve">     Recaudaciones Gobierno Central</v>
          </cell>
          <cell r="M37">
            <v>24919.409</v>
          </cell>
          <cell r="N37">
            <v>1.4651969365079378</v>
          </cell>
        </row>
        <row r="38">
          <cell r="A38" t="str">
            <v xml:space="preserve">     Servicios Financieros</v>
          </cell>
          <cell r="M38">
            <v>20520</v>
          </cell>
          <cell r="N38">
            <v>1.2065230414229682</v>
          </cell>
        </row>
        <row r="39">
          <cell r="A39" t="str">
            <v xml:space="preserve">     Servicios Empresariales</v>
          </cell>
          <cell r="M39">
            <v>17004.050999999999</v>
          </cell>
          <cell r="N39">
            <v>0.99979431428027599</v>
          </cell>
        </row>
        <row r="40">
          <cell r="A40" t="str">
            <v xml:space="preserve">     Comisiones Internacional</v>
          </cell>
          <cell r="M40">
            <v>15553.64</v>
          </cell>
          <cell r="N40">
            <v>0.91451389074064005</v>
          </cell>
        </row>
        <row r="41">
          <cell r="A41" t="str">
            <v xml:space="preserve">     Comisiones Sobre Fideicomisos</v>
          </cell>
          <cell r="M41">
            <v>15699.083000000001</v>
          </cell>
          <cell r="N41">
            <v>0.92306556377736926</v>
          </cell>
        </row>
        <row r="42">
          <cell r="A42" t="str">
            <v xml:space="preserve">     Servicios Públicos</v>
          </cell>
          <cell r="M42">
            <v>6408.0389999999998</v>
          </cell>
          <cell r="N42">
            <v>0.37677615515774832</v>
          </cell>
        </row>
        <row r="43">
          <cell r="A43" t="str">
            <v xml:space="preserve">     Custodia y Traslado de Valores</v>
          </cell>
          <cell r="M43">
            <v>7195.1009999999997</v>
          </cell>
          <cell r="N43">
            <v>0.42305336948661981</v>
          </cell>
        </row>
        <row r="44">
          <cell r="A44" t="str">
            <v xml:space="preserve">     Alquileres</v>
          </cell>
          <cell r="M44">
            <v>7074.8620000000001</v>
          </cell>
          <cell r="N44">
            <v>0.41598362660271848</v>
          </cell>
        </row>
        <row r="45">
          <cell r="A45" t="str">
            <v xml:space="preserve">     Servicios Instituciones Gubernamentales</v>
          </cell>
          <cell r="M45">
            <v>11350.966</v>
          </cell>
          <cell r="N45">
            <v>0.66740750591660347</v>
          </cell>
        </row>
        <row r="46">
          <cell r="A46" t="str">
            <v xml:space="preserve">     Comisiones Vivienda</v>
          </cell>
          <cell r="M46">
            <v>2412.9949999999999</v>
          </cell>
          <cell r="N46">
            <v>0.14187787847653094</v>
          </cell>
        </row>
        <row r="47">
          <cell r="A47" t="str">
            <v xml:space="preserve">     Sobre cuentas a Cobrar</v>
          </cell>
          <cell r="M47">
            <v>815.55499999999995</v>
          </cell>
          <cell r="N47">
            <v>4.7952529193358122E-2</v>
          </cell>
        </row>
        <row r="48">
          <cell r="A48" t="str">
            <v xml:space="preserve">     Ganancia Cambio Cotizacion</v>
          </cell>
          <cell r="M48">
            <v>5832</v>
          </cell>
          <cell r="N48">
            <v>0.34290654861494885</v>
          </cell>
        </row>
        <row r="50">
          <cell r="A50" t="str">
            <v>Egresos operativos no generados por intereses</v>
          </cell>
          <cell r="M50">
            <v>12760.832</v>
          </cell>
          <cell r="N50">
            <v>0.75030398809588394</v>
          </cell>
        </row>
        <row r="51">
          <cell r="A51" t="str">
            <v xml:space="preserve">     Comisiones Pagadas a Instituciones Financieras</v>
          </cell>
          <cell r="M51">
            <v>12760.832</v>
          </cell>
          <cell r="N51">
            <v>0.75030398809588394</v>
          </cell>
        </row>
        <row r="53">
          <cell r="A53" t="str">
            <v>Ingreso neto por Comisiones y Servicios</v>
          </cell>
          <cell r="M53">
            <v>306841.23700000002</v>
          </cell>
          <cell r="N53">
            <v>18.041472831346287</v>
          </cell>
        </row>
        <row r="55">
          <cell r="A55" t="str">
            <v>Gastos Operativos</v>
          </cell>
          <cell r="M55">
            <v>758610.36899999995</v>
          </cell>
          <cell r="N55">
            <v>44.604331854818717</v>
          </cell>
        </row>
        <row r="57">
          <cell r="A57" t="str">
            <v>Gastos Administrativos</v>
          </cell>
          <cell r="M57">
            <v>700858.73499999999</v>
          </cell>
          <cell r="N57">
            <v>41.208684822614714</v>
          </cell>
        </row>
        <row r="58">
          <cell r="A58" t="str">
            <v xml:space="preserve">     Gastos en Personal</v>
          </cell>
          <cell r="M58">
            <v>326148.897</v>
          </cell>
          <cell r="N58">
            <v>19.176713409609473</v>
          </cell>
        </row>
        <row r="59">
          <cell r="A59" t="str">
            <v xml:space="preserve">     Gastos Diversos y Otros</v>
          </cell>
          <cell r="M59">
            <v>374709.83799999999</v>
          </cell>
          <cell r="N59">
            <v>22.031971413005248</v>
          </cell>
        </row>
        <row r="61">
          <cell r="A61" t="str">
            <v xml:space="preserve">    Aportación Solidaria Temporal</v>
          </cell>
          <cell r="M61">
            <v>0</v>
          </cell>
          <cell r="N61">
            <v>0</v>
          </cell>
        </row>
        <row r="62">
          <cell r="N62">
            <v>0</v>
          </cell>
        </row>
        <row r="63">
          <cell r="A63" t="str">
            <v>Depreciaciones y Amortizaciones</v>
          </cell>
          <cell r="M63">
            <v>57751.633999999998</v>
          </cell>
          <cell r="N63">
            <v>3.3956470322040007</v>
          </cell>
        </row>
        <row r="64">
          <cell r="A64" t="str">
            <v xml:space="preserve">     Reserva Edificios</v>
          </cell>
          <cell r="M64">
            <v>5640</v>
          </cell>
          <cell r="N64">
            <v>0.33161744413379823</v>
          </cell>
        </row>
        <row r="65">
          <cell r="A65" t="str">
            <v xml:space="preserve">     Reserva Mobiliario y Equipo</v>
          </cell>
          <cell r="M65">
            <v>3480</v>
          </cell>
          <cell r="N65">
            <v>0.20461501872085425</v>
          </cell>
        </row>
        <row r="66">
          <cell r="A66" t="str">
            <v xml:space="preserve">     Reserva Sistemas de Informática</v>
          </cell>
          <cell r="M66">
            <v>23400</v>
          </cell>
          <cell r="N66">
            <v>1.3758596086402268</v>
          </cell>
        </row>
        <row r="67">
          <cell r="A67" t="str">
            <v xml:space="preserve">     Reserva Vehiculos</v>
          </cell>
          <cell r="M67">
            <v>2700</v>
          </cell>
          <cell r="N67">
            <v>0.15875303176618002</v>
          </cell>
        </row>
        <row r="68">
          <cell r="A68" t="str">
            <v xml:space="preserve">     Reserva Instalaciones</v>
          </cell>
          <cell r="M68">
            <v>5160</v>
          </cell>
          <cell r="N68">
            <v>0.30339468293092181</v>
          </cell>
        </row>
        <row r="69">
          <cell r="A69" t="str">
            <v xml:space="preserve">     Reserva Activos Eventuales</v>
          </cell>
          <cell r="M69">
            <v>17371.633999999998</v>
          </cell>
          <cell r="N69">
            <v>1.0214072460120194</v>
          </cell>
        </row>
        <row r="71">
          <cell r="A71" t="str">
            <v>Reserva  Inversiones</v>
          </cell>
          <cell r="M71">
            <v>39000</v>
          </cell>
          <cell r="N71">
            <v>2.2930993477337114</v>
          </cell>
        </row>
        <row r="72">
          <cell r="A72" t="str">
            <v>Provision para Créditos Dudosos</v>
          </cell>
          <cell r="M72">
            <v>97528.623999999996</v>
          </cell>
          <cell r="N72">
            <v>5.7344313866606766</v>
          </cell>
        </row>
        <row r="74">
          <cell r="A74" t="str">
            <v>Operaciones Extraordinarias</v>
          </cell>
          <cell r="M74">
            <v>28316.231</v>
          </cell>
          <cell r="N74">
            <v>1.6649213034968486</v>
          </cell>
        </row>
        <row r="75">
          <cell r="A75" t="str">
            <v xml:space="preserve">     Ingresos Extraordinarios</v>
          </cell>
          <cell r="M75">
            <v>32242.842000000001</v>
          </cell>
          <cell r="N75">
            <v>1.8957958963918233</v>
          </cell>
        </row>
        <row r="76">
          <cell r="A76" t="str">
            <v xml:space="preserve">     Egresos Extraordinarios</v>
          </cell>
          <cell r="M76">
            <v>3926.6109999999999</v>
          </cell>
          <cell r="N76">
            <v>0.23087459289497475</v>
          </cell>
        </row>
        <row r="77">
          <cell r="N77">
            <v>0</v>
          </cell>
        </row>
        <row r="78">
          <cell r="A78" t="str">
            <v>Ganancia de Operaciones</v>
          </cell>
          <cell r="M78">
            <v>473449.01100000012</v>
          </cell>
          <cell r="N78">
            <v>27.837579956647971</v>
          </cell>
        </row>
        <row r="79">
          <cell r="N79">
            <v>0</v>
          </cell>
        </row>
        <row r="80">
          <cell r="A80" t="str">
            <v>Operaciones en Ejercicios Anteriores</v>
          </cell>
          <cell r="M80">
            <v>-103.56799999999998</v>
          </cell>
          <cell r="N80">
            <v>-6.0895311088739745E-3</v>
          </cell>
        </row>
        <row r="81">
          <cell r="A81" t="str">
            <v xml:space="preserve">     Ganancias</v>
          </cell>
          <cell r="M81">
            <v>796.43200000000002</v>
          </cell>
          <cell r="N81">
            <v>4.6828146146519367E-2</v>
          </cell>
        </row>
        <row r="82">
          <cell r="A82" t="str">
            <v xml:space="preserve">     Perdidas</v>
          </cell>
          <cell r="M82">
            <v>900</v>
          </cell>
          <cell r="N82">
            <v>5.2917677255393342E-2</v>
          </cell>
        </row>
        <row r="84">
          <cell r="A84" t="str">
            <v>Ganancia Antes del ISR</v>
          </cell>
          <cell r="M84">
            <v>473345.44300000009</v>
          </cell>
          <cell r="N84">
            <v>27.831490425539094</v>
          </cell>
        </row>
        <row r="86">
          <cell r="A86" t="str">
            <v>Impuesto Sobre la Renta</v>
          </cell>
          <cell r="M86">
            <v>134890.5</v>
          </cell>
          <cell r="N86">
            <v>7.9312132709095939</v>
          </cell>
        </row>
        <row r="87">
          <cell r="A87" t="str">
            <v>Aportación Solidaria Temporal</v>
          </cell>
          <cell r="M87">
            <v>7099.5</v>
          </cell>
          <cell r="N87">
            <v>0.41743227741629452</v>
          </cell>
        </row>
        <row r="89">
          <cell r="A89" t="str">
            <v>Ganancia Neta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331355.44300000009</v>
          </cell>
          <cell r="N89">
            <v>19.482844877213203</v>
          </cell>
        </row>
      </sheetData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Pub"/>
      <sheetName val="ER Publicación"/>
      <sheetName val="C"/>
      <sheetName val="D"/>
      <sheetName val="E"/>
    </sheetNames>
    <sheetDataSet>
      <sheetData sheetId="0" refreshError="1"/>
      <sheetData sheetId="1">
        <row r="3">
          <cell r="D3" t="str">
            <v>CONCEPTO</v>
          </cell>
        </row>
        <row r="5">
          <cell r="C5" t="str">
            <v>PRODUCTOS FINANCIEROS</v>
          </cell>
        </row>
        <row r="6">
          <cell r="D6" t="str">
            <v>Ingresos por Intereses</v>
          </cell>
          <cell r="E6">
            <v>1962822664</v>
          </cell>
        </row>
        <row r="7">
          <cell r="D7" t="str">
            <v>Ingresos por Comisiones</v>
          </cell>
          <cell r="E7">
            <v>109754897</v>
          </cell>
        </row>
        <row r="8">
          <cell r="D8" t="str">
            <v>Otros Ingresos</v>
          </cell>
          <cell r="E8">
            <v>865370</v>
          </cell>
        </row>
        <row r="9">
          <cell r="D9" t="str">
            <v>Total Productos Financieros</v>
          </cell>
          <cell r="E9">
            <v>2073442931</v>
          </cell>
        </row>
        <row r="11">
          <cell r="C11" t="str">
            <v>GASTOS FINANCIEROS</v>
          </cell>
        </row>
        <row r="12">
          <cell r="D12" t="str">
            <v>Intereses</v>
          </cell>
          <cell r="E12">
            <v>690879513</v>
          </cell>
        </row>
        <row r="13">
          <cell r="D13" t="str">
            <v>Gastos Por Comisiones</v>
          </cell>
          <cell r="E13">
            <v>18397903</v>
          </cell>
        </row>
        <row r="14">
          <cell r="D14" t="str">
            <v>Otros Gastos</v>
          </cell>
          <cell r="E14">
            <v>0</v>
          </cell>
        </row>
        <row r="15">
          <cell r="D15" t="str">
            <v>Total Gastos Financieros</v>
          </cell>
          <cell r="E15">
            <v>709277416</v>
          </cell>
        </row>
        <row r="17">
          <cell r="D17" t="str">
            <v>UTILIDAD  FINANCIERA</v>
          </cell>
          <cell r="E17">
            <v>1364165515</v>
          </cell>
        </row>
        <row r="19">
          <cell r="C19" t="str">
            <v>PRODUCTOS POR SERVICIOS</v>
          </cell>
        </row>
        <row r="20">
          <cell r="D20" t="str">
            <v>Comisiones</v>
          </cell>
          <cell r="E20">
            <v>331974009</v>
          </cell>
        </row>
        <row r="21">
          <cell r="D21" t="str">
            <v>Arrendamientos</v>
          </cell>
          <cell r="E21">
            <v>6858725</v>
          </cell>
        </row>
        <row r="22">
          <cell r="D22" t="str">
            <v>Otros</v>
          </cell>
          <cell r="E22">
            <v>77997557</v>
          </cell>
        </row>
        <row r="23">
          <cell r="D23" t="str">
            <v>Total Productos por Servicios</v>
          </cell>
          <cell r="E23">
            <v>416830291</v>
          </cell>
        </row>
        <row r="25">
          <cell r="C25" t="str">
            <v xml:space="preserve">OTROS GASTOS </v>
          </cell>
        </row>
        <row r="26">
          <cell r="D26" t="str">
            <v>Gastos en Personal</v>
          </cell>
          <cell r="E26">
            <v>411193581</v>
          </cell>
        </row>
        <row r="27">
          <cell r="D27" t="str">
            <v>Reserva para Créditos de Dudosa Recuperación</v>
          </cell>
          <cell r="E27">
            <v>144539907.28999999</v>
          </cell>
        </row>
        <row r="28">
          <cell r="D28" t="str">
            <v>Depreciaciones y Amortizaciones</v>
          </cell>
          <cell r="E28">
            <v>108885703.71000001</v>
          </cell>
        </row>
        <row r="29">
          <cell r="D29" t="str">
            <v>Gastos Diversos</v>
          </cell>
          <cell r="E29">
            <v>537622523</v>
          </cell>
        </row>
        <row r="30">
          <cell r="D30" t="str">
            <v xml:space="preserve">Total Otros Gastos </v>
          </cell>
          <cell r="E30">
            <v>1202241715</v>
          </cell>
        </row>
        <row r="32">
          <cell r="D32" t="str">
            <v>UTILIDAD DE OPERACIÓN</v>
          </cell>
          <cell r="E32">
            <v>578754091</v>
          </cell>
        </row>
        <row r="34">
          <cell r="C34" t="str">
            <v>INGRESOS Y EGRESOS NO OPERACIONALES</v>
          </cell>
        </row>
        <row r="35">
          <cell r="D35" t="str">
            <v>Ingresos por Dividendos en Acciones</v>
          </cell>
          <cell r="E35">
            <v>653227</v>
          </cell>
        </row>
        <row r="36">
          <cell r="D36" t="str">
            <v>Productos y Gastos Extraordinarios y de Ejercicios Anteriores - Neto</v>
          </cell>
          <cell r="E36">
            <v>103726042</v>
          </cell>
        </row>
        <row r="37">
          <cell r="D37" t="str">
            <v>Total Ingresos No Operacionales</v>
          </cell>
          <cell r="E37">
            <v>104379269</v>
          </cell>
        </row>
        <row r="39">
          <cell r="D39" t="str">
            <v>UTILIDAD ANTES DE IMPUESTO S/ LA RENTA</v>
          </cell>
          <cell r="E39">
            <v>683133360</v>
          </cell>
        </row>
        <row r="41">
          <cell r="C41" t="str">
            <v>IMPUESTO SOBRE LA RENTA</v>
          </cell>
          <cell r="E41">
            <v>190441683</v>
          </cell>
        </row>
        <row r="43">
          <cell r="D43" t="str">
            <v>UTILIDAD  NETA</v>
          </cell>
          <cell r="E43">
            <v>492691677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.1 Financiamientos recibidos"/>
      <sheetName val="O.1.1 Detalle"/>
      <sheetName val="O.2 Cuentas a pagar"/>
      <sheetName val="O.3 Pasivo Laboral "/>
      <sheetName val="O.3.1  Detalle "/>
      <sheetName val="O.4 Impuestos sobre la renta"/>
      <sheetName val="O.4.1  Detalle "/>
      <sheetName val="O.5 Créditos Diferidos "/>
      <sheetName val="Sheet1"/>
      <sheetName val="O.6 Bonos General "/>
      <sheetName val="O.6.1"/>
      <sheetName val="KSmart Indice Diferencias"/>
    </sheetNames>
    <sheetDataSet>
      <sheetData sheetId="0"/>
      <sheetData sheetId="1"/>
      <sheetData sheetId="2">
        <row r="97">
          <cell r="E97">
            <v>-347444739.56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o"/>
      <sheetName val="Ingreso"/>
      <sheetName val="Dialogo2"/>
      <sheetName val="Dialogo3"/>
      <sheetName val="Principal"/>
      <sheetName val="Encaje"/>
      <sheetName val="Posicion Moneda"/>
      <sheetName val="Indice de Liquidez"/>
      <sheetName val="estructural"/>
      <sheetName val="fondos disponi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C11">
            <v>3439826.4</v>
          </cell>
          <cell r="D11">
            <v>3675532.43</v>
          </cell>
          <cell r="G11">
            <v>0</v>
          </cell>
          <cell r="H11">
            <v>0</v>
          </cell>
          <cell r="I11">
            <v>0</v>
          </cell>
          <cell r="O11">
            <v>3675532.43</v>
          </cell>
        </row>
        <row r="12">
          <cell r="C12">
            <v>0</v>
          </cell>
          <cell r="D12">
            <v>0</v>
          </cell>
          <cell r="G12">
            <v>0</v>
          </cell>
          <cell r="H12">
            <v>0</v>
          </cell>
          <cell r="I12">
            <v>0</v>
          </cell>
          <cell r="O12">
            <v>0</v>
          </cell>
        </row>
        <row r="14">
          <cell r="C14">
            <v>13447715.77</v>
          </cell>
          <cell r="D14">
            <v>13932033.630000001</v>
          </cell>
          <cell r="G14">
            <v>0</v>
          </cell>
          <cell r="H14">
            <v>0</v>
          </cell>
          <cell r="I14">
            <v>0</v>
          </cell>
          <cell r="O14">
            <v>13932033.630000001</v>
          </cell>
        </row>
        <row r="15">
          <cell r="C15">
            <v>8077701.2999999998</v>
          </cell>
          <cell r="D15">
            <v>8343074.2199999997</v>
          </cell>
          <cell r="G15">
            <v>0</v>
          </cell>
          <cell r="H15">
            <v>0</v>
          </cell>
          <cell r="I15">
            <v>0</v>
          </cell>
          <cell r="O15">
            <v>8343074.2199999997</v>
          </cell>
        </row>
        <row r="16">
          <cell r="C16">
            <v>1270638.6299999999</v>
          </cell>
          <cell r="D16">
            <v>1416173.62</v>
          </cell>
          <cell r="G16">
            <v>0</v>
          </cell>
          <cell r="H16">
            <v>0</v>
          </cell>
          <cell r="I16">
            <v>0</v>
          </cell>
          <cell r="O16">
            <v>1416173.62</v>
          </cell>
        </row>
        <row r="17">
          <cell r="C17">
            <v>441191.53</v>
          </cell>
          <cell r="D17">
            <v>441191.53</v>
          </cell>
          <cell r="G17">
            <v>0</v>
          </cell>
          <cell r="H17">
            <v>0</v>
          </cell>
          <cell r="I17">
            <v>0</v>
          </cell>
          <cell r="O17">
            <v>441191.53</v>
          </cell>
        </row>
        <row r="18">
          <cell r="C18">
            <v>50027.78</v>
          </cell>
          <cell r="D18">
            <v>50027.78</v>
          </cell>
          <cell r="G18">
            <v>0</v>
          </cell>
          <cell r="H18">
            <v>0</v>
          </cell>
          <cell r="I18">
            <v>0</v>
          </cell>
          <cell r="O18">
            <v>50027.78</v>
          </cell>
        </row>
        <row r="19">
          <cell r="C19">
            <v>0</v>
          </cell>
          <cell r="D19">
            <v>0</v>
          </cell>
          <cell r="G19">
            <v>0</v>
          </cell>
          <cell r="H19">
            <v>0</v>
          </cell>
          <cell r="I19">
            <v>0</v>
          </cell>
          <cell r="O19">
            <v>0</v>
          </cell>
        </row>
        <row r="20">
          <cell r="C20">
            <v>0</v>
          </cell>
          <cell r="D20">
            <v>0</v>
          </cell>
          <cell r="G20">
            <v>0</v>
          </cell>
          <cell r="H20">
            <v>0</v>
          </cell>
          <cell r="I20">
            <v>0</v>
          </cell>
          <cell r="O20">
            <v>0</v>
          </cell>
        </row>
        <row r="43">
          <cell r="C43">
            <v>1766507.66</v>
          </cell>
          <cell r="D43">
            <v>2620417.1</v>
          </cell>
          <cell r="G43">
            <v>0</v>
          </cell>
          <cell r="H43">
            <v>0</v>
          </cell>
          <cell r="I43">
            <v>0</v>
          </cell>
          <cell r="O43">
            <v>2620417.1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 BAES 122020"/>
      <sheetName val="FE BAES 092019"/>
      <sheetName val="BG 2019"/>
      <sheetName val="ER 2019"/>
      <sheetName val="HT BAES 122020"/>
      <sheetName val="6310.01 Lib. Reserva"/>
      <sheetName val="BG 2020"/>
      <sheetName val="ER 2020"/>
      <sheetName val="113 Inversiones"/>
      <sheetName val="7120 Const. Reserv."/>
      <sheetName val="1220 ACEX"/>
      <sheetName val="212 Prestamos"/>
      <sheetName val="214 Emisiones"/>
      <sheetName val="Moviemiento de reser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A10" t="str">
            <v>1</v>
          </cell>
          <cell r="B10" t="str">
            <v>ACTIVOS</v>
          </cell>
          <cell r="C10"/>
          <cell r="D10"/>
          <cell r="E10"/>
          <cell r="F10">
            <v>769099473.70000017</v>
          </cell>
        </row>
        <row r="11">
          <cell r="A11"/>
          <cell r="B11"/>
          <cell r="C11"/>
          <cell r="D11"/>
          <cell r="E11"/>
          <cell r="F11"/>
        </row>
        <row r="12">
          <cell r="A12" t="str">
            <v>11</v>
          </cell>
          <cell r="B12" t="str">
            <v>ACTIVOS DE INTERMEDIACION</v>
          </cell>
          <cell r="C12"/>
          <cell r="D12"/>
          <cell r="E12"/>
          <cell r="F12">
            <v>739008220.3900001</v>
          </cell>
        </row>
        <row r="13">
          <cell r="A13"/>
          <cell r="B13"/>
          <cell r="C13"/>
          <cell r="D13"/>
          <cell r="E13"/>
          <cell r="F13"/>
        </row>
        <row r="14">
          <cell r="A14" t="str">
            <v>111</v>
          </cell>
          <cell r="B14" t="str">
            <v>FONDOS DISPONIBLES</v>
          </cell>
          <cell r="C14"/>
          <cell r="D14"/>
          <cell r="E14">
            <v>131185628.93000001</v>
          </cell>
          <cell r="F14"/>
        </row>
        <row r="15">
          <cell r="A15"/>
          <cell r="B15"/>
          <cell r="C15"/>
          <cell r="D15"/>
          <cell r="E15"/>
          <cell r="F15"/>
        </row>
        <row r="16">
          <cell r="A16" t="str">
            <v>1110</v>
          </cell>
          <cell r="B16" t="str">
            <v>FONDOS DISPONIBLES</v>
          </cell>
          <cell r="C16"/>
          <cell r="D16"/>
          <cell r="E16">
            <v>131185628.93000001</v>
          </cell>
          <cell r="F16"/>
        </row>
        <row r="17">
          <cell r="A17" t="str">
            <v>111001</v>
          </cell>
          <cell r="B17" t="str">
            <v>CAJA</v>
          </cell>
          <cell r="C17"/>
          <cell r="D17">
            <v>16757402.359999999</v>
          </cell>
          <cell r="E17"/>
          <cell r="F17"/>
        </row>
        <row r="18">
          <cell r="A18" t="str">
            <v>1110010101</v>
          </cell>
          <cell r="B18" t="str">
            <v>Oficina central - ML</v>
          </cell>
          <cell r="C18">
            <v>11689436.689999999</v>
          </cell>
          <cell r="D18"/>
          <cell r="E18"/>
          <cell r="F18"/>
        </row>
        <row r="19">
          <cell r="A19" t="str">
            <v>1110010201</v>
          </cell>
          <cell r="B19" t="str">
            <v>Agencias - ML</v>
          </cell>
          <cell r="C19">
            <v>3547311.67</v>
          </cell>
          <cell r="D19"/>
          <cell r="E19"/>
          <cell r="F19"/>
        </row>
        <row r="20">
          <cell r="A20" t="str">
            <v>1110010301</v>
          </cell>
          <cell r="B20" t="str">
            <v>Fondos fijos - ML</v>
          </cell>
          <cell r="C20">
            <v>4500</v>
          </cell>
          <cell r="D20"/>
          <cell r="E20"/>
          <cell r="F20"/>
        </row>
        <row r="21">
          <cell r="A21" t="str">
            <v>1110010401</v>
          </cell>
          <cell r="B21" t="str">
            <v>Remesas locales en tránsito - ML</v>
          </cell>
          <cell r="C21">
            <v>1516154</v>
          </cell>
          <cell r="D21"/>
          <cell r="E21"/>
          <cell r="F21"/>
        </row>
        <row r="22">
          <cell r="A22"/>
          <cell r="B22"/>
          <cell r="C22"/>
          <cell r="D22"/>
          <cell r="E22"/>
          <cell r="F22"/>
        </row>
        <row r="23">
          <cell r="A23" t="str">
            <v>111002</v>
          </cell>
          <cell r="B23" t="str">
            <v>DEPOSITOS EN EL BCR</v>
          </cell>
          <cell r="C23"/>
          <cell r="D23">
            <v>86863654.780000001</v>
          </cell>
          <cell r="E23"/>
          <cell r="F23"/>
        </row>
        <row r="24">
          <cell r="A24" t="str">
            <v>1110020101</v>
          </cell>
          <cell r="B24" t="str">
            <v>Depósitos para encaje legal - ML</v>
          </cell>
          <cell r="C24">
            <v>86863654.780000001</v>
          </cell>
          <cell r="D24"/>
          <cell r="E24"/>
          <cell r="F24"/>
        </row>
        <row r="25">
          <cell r="A25"/>
          <cell r="B25"/>
          <cell r="C25"/>
          <cell r="D25"/>
          <cell r="E25"/>
          <cell r="F25"/>
        </row>
        <row r="26">
          <cell r="A26" t="str">
            <v>111003</v>
          </cell>
          <cell r="B26" t="str">
            <v>DOCUMENTOS A CARGO DE OTROS BANCOS</v>
          </cell>
          <cell r="C26"/>
          <cell r="D26">
            <v>17042500.57</v>
          </cell>
          <cell r="E26"/>
          <cell r="F26"/>
        </row>
        <row r="27">
          <cell r="A27" t="str">
            <v>1110030100</v>
          </cell>
          <cell r="B27" t="str">
            <v>Compensaciones pendientes</v>
          </cell>
          <cell r="C27">
            <v>17042500.57</v>
          </cell>
          <cell r="D27"/>
          <cell r="E27"/>
          <cell r="F27"/>
        </row>
        <row r="28">
          <cell r="A28" t="str">
            <v>1110030200</v>
          </cell>
          <cell r="B28" t="str">
            <v>Rechazos por compensación</v>
          </cell>
          <cell r="C28">
            <v>0</v>
          </cell>
          <cell r="D28"/>
          <cell r="E28"/>
          <cell r="F28"/>
        </row>
        <row r="29">
          <cell r="A29"/>
          <cell r="B29"/>
          <cell r="C29"/>
          <cell r="D29"/>
          <cell r="E29"/>
          <cell r="F29"/>
        </row>
        <row r="30">
          <cell r="A30" t="str">
            <v>111004</v>
          </cell>
          <cell r="B30" t="str">
            <v>DEPOSITOS EN BANCOS LOCALES</v>
          </cell>
          <cell r="C30"/>
          <cell r="D30">
            <v>3180471.81</v>
          </cell>
          <cell r="E30"/>
          <cell r="F30"/>
        </row>
        <row r="31">
          <cell r="A31" t="str">
            <v>1110040101</v>
          </cell>
          <cell r="B31" t="str">
            <v>A la vista - ML</v>
          </cell>
          <cell r="C31">
            <v>3180471.81</v>
          </cell>
          <cell r="D31"/>
          <cell r="E31"/>
          <cell r="F31"/>
        </row>
        <row r="32">
          <cell r="A32" t="str">
            <v>1110040301</v>
          </cell>
          <cell r="B32" t="str">
            <v>A plazo - ML</v>
          </cell>
          <cell r="C32">
            <v>0</v>
          </cell>
          <cell r="D32"/>
          <cell r="E32"/>
          <cell r="F32"/>
        </row>
        <row r="33">
          <cell r="A33"/>
          <cell r="B33"/>
          <cell r="C33"/>
          <cell r="D33"/>
          <cell r="E33"/>
          <cell r="F33"/>
        </row>
        <row r="34">
          <cell r="A34" t="str">
            <v>111006</v>
          </cell>
          <cell r="B34" t="str">
            <v>DEPOSITOS EN BANCOS EXTRANJEROS</v>
          </cell>
          <cell r="C34"/>
          <cell r="D34">
            <v>7341599.4100000001</v>
          </cell>
          <cell r="E34"/>
          <cell r="F34"/>
        </row>
        <row r="35">
          <cell r="A35" t="str">
            <v>1110060101</v>
          </cell>
          <cell r="B35" t="str">
            <v>A la vista - ML</v>
          </cell>
          <cell r="C35">
            <v>7341599.4100000001</v>
          </cell>
          <cell r="D35"/>
          <cell r="E35"/>
          <cell r="F35"/>
        </row>
        <row r="36">
          <cell r="A36" t="str">
            <v>1110060201</v>
          </cell>
          <cell r="B36" t="str">
            <v>A Plazo- ML</v>
          </cell>
          <cell r="C36">
            <v>0</v>
          </cell>
          <cell r="D36"/>
          <cell r="E36"/>
          <cell r="F36"/>
        </row>
        <row r="37">
          <cell r="A37"/>
          <cell r="B37"/>
          <cell r="C37"/>
          <cell r="D37"/>
          <cell r="E37"/>
          <cell r="F37"/>
        </row>
        <row r="38">
          <cell r="A38" t="str">
            <v>112</v>
          </cell>
          <cell r="B38" t="str">
            <v>ADQUISICION TEMPORAL DE DOCUMENTOS</v>
          </cell>
          <cell r="C38"/>
          <cell r="D38"/>
          <cell r="E38">
            <v>0</v>
          </cell>
          <cell r="F38"/>
        </row>
        <row r="39">
          <cell r="A39"/>
          <cell r="B39"/>
          <cell r="C39"/>
          <cell r="D39"/>
          <cell r="E39"/>
          <cell r="F39"/>
        </row>
        <row r="40">
          <cell r="A40" t="str">
            <v>1121</v>
          </cell>
          <cell r="B40" t="str">
            <v>DOCUMENTOS ADQUIRIDOS HASTA UN AÑO PLAZO</v>
          </cell>
          <cell r="C40"/>
          <cell r="D40"/>
          <cell r="E40">
            <v>0</v>
          </cell>
          <cell r="F40"/>
        </row>
        <row r="41">
          <cell r="A41" t="str">
            <v>112101</v>
          </cell>
          <cell r="B41" t="str">
            <v>Operaciones de reporto con el BCR</v>
          </cell>
          <cell r="C41"/>
          <cell r="D41">
            <v>0</v>
          </cell>
          <cell r="E41"/>
          <cell r="F41"/>
        </row>
        <row r="42">
          <cell r="A42" t="str">
            <v>112102</v>
          </cell>
          <cell r="B42" t="str">
            <v xml:space="preserve">Operaciones de reporto con entidades del estado </v>
          </cell>
          <cell r="C42"/>
          <cell r="D42">
            <v>0</v>
          </cell>
          <cell r="E42"/>
          <cell r="F42"/>
        </row>
        <row r="43">
          <cell r="A43" t="str">
            <v>1121020101</v>
          </cell>
          <cell r="B43" t="str">
            <v>Emitidos por el Banco Central de Reserva</v>
          </cell>
          <cell r="C43">
            <v>0</v>
          </cell>
          <cell r="D43"/>
          <cell r="E43"/>
          <cell r="F43"/>
        </row>
        <row r="44">
          <cell r="A44" t="str">
            <v>112103</v>
          </cell>
          <cell r="B44" t="str">
            <v>Operaciones de reporto con empresas privadas</v>
          </cell>
          <cell r="C44"/>
          <cell r="D44">
            <v>0</v>
          </cell>
          <cell r="E44"/>
          <cell r="F44"/>
        </row>
        <row r="45">
          <cell r="A45" t="str">
            <v>112104</v>
          </cell>
          <cell r="B45" t="str">
            <v>Operaciones de reporto con particulares</v>
          </cell>
          <cell r="C45"/>
          <cell r="D45">
            <v>0</v>
          </cell>
          <cell r="E45"/>
          <cell r="F45"/>
        </row>
        <row r="46">
          <cell r="A46" t="str">
            <v>112105</v>
          </cell>
          <cell r="B46" t="str">
            <v>Operaciones de reporto con bancos y financieras</v>
          </cell>
          <cell r="C46"/>
          <cell r="D46">
            <v>0</v>
          </cell>
          <cell r="E46"/>
          <cell r="F46"/>
        </row>
        <row r="47">
          <cell r="A47" t="str">
            <v>112106</v>
          </cell>
          <cell r="B47" t="str">
            <v>Operaciones de reporto con otras entidades del S.F.</v>
          </cell>
          <cell r="C47"/>
          <cell r="D47">
            <v>0</v>
          </cell>
          <cell r="E47"/>
          <cell r="F47"/>
        </row>
        <row r="48">
          <cell r="A48" t="str">
            <v>112107</v>
          </cell>
          <cell r="B48" t="str">
            <v>OPERACIONES BURSATILES</v>
          </cell>
          <cell r="C48"/>
          <cell r="D48">
            <v>0</v>
          </cell>
          <cell r="E48"/>
          <cell r="F48"/>
        </row>
        <row r="49">
          <cell r="A49" t="str">
            <v>1128</v>
          </cell>
          <cell r="B49" t="str">
            <v>DOCUMENTOS VENCIDOS</v>
          </cell>
          <cell r="C49"/>
          <cell r="D49"/>
          <cell r="E49">
            <v>0</v>
          </cell>
          <cell r="F49"/>
        </row>
        <row r="50">
          <cell r="A50" t="str">
            <v>112801</v>
          </cell>
          <cell r="B50" t="str">
            <v>OPERACIONES DE REPORTO CON EL BCR</v>
          </cell>
          <cell r="C50"/>
          <cell r="D50">
            <v>0</v>
          </cell>
          <cell r="E50"/>
          <cell r="F50"/>
        </row>
        <row r="51">
          <cell r="A51" t="str">
            <v>112802</v>
          </cell>
          <cell r="B51" t="str">
            <v>OPERACIONES DE REPORTO CON ENTIDADES DEL ESTADO</v>
          </cell>
          <cell r="C51"/>
          <cell r="D51">
            <v>0</v>
          </cell>
          <cell r="E51"/>
          <cell r="F51"/>
        </row>
        <row r="52">
          <cell r="A52" t="str">
            <v>112803</v>
          </cell>
          <cell r="B52" t="str">
            <v>OPERACIONES DE REPORTO CON EMPRESAS PRIVADAS</v>
          </cell>
          <cell r="C52"/>
          <cell r="D52">
            <v>0</v>
          </cell>
          <cell r="E52"/>
          <cell r="F52"/>
        </row>
        <row r="53">
          <cell r="A53" t="str">
            <v>112804</v>
          </cell>
          <cell r="B53" t="str">
            <v>OPERACIONES DE REPORTO CON PARTICULARES</v>
          </cell>
          <cell r="C53"/>
          <cell r="D53">
            <v>0</v>
          </cell>
          <cell r="E53"/>
          <cell r="F53"/>
        </row>
        <row r="54">
          <cell r="A54" t="str">
            <v>112805</v>
          </cell>
          <cell r="B54" t="str">
            <v>OPERACIONES DE REPORTO CON BANCOS Y FINANCIERAS</v>
          </cell>
          <cell r="C54"/>
          <cell r="D54">
            <v>0</v>
          </cell>
          <cell r="E54"/>
          <cell r="F54"/>
        </row>
        <row r="55">
          <cell r="A55" t="str">
            <v>112806</v>
          </cell>
          <cell r="B55" t="str">
            <v>OPERACIONES DE REPORTO CON OTRAS ENTIDADES DEL S.F.</v>
          </cell>
          <cell r="C55"/>
          <cell r="D55">
            <v>0</v>
          </cell>
          <cell r="E55"/>
          <cell r="F55"/>
        </row>
        <row r="56">
          <cell r="A56" t="str">
            <v>112807</v>
          </cell>
          <cell r="B56" t="str">
            <v>OPERACIONES BURSATILES</v>
          </cell>
          <cell r="C56"/>
          <cell r="D56">
            <v>0</v>
          </cell>
          <cell r="E56"/>
          <cell r="F56"/>
        </row>
        <row r="57">
          <cell r="A57" t="str">
            <v>1129</v>
          </cell>
          <cell r="B57" t="str">
            <v>PROVISION POR PERDIDAS</v>
          </cell>
          <cell r="C57"/>
          <cell r="D57"/>
          <cell r="E57"/>
          <cell r="F57"/>
        </row>
        <row r="58">
          <cell r="A58" t="str">
            <v>112900</v>
          </cell>
          <cell r="B58" t="str">
            <v>PROVISION POR PERDIDAS</v>
          </cell>
          <cell r="C58"/>
          <cell r="D58">
            <v>0</v>
          </cell>
          <cell r="E58">
            <v>0</v>
          </cell>
          <cell r="F58"/>
        </row>
        <row r="59">
          <cell r="A59"/>
          <cell r="B59"/>
          <cell r="C59"/>
          <cell r="D59"/>
          <cell r="E59"/>
          <cell r="F59"/>
        </row>
        <row r="60">
          <cell r="A60" t="str">
            <v>113</v>
          </cell>
          <cell r="B60" t="str">
            <v>INVERSIONES FINANCIERAS</v>
          </cell>
          <cell r="C60"/>
          <cell r="D60"/>
          <cell r="E60">
            <v>103415336.92999999</v>
          </cell>
          <cell r="F60"/>
        </row>
        <row r="61">
          <cell r="A61"/>
          <cell r="B61"/>
          <cell r="C61"/>
          <cell r="D61"/>
          <cell r="E61"/>
          <cell r="F61"/>
        </row>
        <row r="62">
          <cell r="A62" t="str">
            <v>1130</v>
          </cell>
          <cell r="B62" t="str">
            <v>TITULOSVALORES CONSERVADOS PARA NEGOCIACION</v>
          </cell>
          <cell r="C62"/>
          <cell r="D62"/>
          <cell r="E62">
            <v>5000000</v>
          </cell>
          <cell r="F62"/>
        </row>
        <row r="63">
          <cell r="A63" t="str">
            <v>113001</v>
          </cell>
          <cell r="B63" t="str">
            <v>TITULOSVALORES PROPIOS</v>
          </cell>
          <cell r="C63"/>
          <cell r="D63">
            <v>0</v>
          </cell>
          <cell r="E63"/>
          <cell r="F63"/>
        </row>
        <row r="64">
          <cell r="A64" t="str">
            <v>113002</v>
          </cell>
          <cell r="B64" t="str">
            <v>TITULOSVALORES TRANSFERIDOS</v>
          </cell>
          <cell r="C64"/>
          <cell r="D64">
            <v>5000000</v>
          </cell>
          <cell r="E64"/>
          <cell r="F64"/>
        </row>
        <row r="65">
          <cell r="A65" t="str">
            <v>113003</v>
          </cell>
          <cell r="B65" t="str">
            <v>COLOCACION DE FONDOS</v>
          </cell>
          <cell r="C65"/>
          <cell r="D65">
            <v>0</v>
          </cell>
          <cell r="E65"/>
          <cell r="F65"/>
        </row>
        <row r="66">
          <cell r="A66"/>
          <cell r="B66"/>
          <cell r="C66"/>
          <cell r="D66"/>
          <cell r="E66"/>
          <cell r="F66"/>
        </row>
        <row r="67">
          <cell r="A67" t="str">
            <v>1131</v>
          </cell>
          <cell r="B67" t="str">
            <v>TITULOS VALORES PARA CONSERVARSE HASTA EL VENCIMIENTO</v>
          </cell>
          <cell r="C67"/>
          <cell r="D67"/>
          <cell r="E67">
            <v>94935800.549999997</v>
          </cell>
          <cell r="F67"/>
        </row>
        <row r="68">
          <cell r="A68" t="str">
            <v>113100</v>
          </cell>
          <cell r="B68" t="str">
            <v>TITULOS VALORES PARA CONSERVARSE HASTA EL VENCIMIENTO</v>
          </cell>
          <cell r="C68"/>
          <cell r="D68">
            <v>94935800.549999997</v>
          </cell>
          <cell r="E68"/>
          <cell r="F68"/>
        </row>
        <row r="69">
          <cell r="A69" t="str">
            <v>113100010100</v>
          </cell>
          <cell r="B69" t="str">
            <v>Emitidos por el B.C.R. ML Oficina Central</v>
          </cell>
          <cell r="C69">
            <v>0</v>
          </cell>
          <cell r="D69"/>
          <cell r="E69"/>
          <cell r="F69"/>
        </row>
        <row r="70">
          <cell r="A70" t="str">
            <v>1131000201</v>
          </cell>
          <cell r="B70" t="str">
            <v>Emitidos por el Estado - ML</v>
          </cell>
          <cell r="C70">
            <v>88232548.379999995</v>
          </cell>
          <cell r="D70"/>
          <cell r="E70"/>
          <cell r="F70"/>
        </row>
        <row r="71">
          <cell r="A71" t="str">
            <v>1131009901</v>
          </cell>
          <cell r="B71" t="str">
            <v>Int. Titulosvalores emitidos por el BCR ML</v>
          </cell>
          <cell r="C71">
            <v>2707628.74</v>
          </cell>
          <cell r="D71"/>
          <cell r="E71"/>
          <cell r="F71"/>
        </row>
        <row r="72">
          <cell r="A72"/>
          <cell r="B72"/>
          <cell r="C72"/>
          <cell r="D72"/>
          <cell r="E72"/>
          <cell r="F72"/>
        </row>
        <row r="73">
          <cell r="A73" t="str">
            <v>1132</v>
          </cell>
          <cell r="B73" t="str">
            <v>TITULOSVALORES DISPONIBLES PARA VENTA</v>
          </cell>
          <cell r="C73"/>
          <cell r="D73"/>
          <cell r="E73">
            <v>3479536.38</v>
          </cell>
          <cell r="F73"/>
        </row>
        <row r="74">
          <cell r="A74" t="str">
            <v>113200</v>
          </cell>
          <cell r="B74" t="str">
            <v>TITULOSVALORES DISPONIBLES PARA VENTA</v>
          </cell>
          <cell r="C74"/>
          <cell r="D74">
            <v>3479536.38</v>
          </cell>
          <cell r="E74"/>
          <cell r="F74"/>
        </row>
        <row r="75">
          <cell r="A75" t="str">
            <v>1132000601</v>
          </cell>
          <cell r="B75" t="str">
            <v>Emitidos por otras entidades del Sistema Financiero</v>
          </cell>
          <cell r="C75">
            <v>3324055.82</v>
          </cell>
          <cell r="D75"/>
          <cell r="E75"/>
          <cell r="F75"/>
        </row>
        <row r="76">
          <cell r="A76" t="str">
            <v>113200070100</v>
          </cell>
          <cell r="B76" t="str">
            <v>Emitidos por instituciones extranjeras</v>
          </cell>
          <cell r="C76">
            <v>0</v>
          </cell>
          <cell r="D76"/>
          <cell r="E76"/>
          <cell r="F76"/>
        </row>
        <row r="77">
          <cell r="A77" t="str">
            <v>113200080100</v>
          </cell>
          <cell r="B77" t="str">
            <v>Emitidos por el Instituto de Garantía de Depósitos -</v>
          </cell>
          <cell r="C77">
            <v>0</v>
          </cell>
          <cell r="D77"/>
          <cell r="E77"/>
          <cell r="F77"/>
        </row>
        <row r="78">
          <cell r="A78" t="str">
            <v>11320099010001</v>
          </cell>
          <cell r="B78" t="str">
            <v>Int. Titulosvalores emitidos por el BCR ML</v>
          </cell>
          <cell r="C78">
            <v>0</v>
          </cell>
          <cell r="D78"/>
          <cell r="E78"/>
          <cell r="F78"/>
        </row>
        <row r="79">
          <cell r="A79" t="str">
            <v>11320099010002</v>
          </cell>
          <cell r="B79" t="str">
            <v>Int. Titulosvalores emitidos por el Estado ML</v>
          </cell>
          <cell r="C79">
            <v>0</v>
          </cell>
          <cell r="D79"/>
          <cell r="E79"/>
          <cell r="F79"/>
        </row>
        <row r="80">
          <cell r="A80" t="str">
            <v>11320099010003</v>
          </cell>
          <cell r="B80" t="str">
            <v>Int. Titulosvalores emitidos por Emp. Privada ML</v>
          </cell>
          <cell r="C80">
            <v>0</v>
          </cell>
          <cell r="D80"/>
          <cell r="E80"/>
          <cell r="F80"/>
        </row>
        <row r="81">
          <cell r="A81" t="str">
            <v>11320099010005</v>
          </cell>
          <cell r="B81" t="str">
            <v>Int. Titulosvalores emitidos por Bancos ML</v>
          </cell>
          <cell r="C81">
            <v>0</v>
          </cell>
          <cell r="D81"/>
          <cell r="E81"/>
          <cell r="F81"/>
        </row>
        <row r="82">
          <cell r="A82" t="str">
            <v>11320099010006</v>
          </cell>
          <cell r="B82" t="str">
            <v>Int. Titulosvalores emitidos por O. E. del S.F. ML</v>
          </cell>
          <cell r="C82">
            <v>0</v>
          </cell>
          <cell r="D82"/>
          <cell r="E82"/>
          <cell r="F82"/>
        </row>
        <row r="83">
          <cell r="A83" t="str">
            <v>11320099010007</v>
          </cell>
          <cell r="B83" t="str">
            <v>Int. Titulosvalores emitidos por Inst. Ext. ML</v>
          </cell>
          <cell r="C83">
            <v>0</v>
          </cell>
          <cell r="D83"/>
          <cell r="E83"/>
          <cell r="F83"/>
        </row>
        <row r="84">
          <cell r="A84" t="str">
            <v>11320099010008</v>
          </cell>
          <cell r="B84" t="str">
            <v>Int. Titulosvalores emitidos por el IGD ML</v>
          </cell>
          <cell r="C84">
            <v>0</v>
          </cell>
          <cell r="D84"/>
          <cell r="E84"/>
          <cell r="F84"/>
        </row>
        <row r="85">
          <cell r="A85" t="str">
            <v>1132009901</v>
          </cell>
          <cell r="B85" t="str">
            <v>Int. Titulosvalores emitidos ML</v>
          </cell>
          <cell r="C85">
            <v>100949.82</v>
          </cell>
          <cell r="D85"/>
          <cell r="E85"/>
          <cell r="F85"/>
        </row>
        <row r="86">
          <cell r="A86"/>
          <cell r="B86"/>
          <cell r="C86"/>
          <cell r="D86"/>
          <cell r="E86"/>
          <cell r="F86"/>
        </row>
        <row r="87">
          <cell r="A87" t="str">
            <v>114</v>
          </cell>
          <cell r="B87" t="str">
            <v>PRESTAMOS</v>
          </cell>
          <cell r="C87"/>
          <cell r="D87"/>
          <cell r="E87">
            <v>504407254.53000003</v>
          </cell>
          <cell r="F87"/>
        </row>
        <row r="88">
          <cell r="A88"/>
          <cell r="B88"/>
          <cell r="C88"/>
          <cell r="D88"/>
          <cell r="E88"/>
          <cell r="F88"/>
        </row>
        <row r="89">
          <cell r="A89" t="str">
            <v>1141</v>
          </cell>
          <cell r="B89" t="str">
            <v>PRESTAMOS PACTADOS HASTA UN AÑO PLAZO</v>
          </cell>
          <cell r="C89"/>
          <cell r="D89"/>
          <cell r="E89">
            <v>58339383.730000012</v>
          </cell>
          <cell r="F89"/>
        </row>
        <row r="90">
          <cell r="A90" t="str">
            <v>114103</v>
          </cell>
          <cell r="B90" t="str">
            <v>PRESTAMOS A EMPRESAS PRIVADAS</v>
          </cell>
          <cell r="C90"/>
          <cell r="D90">
            <v>57212954.670000009</v>
          </cell>
          <cell r="E90"/>
          <cell r="F90"/>
        </row>
        <row r="91">
          <cell r="A91" t="str">
            <v>1141030101</v>
          </cell>
          <cell r="B91" t="str">
            <v>Otorgamientos originales - ML</v>
          </cell>
          <cell r="C91">
            <v>56830549.650000006</v>
          </cell>
          <cell r="D91"/>
          <cell r="E91"/>
          <cell r="F91"/>
        </row>
        <row r="92">
          <cell r="A92" t="str">
            <v>1141030201</v>
          </cell>
          <cell r="B92" t="str">
            <v>Refinanciados - ML</v>
          </cell>
          <cell r="C92">
            <v>0</v>
          </cell>
          <cell r="D92"/>
          <cell r="E92"/>
          <cell r="F92"/>
        </row>
        <row r="93">
          <cell r="A93" t="str">
            <v>1141030301</v>
          </cell>
          <cell r="B93" t="str">
            <v>Reestructurados - ML</v>
          </cell>
          <cell r="C93">
            <v>0</v>
          </cell>
          <cell r="D93"/>
          <cell r="E93"/>
          <cell r="F93"/>
        </row>
        <row r="94">
          <cell r="A94" t="str">
            <v>1141039901</v>
          </cell>
          <cell r="B94" t="str">
            <v>Intereses y otros por cobrar</v>
          </cell>
          <cell r="C94">
            <v>382405.01999999996</v>
          </cell>
          <cell r="D94"/>
          <cell r="E94"/>
          <cell r="F94"/>
        </row>
        <row r="95">
          <cell r="A95"/>
          <cell r="B95"/>
          <cell r="C95"/>
          <cell r="D95"/>
          <cell r="E95"/>
          <cell r="F95"/>
        </row>
        <row r="96">
          <cell r="A96" t="str">
            <v>114104</v>
          </cell>
          <cell r="B96" t="str">
            <v>PRESTAMOS A PARTICULARES</v>
          </cell>
          <cell r="C96"/>
          <cell r="D96">
            <v>1126429.0599999998</v>
          </cell>
          <cell r="E96"/>
          <cell r="F96"/>
        </row>
        <row r="97">
          <cell r="A97" t="str">
            <v>1141040101</v>
          </cell>
          <cell r="B97" t="str">
            <v>Otorgamientos originales - ML</v>
          </cell>
          <cell r="C97">
            <v>1111538.7599999998</v>
          </cell>
          <cell r="D97"/>
          <cell r="E97"/>
          <cell r="F97"/>
        </row>
        <row r="98">
          <cell r="A98" t="str">
            <v>1141040201</v>
          </cell>
          <cell r="B98" t="str">
            <v>Refinanciados - ML</v>
          </cell>
          <cell r="C98">
            <v>0</v>
          </cell>
          <cell r="D98"/>
          <cell r="E98"/>
          <cell r="F98"/>
        </row>
        <row r="99">
          <cell r="A99" t="str">
            <v>1141040301</v>
          </cell>
          <cell r="B99" t="str">
            <v>Reestructurados - ML</v>
          </cell>
          <cell r="C99">
            <v>0</v>
          </cell>
          <cell r="D99"/>
          <cell r="E99"/>
          <cell r="F99"/>
        </row>
        <row r="100">
          <cell r="A100" t="str">
            <v>1141049901</v>
          </cell>
          <cell r="B100" t="str">
            <v>Intereses y otros por cobrar - ML</v>
          </cell>
          <cell r="C100">
            <v>14890.300000000001</v>
          </cell>
          <cell r="D100"/>
          <cell r="E100"/>
          <cell r="F100"/>
        </row>
        <row r="101">
          <cell r="A101" t="str">
            <v>114199</v>
          </cell>
          <cell r="B101" t="str">
            <v>DESEMBOLSOS Y RECUPERACIONES POR APLICAR</v>
          </cell>
          <cell r="C101"/>
          <cell r="D101"/>
          <cell r="E101"/>
          <cell r="F101"/>
        </row>
        <row r="102">
          <cell r="A102" t="str">
            <v>1141990201</v>
          </cell>
          <cell r="B102" t="str">
            <v>Recuperaciones por aplicar - ML</v>
          </cell>
          <cell r="C102">
            <v>0</v>
          </cell>
          <cell r="D102"/>
          <cell r="E102"/>
          <cell r="F102"/>
        </row>
        <row r="103">
          <cell r="A103"/>
          <cell r="B103"/>
          <cell r="C103"/>
          <cell r="D103"/>
          <cell r="E103"/>
          <cell r="F103"/>
        </row>
        <row r="104">
          <cell r="A104" t="str">
            <v>1142</v>
          </cell>
          <cell r="B104" t="str">
            <v>PRESTAMOS PACTADOS A MAS DE UN AÑO PLAZO</v>
          </cell>
          <cell r="C104"/>
          <cell r="D104"/>
          <cell r="E104">
            <v>447900865.07999998</v>
          </cell>
          <cell r="F104"/>
        </row>
        <row r="105">
          <cell r="A105" t="str">
            <v>114202</v>
          </cell>
          <cell r="B105" t="str">
            <v>PRESTAMOS A ENTIDADES DEL ESTADO</v>
          </cell>
          <cell r="C105"/>
          <cell r="D105">
            <v>18359966.690000001</v>
          </cell>
          <cell r="E105"/>
          <cell r="F105"/>
        </row>
        <row r="106">
          <cell r="A106" t="str">
            <v>1142020101</v>
          </cell>
          <cell r="B106" t="str">
            <v>Otorgamientos originales - ML</v>
          </cell>
          <cell r="C106">
            <v>18266474.050000001</v>
          </cell>
          <cell r="D106"/>
          <cell r="E106"/>
          <cell r="F106"/>
        </row>
        <row r="107">
          <cell r="A107" t="str">
            <v>1142020201</v>
          </cell>
          <cell r="B107" t="str">
            <v>Refinanciados - ML</v>
          </cell>
          <cell r="C107">
            <v>0</v>
          </cell>
          <cell r="D107"/>
          <cell r="E107"/>
          <cell r="F107"/>
        </row>
        <row r="108">
          <cell r="A108" t="str">
            <v>1142020301</v>
          </cell>
          <cell r="B108" t="str">
            <v>Reestructurados - ML</v>
          </cell>
          <cell r="C108">
            <v>0</v>
          </cell>
          <cell r="D108"/>
          <cell r="E108"/>
          <cell r="F108"/>
        </row>
        <row r="109">
          <cell r="A109" t="str">
            <v>1142029901</v>
          </cell>
          <cell r="B109" t="str">
            <v>Intereses y otros por cobrar - ML</v>
          </cell>
          <cell r="C109">
            <v>93492.64</v>
          </cell>
          <cell r="D109"/>
          <cell r="E109"/>
          <cell r="F109"/>
        </row>
        <row r="110">
          <cell r="A110"/>
          <cell r="B110"/>
          <cell r="C110"/>
          <cell r="D110"/>
          <cell r="E110"/>
          <cell r="F110"/>
        </row>
        <row r="111">
          <cell r="A111" t="str">
            <v>114203</v>
          </cell>
          <cell r="B111" t="str">
            <v>PRESTAMOS A EMPRESAS PRIVADAS</v>
          </cell>
          <cell r="C111"/>
          <cell r="D111">
            <v>259781767.16999999</v>
          </cell>
          <cell r="E111"/>
          <cell r="F111"/>
        </row>
        <row r="112">
          <cell r="A112" t="str">
            <v>1142030101</v>
          </cell>
          <cell r="B112" t="str">
            <v>Otorgamientos originales - ML</v>
          </cell>
          <cell r="C112">
            <v>254391187</v>
          </cell>
          <cell r="D112"/>
          <cell r="E112"/>
          <cell r="F112"/>
        </row>
        <row r="113">
          <cell r="A113" t="str">
            <v>1142030201</v>
          </cell>
          <cell r="B113" t="str">
            <v>Refinanciados - ML</v>
          </cell>
          <cell r="C113">
            <v>1155165.46</v>
          </cell>
          <cell r="D113"/>
          <cell r="E113"/>
          <cell r="F113"/>
        </row>
        <row r="114">
          <cell r="A114" t="str">
            <v>1142030301</v>
          </cell>
          <cell r="B114" t="str">
            <v>Reestructurados - ML</v>
          </cell>
          <cell r="C114">
            <v>726853.45</v>
          </cell>
          <cell r="D114"/>
          <cell r="E114"/>
          <cell r="F114"/>
        </row>
        <row r="115">
          <cell r="A115" t="str">
            <v>1142039901</v>
          </cell>
          <cell r="B115" t="str">
            <v>Intereses y otros por cobrar - ML</v>
          </cell>
          <cell r="C115">
            <v>3508561.2599999993</v>
          </cell>
          <cell r="D115"/>
          <cell r="E115"/>
          <cell r="F115"/>
        </row>
        <row r="116">
          <cell r="A116"/>
          <cell r="B116"/>
          <cell r="C116"/>
          <cell r="D116"/>
          <cell r="E116"/>
          <cell r="F116"/>
        </row>
        <row r="117">
          <cell r="A117" t="str">
            <v>114204</v>
          </cell>
          <cell r="B117" t="str">
            <v>PRESTAMOS A PARTICULARES</v>
          </cell>
          <cell r="C117"/>
          <cell r="D117">
            <v>161981092.07999998</v>
          </cell>
          <cell r="E117"/>
          <cell r="F117"/>
        </row>
        <row r="118">
          <cell r="A118" t="str">
            <v>1142040101</v>
          </cell>
          <cell r="B118" t="str">
            <v>Otorgamientos originales - ML</v>
          </cell>
          <cell r="C118">
            <v>101452560.98</v>
          </cell>
          <cell r="D118"/>
          <cell r="E118"/>
          <cell r="F118"/>
        </row>
        <row r="119">
          <cell r="A119" t="str">
            <v>1142040201</v>
          </cell>
          <cell r="B119" t="str">
            <v>Refinanciados - ML</v>
          </cell>
          <cell r="C119">
            <v>11948429.790000001</v>
          </cell>
          <cell r="D119"/>
          <cell r="E119"/>
          <cell r="F119"/>
        </row>
        <row r="120">
          <cell r="A120" t="str">
            <v>1142040301</v>
          </cell>
          <cell r="B120" t="str">
            <v>Reestructurados - ML</v>
          </cell>
          <cell r="C120">
            <v>1856960.3800000004</v>
          </cell>
          <cell r="D120"/>
          <cell r="E120"/>
          <cell r="F120"/>
        </row>
        <row r="121">
          <cell r="A121" t="str">
            <v>1142040701</v>
          </cell>
          <cell r="B121" t="str">
            <v>Préstamos para adquisición de vivienda - ML</v>
          </cell>
          <cell r="C121">
            <v>42961579.32</v>
          </cell>
          <cell r="D121"/>
          <cell r="E121"/>
          <cell r="F121"/>
        </row>
        <row r="122">
          <cell r="A122" t="str">
            <v>1142049901</v>
          </cell>
          <cell r="B122" t="str">
            <v>Intereses y otros por cobrar - ML</v>
          </cell>
          <cell r="C122">
            <v>3761561.6099999985</v>
          </cell>
          <cell r="D122"/>
          <cell r="E122"/>
          <cell r="F122"/>
        </row>
        <row r="123">
          <cell r="A123"/>
          <cell r="B123"/>
          <cell r="C123"/>
          <cell r="D123"/>
          <cell r="E123"/>
          <cell r="F123"/>
        </row>
        <row r="124">
          <cell r="A124" t="str">
            <v>114206</v>
          </cell>
          <cell r="B124" t="str">
            <v>PRÉSTAMOS A OTRAS ENTIDADES DEL SISTEMA</v>
          </cell>
          <cell r="C124"/>
          <cell r="D124">
            <v>7778039.1400000006</v>
          </cell>
          <cell r="E124"/>
          <cell r="F124"/>
        </row>
        <row r="125">
          <cell r="A125" t="str">
            <v>1142060101</v>
          </cell>
          <cell r="B125" t="str">
            <v>Otorgamientos originales - ML</v>
          </cell>
          <cell r="C125">
            <v>7543037.9400000004</v>
          </cell>
          <cell r="D125"/>
          <cell r="E125"/>
          <cell r="F125"/>
        </row>
        <row r="126">
          <cell r="A126" t="str">
            <v>1142060301</v>
          </cell>
          <cell r="B126" t="str">
            <v>Reestructurados - ML</v>
          </cell>
          <cell r="C126">
            <v>0</v>
          </cell>
          <cell r="D126"/>
          <cell r="E126"/>
          <cell r="F126"/>
        </row>
        <row r="127">
          <cell r="A127" t="str">
            <v>1142069901</v>
          </cell>
          <cell r="B127" t="str">
            <v>Intereses y otros por cobrar - ML</v>
          </cell>
          <cell r="C127">
            <v>235001.2</v>
          </cell>
          <cell r="D127"/>
          <cell r="E127"/>
          <cell r="F127"/>
        </row>
        <row r="128">
          <cell r="A128"/>
          <cell r="B128"/>
          <cell r="C128"/>
          <cell r="D128"/>
          <cell r="E128"/>
          <cell r="F128"/>
        </row>
        <row r="129">
          <cell r="A129" t="str">
            <v>1148</v>
          </cell>
          <cell r="B129" t="str">
            <v>PRESTAMOS VENCIDOS</v>
          </cell>
          <cell r="C129"/>
          <cell r="D129"/>
          <cell r="E129">
            <v>2855196.86</v>
          </cell>
          <cell r="F129"/>
        </row>
        <row r="130">
          <cell r="A130" t="str">
            <v>114802</v>
          </cell>
          <cell r="B130" t="str">
            <v>PRESTAMOS A ENTIDADES DEL ESTADO</v>
          </cell>
          <cell r="C130"/>
          <cell r="D130">
            <v>0</v>
          </cell>
          <cell r="E130"/>
          <cell r="F130"/>
        </row>
        <row r="131">
          <cell r="A131" t="str">
            <v>1148020101</v>
          </cell>
          <cell r="B131" t="str">
            <v>Otorgamientos originales - ML</v>
          </cell>
          <cell r="C131">
            <v>0</v>
          </cell>
          <cell r="D131"/>
          <cell r="E131"/>
          <cell r="F131"/>
        </row>
        <row r="132">
          <cell r="A132" t="str">
            <v>1148020201</v>
          </cell>
          <cell r="B132" t="str">
            <v>Refinanciados - ML</v>
          </cell>
          <cell r="C132">
            <v>0</v>
          </cell>
          <cell r="D132"/>
          <cell r="E132"/>
          <cell r="F132"/>
        </row>
        <row r="133">
          <cell r="A133" t="str">
            <v>1148020301</v>
          </cell>
          <cell r="B133" t="str">
            <v>Reestructurados - ML</v>
          </cell>
          <cell r="C133">
            <v>0</v>
          </cell>
          <cell r="D133"/>
          <cell r="E133"/>
          <cell r="F133"/>
        </row>
        <row r="134">
          <cell r="A134"/>
          <cell r="B134"/>
          <cell r="C134"/>
          <cell r="D134"/>
          <cell r="E134"/>
          <cell r="F134"/>
        </row>
        <row r="135">
          <cell r="A135" t="str">
            <v>114803</v>
          </cell>
          <cell r="B135" t="str">
            <v>PRESTAMOS A EMPRESAS PRIVADAS</v>
          </cell>
          <cell r="C135"/>
          <cell r="D135">
            <v>56311.23</v>
          </cell>
          <cell r="E135"/>
          <cell r="F135"/>
        </row>
        <row r="136">
          <cell r="A136" t="str">
            <v>1148030101</v>
          </cell>
          <cell r="B136" t="str">
            <v>Otorgamientos originales - ML</v>
          </cell>
          <cell r="C136">
            <v>0</v>
          </cell>
          <cell r="D136"/>
          <cell r="E136"/>
          <cell r="F136"/>
        </row>
        <row r="137">
          <cell r="A137" t="str">
            <v>1148030201</v>
          </cell>
          <cell r="B137" t="str">
            <v>Refinanciados - ML</v>
          </cell>
          <cell r="C137">
            <v>56311.23</v>
          </cell>
          <cell r="D137"/>
          <cell r="E137"/>
          <cell r="F137"/>
        </row>
        <row r="138">
          <cell r="A138" t="str">
            <v>1148030301</v>
          </cell>
          <cell r="B138" t="str">
            <v>Reestructurados - ML</v>
          </cell>
          <cell r="C138">
            <v>0</v>
          </cell>
          <cell r="D138"/>
          <cell r="E138"/>
          <cell r="F138"/>
        </row>
        <row r="139">
          <cell r="A139"/>
          <cell r="B139"/>
          <cell r="C139"/>
          <cell r="D139"/>
          <cell r="E139"/>
          <cell r="F139"/>
        </row>
        <row r="140">
          <cell r="A140" t="str">
            <v>114804</v>
          </cell>
          <cell r="B140" t="str">
            <v>PRESTAMOS A PARTICULARES</v>
          </cell>
          <cell r="C140"/>
          <cell r="D140">
            <v>2817198.71</v>
          </cell>
          <cell r="E140"/>
          <cell r="F140"/>
        </row>
        <row r="141">
          <cell r="A141" t="str">
            <v>1148040101</v>
          </cell>
          <cell r="B141" t="str">
            <v>Otorgamientos originales - ML</v>
          </cell>
          <cell r="C141">
            <v>1239472.19</v>
          </cell>
          <cell r="D141"/>
          <cell r="E141"/>
          <cell r="F141"/>
        </row>
        <row r="142">
          <cell r="A142" t="str">
            <v>1148040201</v>
          </cell>
          <cell r="B142" t="str">
            <v>Refinanciados - ML</v>
          </cell>
          <cell r="C142">
            <v>908813.52000000025</v>
          </cell>
          <cell r="D142"/>
          <cell r="E142"/>
          <cell r="F142"/>
        </row>
        <row r="143">
          <cell r="A143" t="str">
            <v>1148040301</v>
          </cell>
          <cell r="B143" t="str">
            <v>Reestructurados - ML</v>
          </cell>
          <cell r="C143">
            <v>200058.32</v>
          </cell>
          <cell r="D143"/>
          <cell r="E143"/>
          <cell r="F143"/>
        </row>
        <row r="144">
          <cell r="A144" t="str">
            <v>1148040701</v>
          </cell>
          <cell r="B144" t="str">
            <v>Préstamos para adquisición de vivienda - ML</v>
          </cell>
          <cell r="C144">
            <v>468854.68000000005</v>
          </cell>
          <cell r="D144"/>
          <cell r="E144"/>
          <cell r="F144"/>
        </row>
        <row r="145">
          <cell r="A145"/>
          <cell r="B145"/>
          <cell r="C145"/>
          <cell r="D145"/>
          <cell r="E145"/>
          <cell r="F145"/>
        </row>
        <row r="146">
          <cell r="A146" t="str">
            <v>114899</v>
          </cell>
          <cell r="B146" t="str">
            <v>RECUPERACIONES DE PRESTAMOS EN COBRO JUDICIAL</v>
          </cell>
          <cell r="C146"/>
          <cell r="D146">
            <v>-18313.080000000002</v>
          </cell>
          <cell r="E146"/>
          <cell r="F146"/>
        </row>
        <row r="147">
          <cell r="A147" t="str">
            <v>1148990101</v>
          </cell>
          <cell r="B147" t="str">
            <v>Otorgamientos originales - ML</v>
          </cell>
          <cell r="C147">
            <v>-18313.080000000002</v>
          </cell>
          <cell r="D147"/>
          <cell r="E147"/>
          <cell r="F147"/>
        </row>
        <row r="148">
          <cell r="A148" t="str">
            <v>1148990201</v>
          </cell>
          <cell r="B148" t="str">
            <v>Refinanciados - ML</v>
          </cell>
          <cell r="C148">
            <v>0</v>
          </cell>
          <cell r="D148"/>
          <cell r="E148"/>
          <cell r="F148"/>
        </row>
        <row r="149">
          <cell r="A149" t="str">
            <v>1148990301</v>
          </cell>
          <cell r="B149" t="str">
            <v>Reestructurados - ML</v>
          </cell>
          <cell r="C149">
            <v>0</v>
          </cell>
          <cell r="D149"/>
          <cell r="E149"/>
          <cell r="F149"/>
        </row>
        <row r="150">
          <cell r="A150"/>
          <cell r="B150"/>
          <cell r="C150"/>
          <cell r="D150"/>
          <cell r="E150"/>
          <cell r="F150"/>
        </row>
        <row r="151">
          <cell r="A151" t="str">
            <v>1149</v>
          </cell>
          <cell r="B151" t="str">
            <v>PROVISION PARA INCOBRABILIDAD DE PRESTAMOS</v>
          </cell>
          <cell r="C151"/>
          <cell r="D151"/>
          <cell r="E151">
            <v>-4688191.1399999997</v>
          </cell>
          <cell r="F151"/>
        </row>
        <row r="152">
          <cell r="A152" t="str">
            <v>114901</v>
          </cell>
          <cell r="B152" t="str">
            <v>PROVISION PARA INCOBRABILIDAD DE PRESTAMOS</v>
          </cell>
          <cell r="C152"/>
          <cell r="D152">
            <v>-4688191.1399999997</v>
          </cell>
          <cell r="E152"/>
          <cell r="F152"/>
        </row>
        <row r="153">
          <cell r="A153" t="str">
            <v>1149010101</v>
          </cell>
          <cell r="B153" t="str">
            <v>Provisiones por categoría de riesgo - ML</v>
          </cell>
          <cell r="C153">
            <v>-2359052.5999999996</v>
          </cell>
          <cell r="D153"/>
          <cell r="E153"/>
          <cell r="F153"/>
        </row>
        <row r="154">
          <cell r="A154" t="str">
            <v>1149010301</v>
          </cell>
          <cell r="B154" t="str">
            <v>Provisiones voluntarias - ML</v>
          </cell>
          <cell r="C154">
            <v>-2329138.54</v>
          </cell>
          <cell r="D154"/>
          <cell r="E154"/>
          <cell r="F154"/>
        </row>
        <row r="155">
          <cell r="A155"/>
          <cell r="B155"/>
          <cell r="C155"/>
          <cell r="D155"/>
          <cell r="E155"/>
          <cell r="F155"/>
        </row>
        <row r="156">
          <cell r="A156" t="str">
            <v>12</v>
          </cell>
          <cell r="B156" t="str">
            <v>OTROS ACTIVOS</v>
          </cell>
          <cell r="C156"/>
          <cell r="D156"/>
          <cell r="E156"/>
          <cell r="F156">
            <v>16422461.459999999</v>
          </cell>
        </row>
        <row r="157">
          <cell r="A157"/>
          <cell r="B157"/>
          <cell r="C157"/>
          <cell r="D157"/>
          <cell r="E157"/>
          <cell r="F157"/>
        </row>
        <row r="158">
          <cell r="A158" t="str">
            <v>121</v>
          </cell>
          <cell r="B158" t="str">
            <v>SALDOS ENTRE COMPAÑIAS</v>
          </cell>
          <cell r="C158"/>
          <cell r="D158"/>
          <cell r="E158">
            <v>0</v>
          </cell>
          <cell r="F158"/>
        </row>
        <row r="159">
          <cell r="A159" t="str">
            <v>1210</v>
          </cell>
          <cell r="B159" t="str">
            <v>SALDOS ENTRE COMPAÑIAS</v>
          </cell>
          <cell r="C159"/>
          <cell r="D159"/>
          <cell r="E159">
            <v>0</v>
          </cell>
          <cell r="F159"/>
        </row>
        <row r="160">
          <cell r="A160" t="str">
            <v>121000</v>
          </cell>
          <cell r="B160" t="str">
            <v>SALDOS ENTRE COMPAÑIAS</v>
          </cell>
          <cell r="C160"/>
          <cell r="D160">
            <v>0</v>
          </cell>
          <cell r="E160"/>
          <cell r="F160"/>
        </row>
        <row r="161">
          <cell r="A161" t="str">
            <v>1210000101</v>
          </cell>
          <cell r="B161" t="str">
            <v>Saldos con agencias nacionales - ML</v>
          </cell>
          <cell r="C161">
            <v>0</v>
          </cell>
          <cell r="D161"/>
          <cell r="E161"/>
          <cell r="F161"/>
        </row>
        <row r="162">
          <cell r="A162"/>
          <cell r="B162"/>
          <cell r="C162"/>
          <cell r="D162"/>
          <cell r="E162"/>
          <cell r="F162"/>
        </row>
        <row r="163">
          <cell r="A163" t="str">
            <v>122</v>
          </cell>
          <cell r="B163" t="str">
            <v>BIENES RECIBIDOS EN PAGO O ADJUDICADOS</v>
          </cell>
          <cell r="C163"/>
          <cell r="D163"/>
          <cell r="E163">
            <v>5088383.6199999992</v>
          </cell>
          <cell r="F163"/>
        </row>
        <row r="164">
          <cell r="A164" t="str">
            <v>1220</v>
          </cell>
          <cell r="B164" t="str">
            <v>BIENES RECIBIDOS EN PAGO O ADJUDICADOS</v>
          </cell>
          <cell r="C164"/>
          <cell r="D164"/>
          <cell r="E164">
            <v>5088383.6199999992</v>
          </cell>
          <cell r="F164"/>
        </row>
        <row r="165">
          <cell r="A165" t="str">
            <v>122001</v>
          </cell>
          <cell r="B165" t="str">
            <v>BIENES INMUEBLES</v>
          </cell>
          <cell r="C165"/>
          <cell r="D165">
            <v>5046430.6199999992</v>
          </cell>
          <cell r="E165"/>
          <cell r="F165"/>
        </row>
        <row r="166">
          <cell r="A166" t="str">
            <v>1220010101</v>
          </cell>
          <cell r="B166" t="str">
            <v>Urbanos</v>
          </cell>
          <cell r="C166">
            <v>1273373.3999999999</v>
          </cell>
          <cell r="D166"/>
          <cell r="E166"/>
          <cell r="F166"/>
        </row>
        <row r="167">
          <cell r="A167" t="str">
            <v>1220010201</v>
          </cell>
          <cell r="B167" t="str">
            <v>Rústicos</v>
          </cell>
          <cell r="C167">
            <v>3773057.2199999997</v>
          </cell>
          <cell r="D167"/>
          <cell r="E167"/>
          <cell r="F167"/>
        </row>
        <row r="168">
          <cell r="A168" t="str">
            <v>1220010301</v>
          </cell>
          <cell r="B168" t="str">
            <v>Saldo a cargo de deudores</v>
          </cell>
          <cell r="C168">
            <v>0</v>
          </cell>
          <cell r="D168"/>
          <cell r="E168"/>
          <cell r="F168"/>
        </row>
        <row r="169">
          <cell r="A169"/>
          <cell r="B169"/>
          <cell r="C169"/>
          <cell r="D169"/>
          <cell r="E169"/>
          <cell r="F169"/>
        </row>
        <row r="170">
          <cell r="A170" t="str">
            <v>122002</v>
          </cell>
          <cell r="B170" t="str">
            <v>BIENES MUEBLES</v>
          </cell>
          <cell r="C170"/>
          <cell r="D170">
            <v>41953</v>
          </cell>
          <cell r="E170"/>
          <cell r="F170"/>
        </row>
        <row r="171">
          <cell r="A171" t="str">
            <v>1220020001</v>
          </cell>
          <cell r="B171" t="str">
            <v>Bienes muebles</v>
          </cell>
          <cell r="C171">
            <v>41953</v>
          </cell>
          <cell r="D171"/>
          <cell r="E171"/>
          <cell r="F171"/>
        </row>
        <row r="172">
          <cell r="A172" t="str">
            <v>1220020301</v>
          </cell>
          <cell r="B172" t="str">
            <v>Saldo a cargo de deudores</v>
          </cell>
          <cell r="C172">
            <v>0</v>
          </cell>
          <cell r="D172"/>
          <cell r="E172"/>
          <cell r="F172"/>
        </row>
        <row r="173">
          <cell r="A173"/>
          <cell r="B173"/>
          <cell r="C173"/>
          <cell r="D173"/>
          <cell r="E173"/>
          <cell r="F173"/>
        </row>
        <row r="174">
          <cell r="A174" t="str">
            <v>123</v>
          </cell>
          <cell r="B174" t="str">
            <v>EXISTENCIAS</v>
          </cell>
          <cell r="C174"/>
          <cell r="D174"/>
          <cell r="E174">
            <v>13081.369999999999</v>
          </cell>
          <cell r="F174">
            <v>22957.07</v>
          </cell>
        </row>
        <row r="175">
          <cell r="A175" t="str">
            <v>1230</v>
          </cell>
          <cell r="B175" t="str">
            <v>EXISTENCIAS</v>
          </cell>
          <cell r="C175"/>
          <cell r="D175"/>
          <cell r="E175">
            <v>13081.369999999999</v>
          </cell>
          <cell r="F175"/>
        </row>
        <row r="176">
          <cell r="A176" t="str">
            <v>123001</v>
          </cell>
          <cell r="B176" t="str">
            <v>BIENES PARA LA VENTA</v>
          </cell>
          <cell r="C176"/>
          <cell r="D176">
            <v>1013.29</v>
          </cell>
          <cell r="E176"/>
          <cell r="F176"/>
        </row>
        <row r="177">
          <cell r="A177" t="str">
            <v>1230010101</v>
          </cell>
          <cell r="B177" t="str">
            <v>Chequeras</v>
          </cell>
          <cell r="C177">
            <v>1013.29</v>
          </cell>
          <cell r="D177"/>
          <cell r="E177"/>
          <cell r="F177"/>
        </row>
        <row r="178">
          <cell r="A178" t="str">
            <v>1230010201</v>
          </cell>
          <cell r="B178" t="str">
            <v>Tarjetas de crédito</v>
          </cell>
          <cell r="C178">
            <v>0</v>
          </cell>
          <cell r="D178"/>
          <cell r="E178"/>
          <cell r="F178"/>
        </row>
        <row r="179">
          <cell r="A179" t="str">
            <v>1230010301</v>
          </cell>
          <cell r="B179" t="str">
            <v>Otros</v>
          </cell>
          <cell r="C179">
            <v>0</v>
          </cell>
          <cell r="D179"/>
          <cell r="E179"/>
          <cell r="F179"/>
        </row>
        <row r="180">
          <cell r="A180"/>
          <cell r="B180"/>
          <cell r="C180"/>
          <cell r="D180"/>
          <cell r="E180"/>
          <cell r="F180"/>
        </row>
        <row r="181">
          <cell r="A181" t="str">
            <v>123002</v>
          </cell>
          <cell r="B181" t="str">
            <v>BIENES PARA CONSUMO</v>
          </cell>
          <cell r="C181"/>
          <cell r="D181">
            <v>12068.08</v>
          </cell>
          <cell r="E181"/>
          <cell r="F181"/>
        </row>
        <row r="182">
          <cell r="A182" t="str">
            <v>1230020101</v>
          </cell>
          <cell r="B182" t="str">
            <v>Papelería, útiles y enseres</v>
          </cell>
          <cell r="C182">
            <v>0</v>
          </cell>
          <cell r="D182"/>
          <cell r="E182"/>
          <cell r="F182"/>
        </row>
        <row r="183">
          <cell r="A183" t="str">
            <v>1230020301</v>
          </cell>
          <cell r="B183" t="str">
            <v>Otros</v>
          </cell>
          <cell r="C183">
            <v>12068.08</v>
          </cell>
          <cell r="D183"/>
          <cell r="E183"/>
          <cell r="F183"/>
        </row>
        <row r="184">
          <cell r="A184"/>
          <cell r="B184"/>
          <cell r="C184"/>
          <cell r="D184"/>
          <cell r="E184"/>
          <cell r="F184"/>
        </row>
        <row r="185">
          <cell r="A185" t="str">
            <v>124</v>
          </cell>
          <cell r="B185" t="str">
            <v>GASTOS PAGADOS POR ANTICIPADO Y CARGOS DIFERIDOS</v>
          </cell>
          <cell r="C185"/>
          <cell r="D185"/>
          <cell r="E185">
            <v>3914420.13</v>
          </cell>
          <cell r="F185">
            <v>3059492.05</v>
          </cell>
        </row>
        <row r="186">
          <cell r="A186" t="str">
            <v>1240</v>
          </cell>
          <cell r="B186" t="str">
            <v>GASTOS PAGADOS POR ANTICIPADO Y CARGOS DIFERIDOS</v>
          </cell>
          <cell r="C186"/>
          <cell r="D186"/>
          <cell r="E186">
            <v>3914420.13</v>
          </cell>
          <cell r="F186"/>
        </row>
        <row r="187">
          <cell r="A187" t="str">
            <v>124001</v>
          </cell>
          <cell r="B187" t="str">
            <v>SEGUROS</v>
          </cell>
          <cell r="C187"/>
          <cell r="D187">
            <v>245325.6</v>
          </cell>
          <cell r="E187"/>
          <cell r="F187"/>
        </row>
        <row r="188">
          <cell r="A188" t="str">
            <v>1240010101</v>
          </cell>
          <cell r="B188" t="str">
            <v>Sobre personas</v>
          </cell>
          <cell r="C188">
            <v>227737.68</v>
          </cell>
          <cell r="D188"/>
          <cell r="E188"/>
          <cell r="F188"/>
        </row>
        <row r="189">
          <cell r="A189" t="str">
            <v>1240010201</v>
          </cell>
          <cell r="B189" t="str">
            <v>Sobre bienes</v>
          </cell>
          <cell r="C189">
            <v>4418.66</v>
          </cell>
          <cell r="D189"/>
          <cell r="E189"/>
          <cell r="F189"/>
        </row>
        <row r="190">
          <cell r="A190" t="str">
            <v>1240010301</v>
          </cell>
          <cell r="B190" t="str">
            <v>Sobre riesgos bancarios</v>
          </cell>
          <cell r="C190">
            <v>13169.26</v>
          </cell>
          <cell r="D190"/>
          <cell r="E190"/>
          <cell r="F190"/>
        </row>
        <row r="191">
          <cell r="A191"/>
          <cell r="B191"/>
          <cell r="C191"/>
          <cell r="D191"/>
          <cell r="E191"/>
          <cell r="F191"/>
        </row>
        <row r="192">
          <cell r="A192" t="str">
            <v>124002</v>
          </cell>
          <cell r="B192" t="str">
            <v>ALQUILERES</v>
          </cell>
          <cell r="C192"/>
          <cell r="D192">
            <v>0</v>
          </cell>
          <cell r="E192"/>
          <cell r="F192"/>
        </row>
        <row r="193">
          <cell r="A193" t="str">
            <v>1240020101</v>
          </cell>
          <cell r="B193" t="str">
            <v>Locales</v>
          </cell>
          <cell r="C193">
            <v>0</v>
          </cell>
          <cell r="D193"/>
          <cell r="E193"/>
          <cell r="F193"/>
        </row>
        <row r="194">
          <cell r="A194"/>
          <cell r="B194"/>
          <cell r="C194"/>
          <cell r="D194"/>
          <cell r="E194"/>
          <cell r="F194"/>
        </row>
        <row r="195">
          <cell r="A195" t="str">
            <v>124005</v>
          </cell>
          <cell r="B195" t="str">
            <v>INTANGIBLES</v>
          </cell>
          <cell r="C195"/>
          <cell r="D195">
            <v>493668.14</v>
          </cell>
          <cell r="E195"/>
          <cell r="F195"/>
        </row>
        <row r="196">
          <cell r="A196" t="str">
            <v>1240050101</v>
          </cell>
          <cell r="B196" t="str">
            <v>Programas computacionales - ML</v>
          </cell>
          <cell r="C196">
            <v>493668.14</v>
          </cell>
          <cell r="D196"/>
          <cell r="E196"/>
          <cell r="F196"/>
        </row>
        <row r="197">
          <cell r="A197"/>
          <cell r="B197"/>
          <cell r="C197"/>
          <cell r="D197"/>
          <cell r="E197"/>
          <cell r="F197"/>
        </row>
        <row r="198">
          <cell r="A198" t="str">
            <v>124006</v>
          </cell>
          <cell r="B198" t="str">
            <v>DIFERENCIAS TEMPORARIAS POR IMPUESTOS SOBRE LAS GANANCIAS</v>
          </cell>
          <cell r="C198"/>
          <cell r="D198">
            <v>1016120.33</v>
          </cell>
          <cell r="E198"/>
          <cell r="F198"/>
        </row>
        <row r="199">
          <cell r="A199" t="str">
            <v>1240060101</v>
          </cell>
          <cell r="B199" t="str">
            <v>Impuesto sobre la renta</v>
          </cell>
          <cell r="C199">
            <v>1016120.33</v>
          </cell>
          <cell r="D199"/>
          <cell r="E199"/>
          <cell r="F199"/>
        </row>
        <row r="200">
          <cell r="A200"/>
          <cell r="B200"/>
          <cell r="C200"/>
          <cell r="D200"/>
          <cell r="E200"/>
          <cell r="F200"/>
        </row>
        <row r="201">
          <cell r="A201" t="str">
            <v>124098</v>
          </cell>
          <cell r="B201" t="str">
            <v>OTROS PAGOS ANTICIPADOS</v>
          </cell>
          <cell r="C201"/>
          <cell r="D201">
            <v>2159306.06</v>
          </cell>
          <cell r="E201"/>
          <cell r="F201"/>
        </row>
        <row r="202">
          <cell r="A202" t="str">
            <v>1240980901</v>
          </cell>
          <cell r="B202" t="str">
            <v>Otros</v>
          </cell>
          <cell r="C202">
            <v>737343.72</v>
          </cell>
          <cell r="D202"/>
          <cell r="E202"/>
          <cell r="F202"/>
        </row>
        <row r="203">
          <cell r="A203"/>
          <cell r="B203"/>
          <cell r="C203"/>
          <cell r="D203"/>
          <cell r="E203"/>
          <cell r="F203"/>
        </row>
        <row r="204">
          <cell r="A204" t="str">
            <v>125</v>
          </cell>
          <cell r="B204" t="str">
            <v>CUENTAS POR COBRAR</v>
          </cell>
          <cell r="C204"/>
          <cell r="D204"/>
          <cell r="E204">
            <v>7406576.3399999999</v>
          </cell>
          <cell r="F204">
            <v>6100860.6399999997</v>
          </cell>
        </row>
        <row r="205">
          <cell r="A205" t="str">
            <v>1250</v>
          </cell>
          <cell r="B205" t="str">
            <v>CUENTAS POR COBRAR</v>
          </cell>
          <cell r="C205"/>
          <cell r="D205"/>
          <cell r="E205">
            <v>7489626.4900000002</v>
          </cell>
          <cell r="F205"/>
        </row>
        <row r="206">
          <cell r="A206" t="str">
            <v>125002</v>
          </cell>
          <cell r="B206" t="str">
            <v>PAGOS POR CUENTA AJENA</v>
          </cell>
          <cell r="C206"/>
          <cell r="D206">
            <v>135993.16000000003</v>
          </cell>
          <cell r="E206"/>
          <cell r="F206"/>
        </row>
        <row r="207">
          <cell r="A207" t="str">
            <v>1250020301</v>
          </cell>
          <cell r="B207" t="str">
            <v xml:space="preserve">Costas Procesales  </v>
          </cell>
          <cell r="C207">
            <v>105845.29000000002</v>
          </cell>
          <cell r="D207"/>
          <cell r="E207"/>
          <cell r="F207"/>
        </row>
        <row r="208">
          <cell r="A208" t="str">
            <v>1250020401</v>
          </cell>
          <cell r="B208" t="str">
            <v>Otros deudores</v>
          </cell>
          <cell r="C208">
            <v>30147.87</v>
          </cell>
          <cell r="D208"/>
          <cell r="E208"/>
          <cell r="F208"/>
        </row>
        <row r="209">
          <cell r="A209"/>
          <cell r="B209"/>
          <cell r="C209"/>
          <cell r="D209"/>
          <cell r="E209"/>
          <cell r="F209"/>
        </row>
        <row r="210">
          <cell r="A210" t="str">
            <v>125003</v>
          </cell>
          <cell r="B210" t="str">
            <v>SERVICIOS BANCARIOS</v>
          </cell>
          <cell r="C210"/>
          <cell r="D210">
            <v>331003.51999999996</v>
          </cell>
          <cell r="E210"/>
          <cell r="F210"/>
        </row>
        <row r="211">
          <cell r="A211" t="str">
            <v>1250030501</v>
          </cell>
          <cell r="B211" t="str">
            <v>Otros servicios bancarios - ML</v>
          </cell>
          <cell r="C211">
            <v>331003.51999999996</v>
          </cell>
          <cell r="D211"/>
          <cell r="E211"/>
          <cell r="F211"/>
        </row>
        <row r="212">
          <cell r="A212"/>
          <cell r="B212"/>
          <cell r="C212"/>
          <cell r="D212"/>
          <cell r="E212"/>
          <cell r="F212"/>
        </row>
        <row r="213">
          <cell r="A213" t="str">
            <v>125004</v>
          </cell>
          <cell r="B213" t="str">
            <v>ANTICIPOS</v>
          </cell>
          <cell r="C213"/>
          <cell r="D213">
            <v>5358885.96</v>
          </cell>
          <cell r="E213"/>
          <cell r="F213"/>
        </row>
        <row r="214">
          <cell r="A214" t="str">
            <v>1250040101</v>
          </cell>
          <cell r="B214" t="str">
            <v>Al personal - ML</v>
          </cell>
          <cell r="C214">
            <v>0</v>
          </cell>
          <cell r="D214"/>
          <cell r="E214"/>
          <cell r="F214"/>
        </row>
        <row r="215">
          <cell r="A215" t="str">
            <v>1250040201</v>
          </cell>
          <cell r="B215" t="str">
            <v>A proveedores - ML</v>
          </cell>
          <cell r="C215">
            <v>5358885.96</v>
          </cell>
          <cell r="D215"/>
          <cell r="E215"/>
          <cell r="F215"/>
        </row>
        <row r="216">
          <cell r="A216"/>
          <cell r="B216"/>
          <cell r="C216"/>
          <cell r="D216"/>
          <cell r="E216"/>
          <cell r="F216"/>
        </row>
        <row r="217">
          <cell r="A217" t="str">
            <v>125099</v>
          </cell>
          <cell r="B217" t="str">
            <v>OTRAS</v>
          </cell>
          <cell r="C217"/>
          <cell r="D217">
            <v>1663743.85</v>
          </cell>
          <cell r="E217"/>
          <cell r="F217"/>
        </row>
        <row r="218">
          <cell r="A218" t="str">
            <v>1250990101</v>
          </cell>
          <cell r="B218" t="str">
            <v>Faltantes de cajeros - ML</v>
          </cell>
          <cell r="C218">
            <v>15656.38</v>
          </cell>
          <cell r="D218"/>
          <cell r="E218"/>
          <cell r="F218"/>
        </row>
        <row r="219">
          <cell r="A219" t="str">
            <v>1250990201</v>
          </cell>
          <cell r="B219" t="str">
            <v>Otros faltantes</v>
          </cell>
          <cell r="C219">
            <v>34594.699999999997</v>
          </cell>
          <cell r="D219"/>
          <cell r="E219"/>
          <cell r="F219"/>
        </row>
        <row r="220">
          <cell r="A220" t="str">
            <v>1250990301</v>
          </cell>
          <cell r="B220" t="str">
            <v>Crédito fiscal - IVA</v>
          </cell>
          <cell r="C220">
            <v>0</v>
          </cell>
          <cell r="D220"/>
          <cell r="E220"/>
          <cell r="F220"/>
        </row>
        <row r="221">
          <cell r="A221" t="str">
            <v>1250999101</v>
          </cell>
          <cell r="B221" t="str">
            <v>Otras - ML</v>
          </cell>
          <cell r="C221">
            <v>1613492.77</v>
          </cell>
          <cell r="D221"/>
          <cell r="E221"/>
          <cell r="F221"/>
        </row>
        <row r="222">
          <cell r="A222"/>
          <cell r="B222"/>
          <cell r="C222"/>
          <cell r="D222"/>
          <cell r="E222"/>
          <cell r="F222"/>
        </row>
        <row r="223">
          <cell r="A223" t="str">
            <v>1259</v>
          </cell>
          <cell r="B223" t="str">
            <v>PROVISION DE INCOBRABILIDAD DE CUENTAS POR COBRAR</v>
          </cell>
          <cell r="C223"/>
          <cell r="D223"/>
          <cell r="E223">
            <v>-83050.149999999994</v>
          </cell>
          <cell r="F223"/>
        </row>
        <row r="224">
          <cell r="A224" t="str">
            <v>125900</v>
          </cell>
          <cell r="B224" t="str">
            <v>PROVISION DE INCOBRABILIDAD DE CUENTAS POR COBRAR</v>
          </cell>
          <cell r="C224"/>
          <cell r="D224">
            <v>-83050.149999999994</v>
          </cell>
          <cell r="E224"/>
          <cell r="F224"/>
        </row>
        <row r="225">
          <cell r="A225" t="str">
            <v>1259000001</v>
          </cell>
          <cell r="B225" t="str">
            <v>Provisión por incobrabilidad de cuentas por cobrar - ML</v>
          </cell>
          <cell r="C225">
            <v>-83050.149999999994</v>
          </cell>
          <cell r="D225"/>
          <cell r="E225"/>
          <cell r="F225"/>
        </row>
        <row r="226">
          <cell r="A226"/>
          <cell r="B226"/>
          <cell r="C226"/>
          <cell r="D226"/>
          <cell r="E226"/>
          <cell r="F226"/>
        </row>
        <row r="227">
          <cell r="A227" t="str">
            <v>126</v>
          </cell>
          <cell r="B227" t="str">
            <v>DERECHOS Y PARTICIPACIONES</v>
          </cell>
          <cell r="C227"/>
          <cell r="D227"/>
          <cell r="E227">
            <v>0</v>
          </cell>
          <cell r="F227"/>
        </row>
        <row r="228">
          <cell r="A228" t="str">
            <v>1260</v>
          </cell>
          <cell r="B228" t="str">
            <v>DERECHOS Y PARTICIPACIONES</v>
          </cell>
          <cell r="C228"/>
          <cell r="D228"/>
          <cell r="E228">
            <v>0</v>
          </cell>
          <cell r="F228"/>
        </row>
        <row r="229">
          <cell r="A229" t="str">
            <v>126003</v>
          </cell>
          <cell r="B229" t="str">
            <v>PARTICIPACIONES Y OTROS DERECHOS</v>
          </cell>
          <cell r="C229"/>
          <cell r="D229">
            <v>0</v>
          </cell>
          <cell r="E229"/>
          <cell r="F229"/>
        </row>
        <row r="230">
          <cell r="A230" t="str">
            <v>126003010001</v>
          </cell>
          <cell r="B230" t="str">
            <v>Participaciones - ML - Valor de adquisición</v>
          </cell>
          <cell r="C230">
            <v>0</v>
          </cell>
          <cell r="D230"/>
          <cell r="E230"/>
          <cell r="F230"/>
        </row>
        <row r="231">
          <cell r="A231"/>
          <cell r="B231"/>
          <cell r="C231"/>
          <cell r="D231"/>
          <cell r="E231"/>
          <cell r="F231"/>
        </row>
        <row r="232">
          <cell r="A232" t="str">
            <v>13</v>
          </cell>
          <cell r="B232" t="str">
            <v>ACTIVO FIJO</v>
          </cell>
          <cell r="C232"/>
          <cell r="D232"/>
          <cell r="E232"/>
          <cell r="F232">
            <v>13668791.849999996</v>
          </cell>
        </row>
        <row r="233">
          <cell r="A233"/>
          <cell r="B233"/>
          <cell r="C233"/>
          <cell r="D233"/>
          <cell r="E233"/>
          <cell r="F233"/>
        </row>
        <row r="234">
          <cell r="A234" t="str">
            <v>131</v>
          </cell>
          <cell r="B234" t="str">
            <v>NO DEPRECIABLES</v>
          </cell>
          <cell r="C234"/>
          <cell r="D234"/>
          <cell r="E234">
            <v>9309534.6399999987</v>
          </cell>
          <cell r="F234"/>
        </row>
        <row r="235">
          <cell r="A235" t="str">
            <v>1310</v>
          </cell>
          <cell r="B235" t="str">
            <v>NO DEPRECIABLES</v>
          </cell>
          <cell r="C235"/>
          <cell r="D235"/>
          <cell r="E235">
            <v>9309534.6399999987</v>
          </cell>
          <cell r="F235"/>
        </row>
        <row r="236">
          <cell r="A236" t="str">
            <v>131001</v>
          </cell>
          <cell r="B236" t="str">
            <v>TERRENOS</v>
          </cell>
          <cell r="C236"/>
          <cell r="D236">
            <v>9145349.5399999991</v>
          </cell>
          <cell r="E236"/>
          <cell r="F236"/>
        </row>
        <row r="237">
          <cell r="A237" t="str">
            <v>13100101</v>
          </cell>
          <cell r="B237" t="str">
            <v>Terrenos - valor de adquisición Oficina Central</v>
          </cell>
          <cell r="C237">
            <v>6667396.2599999998</v>
          </cell>
          <cell r="D237"/>
          <cell r="E237"/>
          <cell r="F237"/>
        </row>
        <row r="238">
          <cell r="A238"/>
          <cell r="B238"/>
          <cell r="C238"/>
          <cell r="D238"/>
          <cell r="E238"/>
          <cell r="F238"/>
        </row>
        <row r="239">
          <cell r="A239" t="str">
            <v>1310019801</v>
          </cell>
          <cell r="B239" t="str">
            <v>Terrenos - revalúo</v>
          </cell>
          <cell r="C239">
            <v>2477953.2799999998</v>
          </cell>
          <cell r="D239"/>
          <cell r="E239"/>
          <cell r="F239"/>
        </row>
        <row r="240">
          <cell r="A240"/>
          <cell r="B240"/>
          <cell r="C240"/>
          <cell r="D240"/>
          <cell r="E240"/>
          <cell r="F240"/>
        </row>
        <row r="241">
          <cell r="A241" t="str">
            <v>131002</v>
          </cell>
          <cell r="B241" t="str">
            <v>CONSTRUCCIONES EN PROCESO</v>
          </cell>
          <cell r="C241"/>
          <cell r="D241">
            <v>52397</v>
          </cell>
          <cell r="E241"/>
          <cell r="F241"/>
        </row>
        <row r="242">
          <cell r="A242" t="str">
            <v>1310020101</v>
          </cell>
          <cell r="B242" t="str">
            <v>Inmuebles</v>
          </cell>
          <cell r="C242">
            <v>52397</v>
          </cell>
          <cell r="D242"/>
          <cell r="E242"/>
          <cell r="F242"/>
        </row>
        <row r="243">
          <cell r="A243"/>
          <cell r="B243"/>
          <cell r="C243"/>
          <cell r="D243"/>
          <cell r="E243"/>
          <cell r="F243"/>
        </row>
        <row r="244">
          <cell r="A244" t="str">
            <v>131003</v>
          </cell>
          <cell r="B244" t="str">
            <v>MOBILIARIO Y EQUIPO POR UTILIZAR</v>
          </cell>
          <cell r="C244"/>
          <cell r="D244">
            <v>111788.1</v>
          </cell>
          <cell r="E244"/>
          <cell r="F244"/>
        </row>
        <row r="245">
          <cell r="A245" t="str">
            <v>1310030201</v>
          </cell>
          <cell r="B245" t="str">
            <v>Inmuebles</v>
          </cell>
          <cell r="C245">
            <v>111788.1</v>
          </cell>
          <cell r="D245"/>
          <cell r="E245"/>
          <cell r="F245"/>
        </row>
        <row r="246">
          <cell r="A246"/>
          <cell r="B246"/>
          <cell r="C246"/>
          <cell r="D246"/>
          <cell r="E246"/>
          <cell r="F246"/>
        </row>
        <row r="247">
          <cell r="A247">
            <v>132</v>
          </cell>
          <cell r="B247" t="str">
            <v>DEPRECIABLES</v>
          </cell>
          <cell r="C247"/>
          <cell r="D247"/>
          <cell r="E247">
            <v>2926066.6199999973</v>
          </cell>
          <cell r="F247"/>
        </row>
        <row r="248">
          <cell r="A248">
            <v>1320</v>
          </cell>
          <cell r="B248" t="str">
            <v>DEPRECIABLES</v>
          </cell>
          <cell r="C248"/>
          <cell r="D248"/>
          <cell r="E248">
            <v>17516491.929999996</v>
          </cell>
          <cell r="F248"/>
        </row>
        <row r="249">
          <cell r="A249">
            <v>132001</v>
          </cell>
          <cell r="B249" t="str">
            <v>EDIFICACIONES</v>
          </cell>
          <cell r="C249"/>
          <cell r="D249">
            <v>5031707.3999999994</v>
          </cell>
          <cell r="E249"/>
          <cell r="F249"/>
        </row>
        <row r="250">
          <cell r="A250" t="str">
            <v>1320010101</v>
          </cell>
          <cell r="B250" t="str">
            <v>Edificaciones - valor de adquisición</v>
          </cell>
          <cell r="C250">
            <v>5031707.3999999994</v>
          </cell>
          <cell r="D250"/>
          <cell r="E250"/>
          <cell r="F250"/>
        </row>
        <row r="251">
          <cell r="A251"/>
          <cell r="B251"/>
          <cell r="C251"/>
          <cell r="D251"/>
          <cell r="E251"/>
          <cell r="F251"/>
        </row>
        <row r="252">
          <cell r="A252" t="str">
            <v>132002</v>
          </cell>
          <cell r="B252" t="str">
            <v>EQUIPO DE COMPUTACION</v>
          </cell>
          <cell r="C252"/>
          <cell r="D252">
            <v>6431556.879999998</v>
          </cell>
          <cell r="E252"/>
          <cell r="F252"/>
        </row>
        <row r="253">
          <cell r="A253" t="str">
            <v>1320020101</v>
          </cell>
          <cell r="B253" t="str">
            <v>Equipo de computación - valor de adquisición</v>
          </cell>
          <cell r="C253">
            <v>6431556.879999998</v>
          </cell>
          <cell r="D253"/>
          <cell r="E253"/>
          <cell r="F253"/>
        </row>
        <row r="254">
          <cell r="A254"/>
          <cell r="B254"/>
          <cell r="C254"/>
          <cell r="D254"/>
          <cell r="E254"/>
          <cell r="F254"/>
        </row>
        <row r="255">
          <cell r="A255" t="str">
            <v>132003</v>
          </cell>
          <cell r="B255" t="str">
            <v>EQUIPO DE OFICINA</v>
          </cell>
          <cell r="C255"/>
          <cell r="D255">
            <v>2971793.22</v>
          </cell>
          <cell r="E255"/>
          <cell r="F255"/>
        </row>
        <row r="256">
          <cell r="A256" t="str">
            <v>1320030101</v>
          </cell>
          <cell r="B256" t="str">
            <v>Equipo de oficina - valor de adquisición</v>
          </cell>
          <cell r="C256">
            <v>2971793.22</v>
          </cell>
          <cell r="D256"/>
          <cell r="E256"/>
          <cell r="F256"/>
        </row>
        <row r="257">
          <cell r="A257"/>
          <cell r="B257"/>
          <cell r="C257"/>
          <cell r="D257"/>
          <cell r="E257"/>
          <cell r="F257"/>
        </row>
        <row r="258">
          <cell r="A258" t="str">
            <v>132004</v>
          </cell>
          <cell r="B258" t="str">
            <v>MOBILIARIO</v>
          </cell>
          <cell r="C258"/>
          <cell r="D258">
            <v>1369716.5499999996</v>
          </cell>
          <cell r="E258"/>
          <cell r="F258"/>
        </row>
        <row r="259">
          <cell r="A259" t="str">
            <v>1320040101</v>
          </cell>
          <cell r="B259" t="str">
            <v>Mobiliario - valor de adquisición</v>
          </cell>
          <cell r="C259">
            <v>1369716.5499999996</v>
          </cell>
          <cell r="D259"/>
          <cell r="E259"/>
          <cell r="F259"/>
        </row>
        <row r="260">
          <cell r="A260"/>
          <cell r="B260"/>
          <cell r="C260"/>
          <cell r="D260"/>
          <cell r="E260"/>
          <cell r="F260"/>
        </row>
        <row r="261">
          <cell r="A261" t="str">
            <v>132005</v>
          </cell>
          <cell r="B261" t="str">
            <v>VEHICULOS</v>
          </cell>
          <cell r="C261"/>
          <cell r="D261">
            <v>385857.29</v>
          </cell>
          <cell r="E261"/>
          <cell r="F261"/>
        </row>
        <row r="262">
          <cell r="A262" t="str">
            <v>1320050101</v>
          </cell>
          <cell r="B262" t="str">
            <v>Vehículos - valor de adquisición</v>
          </cell>
          <cell r="C262">
            <v>385857.29</v>
          </cell>
          <cell r="D262"/>
          <cell r="E262"/>
          <cell r="F262"/>
        </row>
        <row r="263">
          <cell r="A263"/>
          <cell r="B263"/>
          <cell r="C263"/>
          <cell r="D263"/>
          <cell r="E263"/>
          <cell r="F263"/>
        </row>
        <row r="264">
          <cell r="A264" t="str">
            <v>132006</v>
          </cell>
          <cell r="B264" t="str">
            <v>MAQUINARIA, EQUIPO Y HERRAMIENTA</v>
          </cell>
          <cell r="C264"/>
          <cell r="D264">
            <v>1325860.5900000001</v>
          </cell>
          <cell r="E264"/>
          <cell r="F264"/>
        </row>
        <row r="265">
          <cell r="A265" t="str">
            <v>1320060101</v>
          </cell>
          <cell r="B265" t="str">
            <v>Maquinaria, equipo y herramienta - valor de adquisición</v>
          </cell>
          <cell r="C265">
            <v>1325860.5900000001</v>
          </cell>
          <cell r="D265"/>
          <cell r="E265"/>
          <cell r="F265"/>
        </row>
        <row r="266">
          <cell r="A266"/>
          <cell r="B266"/>
          <cell r="C266"/>
          <cell r="D266"/>
          <cell r="E266"/>
          <cell r="F266"/>
        </row>
        <row r="267">
          <cell r="A267" t="str">
            <v>1329</v>
          </cell>
          <cell r="B267" t="str">
            <v>DEPRECIACION ACUMULADA</v>
          </cell>
          <cell r="C267"/>
          <cell r="D267"/>
          <cell r="E267">
            <v>-14590425.309999999</v>
          </cell>
          <cell r="F267"/>
        </row>
        <row r="268">
          <cell r="A268" t="str">
            <v>132900</v>
          </cell>
          <cell r="B268" t="str">
            <v>DEPRECIACION ACUMULADA</v>
          </cell>
          <cell r="C268"/>
          <cell r="D268">
            <v>-14590425.309999999</v>
          </cell>
          <cell r="E268"/>
          <cell r="F268"/>
        </row>
        <row r="269">
          <cell r="A269" t="str">
            <v>1329000100</v>
          </cell>
          <cell r="B269" t="str">
            <v>Edificaciones</v>
          </cell>
          <cell r="C269">
            <v>-3796373.6</v>
          </cell>
          <cell r="D269"/>
          <cell r="E269"/>
          <cell r="F269"/>
        </row>
        <row r="270">
          <cell r="A270" t="str">
            <v>1329000200</v>
          </cell>
          <cell r="B270" t="str">
            <v>Equipo de computación</v>
          </cell>
          <cell r="C270">
            <v>-5879563.6299999999</v>
          </cell>
          <cell r="D270"/>
          <cell r="E270"/>
          <cell r="F270"/>
        </row>
        <row r="271">
          <cell r="A271" t="str">
            <v>1329000300</v>
          </cell>
          <cell r="B271" t="str">
            <v>Equipo de oficina</v>
          </cell>
          <cell r="C271">
            <v>-2726601.02</v>
          </cell>
          <cell r="D271"/>
          <cell r="E271"/>
          <cell r="F271"/>
        </row>
        <row r="272">
          <cell r="A272" t="str">
            <v>1329000400</v>
          </cell>
          <cell r="B272" t="str">
            <v>Mobiliario</v>
          </cell>
          <cell r="C272">
            <v>-1172073.1099999996</v>
          </cell>
          <cell r="D272"/>
          <cell r="E272"/>
          <cell r="F272"/>
        </row>
        <row r="273">
          <cell r="A273" t="str">
            <v>1329000500</v>
          </cell>
          <cell r="B273" t="str">
            <v>Vehículos</v>
          </cell>
          <cell r="C273">
            <v>-336576.6</v>
          </cell>
          <cell r="D273"/>
          <cell r="E273"/>
          <cell r="F273"/>
        </row>
        <row r="274">
          <cell r="A274" t="str">
            <v>1329000600</v>
          </cell>
          <cell r="B274" t="str">
            <v>Maquinaria, equipo y herramienta</v>
          </cell>
          <cell r="C274">
            <v>-679237.35000000009</v>
          </cell>
          <cell r="D274"/>
          <cell r="E274"/>
          <cell r="F274"/>
        </row>
        <row r="275">
          <cell r="A275"/>
          <cell r="B275"/>
          <cell r="C275"/>
          <cell r="D275"/>
          <cell r="E275"/>
          <cell r="F275"/>
        </row>
        <row r="276">
          <cell r="A276" t="str">
            <v>133</v>
          </cell>
          <cell r="B276" t="str">
            <v>AMORTIZABLES</v>
          </cell>
          <cell r="C276"/>
          <cell r="D276"/>
          <cell r="E276">
            <v>1433190.5899999999</v>
          </cell>
          <cell r="F276"/>
        </row>
        <row r="277">
          <cell r="A277" t="str">
            <v>1330</v>
          </cell>
          <cell r="B277" t="str">
            <v>AMORTIZABLES</v>
          </cell>
          <cell r="C277"/>
          <cell r="D277"/>
          <cell r="E277">
            <v>1433190.5899999999</v>
          </cell>
          <cell r="F277"/>
        </row>
        <row r="278">
          <cell r="A278" t="str">
            <v>133001</v>
          </cell>
          <cell r="B278" t="str">
            <v>CONSTRUCCIONES EN LOCALES ARRENDADOS</v>
          </cell>
          <cell r="C278"/>
          <cell r="D278">
            <v>175256.42</v>
          </cell>
          <cell r="E278"/>
          <cell r="F278"/>
        </row>
        <row r="279">
          <cell r="A279" t="str">
            <v>1330010101</v>
          </cell>
          <cell r="B279" t="str">
            <v>Inmuebles</v>
          </cell>
          <cell r="C279">
            <v>175256.42</v>
          </cell>
          <cell r="D279"/>
          <cell r="E279"/>
          <cell r="F279"/>
        </row>
        <row r="280">
          <cell r="A280"/>
          <cell r="B280"/>
          <cell r="C280"/>
          <cell r="D280"/>
          <cell r="E280"/>
          <cell r="F280"/>
        </row>
        <row r="281">
          <cell r="A281" t="str">
            <v>133002</v>
          </cell>
          <cell r="B281" t="str">
            <v>REMODELACIONES Y READECUACIONES EN LOCALES PROPIOS</v>
          </cell>
          <cell r="C281"/>
          <cell r="D281">
            <v>1257934.17</v>
          </cell>
          <cell r="E281"/>
          <cell r="F281"/>
        </row>
        <row r="282">
          <cell r="A282" t="str">
            <v>1330020101</v>
          </cell>
          <cell r="B282" t="str">
            <v>Inmuebles</v>
          </cell>
          <cell r="C282">
            <v>1257934.17</v>
          </cell>
          <cell r="D282"/>
          <cell r="E282"/>
          <cell r="F282"/>
        </row>
        <row r="283">
          <cell r="A283" t="str">
            <v>133002010110</v>
          </cell>
          <cell r="B283" t="str">
            <v>Inmuebles Santa Tecla</v>
          </cell>
          <cell r="C283">
            <v>0</v>
          </cell>
          <cell r="D283"/>
          <cell r="E283"/>
          <cell r="F283"/>
        </row>
        <row r="284">
          <cell r="A284" t="str">
            <v>133002010105</v>
          </cell>
          <cell r="B284" t="str">
            <v>Inmuebles Apopa</v>
          </cell>
          <cell r="C284">
            <v>0</v>
          </cell>
          <cell r="D284"/>
          <cell r="E284"/>
          <cell r="F284"/>
        </row>
        <row r="285">
          <cell r="A285" t="str">
            <v>133002010122</v>
          </cell>
          <cell r="B285" t="str">
            <v>Inmuebles Apopa</v>
          </cell>
          <cell r="C285">
            <v>0</v>
          </cell>
          <cell r="D285"/>
          <cell r="E285"/>
          <cell r="F285"/>
        </row>
        <row r="286">
          <cell r="A286" t="str">
            <v>133002010141</v>
          </cell>
          <cell r="B286" t="str">
            <v>Inmuebles Sonsonate II</v>
          </cell>
          <cell r="C286">
            <v>0</v>
          </cell>
          <cell r="D286"/>
          <cell r="E286"/>
          <cell r="F286"/>
        </row>
        <row r="287">
          <cell r="A287" t="str">
            <v>133002010159</v>
          </cell>
          <cell r="B287" t="str">
            <v>Inmuebles Sonsonate II</v>
          </cell>
          <cell r="C287">
            <v>0</v>
          </cell>
          <cell r="D287"/>
          <cell r="E287"/>
          <cell r="F287"/>
        </row>
        <row r="288">
          <cell r="A288"/>
          <cell r="B288"/>
          <cell r="C288"/>
          <cell r="D288"/>
          <cell r="E288"/>
          <cell r="F288"/>
        </row>
        <row r="289">
          <cell r="A289" t="str">
            <v>2</v>
          </cell>
          <cell r="B289" t="str">
            <v>PASIVOS</v>
          </cell>
          <cell r="C289"/>
          <cell r="D289"/>
          <cell r="E289"/>
          <cell r="F289">
            <v>-692286766.52999997</v>
          </cell>
        </row>
        <row r="290">
          <cell r="A290"/>
          <cell r="B290"/>
          <cell r="C290"/>
          <cell r="D290"/>
          <cell r="E290"/>
          <cell r="F290"/>
        </row>
        <row r="291">
          <cell r="A291" t="str">
            <v>21</v>
          </cell>
          <cell r="B291" t="str">
            <v>PASIVOS DE INTERMEDIACION</v>
          </cell>
          <cell r="C291"/>
          <cell r="D291"/>
          <cell r="E291"/>
          <cell r="F291">
            <v>-687408344.63</v>
          </cell>
        </row>
        <row r="292">
          <cell r="A292"/>
          <cell r="B292"/>
          <cell r="C292"/>
          <cell r="D292"/>
          <cell r="E292"/>
          <cell r="F292"/>
        </row>
        <row r="293">
          <cell r="A293" t="str">
            <v>211</v>
          </cell>
          <cell r="B293" t="str">
            <v>DEPOSITOS</v>
          </cell>
          <cell r="C293"/>
          <cell r="D293"/>
          <cell r="E293">
            <v>-505205846.88</v>
          </cell>
          <cell r="F293"/>
        </row>
        <row r="294">
          <cell r="A294"/>
          <cell r="B294"/>
          <cell r="C294"/>
          <cell r="D294"/>
          <cell r="E294"/>
          <cell r="F294"/>
        </row>
        <row r="295">
          <cell r="A295" t="str">
            <v>2110</v>
          </cell>
          <cell r="B295" t="str">
            <v>DEPOSITOS A LA VISTA</v>
          </cell>
          <cell r="C295"/>
          <cell r="D295"/>
          <cell r="E295">
            <v>-210617830.72000003</v>
          </cell>
          <cell r="F295"/>
        </row>
        <row r="296">
          <cell r="A296" t="str">
            <v>211001</v>
          </cell>
          <cell r="B296" t="str">
            <v>DEPOSITOS EN CUENTA CORRIENTE</v>
          </cell>
          <cell r="C296"/>
          <cell r="D296">
            <v>-147839903.60000002</v>
          </cell>
          <cell r="E296"/>
          <cell r="F296"/>
        </row>
        <row r="297">
          <cell r="A297" t="str">
            <v>2110010101</v>
          </cell>
          <cell r="B297" t="str">
            <v>Banco Central de Reserva - ML</v>
          </cell>
          <cell r="C297">
            <v>-109826.33</v>
          </cell>
          <cell r="D297"/>
          <cell r="E297"/>
          <cell r="F297"/>
        </row>
        <row r="298">
          <cell r="A298" t="str">
            <v>2110010201</v>
          </cell>
          <cell r="B298" t="str">
            <v>Entidades del Estado - ML</v>
          </cell>
          <cell r="C298">
            <v>-7752587.6200000001</v>
          </cell>
          <cell r="D298"/>
          <cell r="E298"/>
          <cell r="F298"/>
        </row>
        <row r="299">
          <cell r="A299" t="str">
            <v>2110010301</v>
          </cell>
          <cell r="B299" t="str">
            <v>Empresas privadas - ML</v>
          </cell>
          <cell r="C299">
            <v>-102590980.21000001</v>
          </cell>
          <cell r="D299"/>
          <cell r="E299"/>
          <cell r="F299"/>
        </row>
        <row r="300">
          <cell r="A300" t="str">
            <v>2110010401</v>
          </cell>
          <cell r="B300" t="str">
            <v>Particulares - ML</v>
          </cell>
          <cell r="C300">
            <v>-15713839.319999998</v>
          </cell>
          <cell r="D300"/>
          <cell r="E300"/>
          <cell r="F300"/>
        </row>
        <row r="301">
          <cell r="A301" t="str">
            <v>2110010501</v>
          </cell>
          <cell r="B301" t="str">
            <v>Bancos - ML</v>
          </cell>
          <cell r="C301">
            <v>-3019451.77</v>
          </cell>
          <cell r="D301"/>
          <cell r="E301"/>
          <cell r="F301"/>
        </row>
        <row r="302">
          <cell r="A302" t="str">
            <v>2110010601</v>
          </cell>
          <cell r="B302" t="str">
            <v>Otras entidades del Sistema Financiero - ML</v>
          </cell>
          <cell r="C302">
            <v>-18653218.350000001</v>
          </cell>
          <cell r="D302"/>
          <cell r="E302"/>
          <cell r="F302"/>
        </row>
        <row r="303">
          <cell r="A303" t="str">
            <v>2110010701</v>
          </cell>
          <cell r="B303" t="str">
            <v>Depósitos por aplicar - ML</v>
          </cell>
          <cell r="C303">
            <v>0</v>
          </cell>
          <cell r="D303"/>
          <cell r="E303"/>
          <cell r="F303"/>
        </row>
        <row r="304">
          <cell r="A304" t="str">
            <v>2110010801</v>
          </cell>
          <cell r="B304" t="str">
            <v>Retiros por aplicar - ML</v>
          </cell>
          <cell r="C304">
            <v>0</v>
          </cell>
          <cell r="D304"/>
          <cell r="E304"/>
          <cell r="F304"/>
        </row>
        <row r="305">
          <cell r="A305" t="str">
            <v>2110019901</v>
          </cell>
          <cell r="B305" t="str">
            <v>Intereses y otros por pagar -  ML</v>
          </cell>
          <cell r="C305">
            <v>0</v>
          </cell>
          <cell r="D305"/>
          <cell r="E305"/>
          <cell r="F305"/>
        </row>
        <row r="306">
          <cell r="A306" t="str">
            <v>2110019902</v>
          </cell>
          <cell r="B306" t="str">
            <v>Intereses y otros por pagar Entidades del Estado ML</v>
          </cell>
          <cell r="C306">
            <v>0</v>
          </cell>
          <cell r="D306"/>
          <cell r="E306"/>
          <cell r="F306"/>
        </row>
        <row r="307">
          <cell r="A307" t="str">
            <v>2110019903</v>
          </cell>
          <cell r="B307" t="str">
            <v>Intereses y otros por pagar Entidades del Estado ML</v>
          </cell>
          <cell r="C307">
            <v>0</v>
          </cell>
          <cell r="D307">
            <v>-82973.11</v>
          </cell>
          <cell r="E307">
            <v>-82973.11</v>
          </cell>
          <cell r="F307"/>
        </row>
        <row r="308">
          <cell r="A308" t="str">
            <v>2110019904</v>
          </cell>
          <cell r="B308" t="str">
            <v>Intereses y otros por pagar Entidades del Estado ML</v>
          </cell>
          <cell r="C308">
            <v>0</v>
          </cell>
          <cell r="D308"/>
          <cell r="E308"/>
          <cell r="F308"/>
        </row>
        <row r="309">
          <cell r="A309" t="str">
            <v>2110019905</v>
          </cell>
          <cell r="B309" t="str">
            <v>Intereses y otros por pagar Bancos</v>
          </cell>
          <cell r="C309">
            <v>0</v>
          </cell>
          <cell r="D309"/>
          <cell r="E309"/>
          <cell r="F309"/>
        </row>
        <row r="310">
          <cell r="A310" t="str">
            <v>21100199015805</v>
          </cell>
          <cell r="B310" t="str">
            <v>Intereses y otros por pagar Bancos</v>
          </cell>
          <cell r="C310">
            <v>0</v>
          </cell>
          <cell r="D310"/>
          <cell r="E310"/>
          <cell r="F310"/>
        </row>
        <row r="311">
          <cell r="A311" t="str">
            <v>21100199013105</v>
          </cell>
          <cell r="B311" t="str">
            <v>Intereses y otros por pagar Bancos</v>
          </cell>
          <cell r="C311">
            <v>0</v>
          </cell>
          <cell r="D311"/>
          <cell r="E311"/>
          <cell r="F311"/>
        </row>
        <row r="312">
          <cell r="A312" t="str">
            <v>2110019906</v>
          </cell>
          <cell r="B312" t="str">
            <v>Intereses y otros por pagar Entidades del Estado ML</v>
          </cell>
          <cell r="C312">
            <v>0</v>
          </cell>
          <cell r="D312"/>
          <cell r="E312"/>
          <cell r="F312"/>
        </row>
        <row r="313">
          <cell r="A313"/>
          <cell r="B313"/>
          <cell r="C313"/>
          <cell r="D313"/>
          <cell r="E313"/>
          <cell r="F313"/>
        </row>
        <row r="314">
          <cell r="A314" t="str">
            <v>211002</v>
          </cell>
          <cell r="B314" t="str">
            <v>DEPOSITOS DE AHORRO</v>
          </cell>
          <cell r="C314"/>
          <cell r="D314">
            <v>-62777927.120000005</v>
          </cell>
          <cell r="E314"/>
          <cell r="F314"/>
        </row>
        <row r="315">
          <cell r="A315" t="str">
            <v>2110020201</v>
          </cell>
          <cell r="B315" t="str">
            <v>Entidades del Estado - ML</v>
          </cell>
          <cell r="C315">
            <v>-1349271.19</v>
          </cell>
          <cell r="D315"/>
          <cell r="E315"/>
          <cell r="F315"/>
        </row>
        <row r="316">
          <cell r="A316" t="str">
            <v>2110020301</v>
          </cell>
          <cell r="B316" t="str">
            <v>Empresas privadas - ML</v>
          </cell>
          <cell r="C316">
            <v>-5456518.3399999999</v>
          </cell>
          <cell r="D316"/>
          <cell r="E316"/>
          <cell r="F316"/>
        </row>
        <row r="317">
          <cell r="A317" t="str">
            <v>2110020401</v>
          </cell>
          <cell r="B317" t="str">
            <v>Particulares - ML</v>
          </cell>
          <cell r="C317">
            <v>-47561636.620000005</v>
          </cell>
          <cell r="D317"/>
          <cell r="E317"/>
          <cell r="F317"/>
        </row>
        <row r="318">
          <cell r="A318" t="str">
            <v>2110020501</v>
          </cell>
          <cell r="B318" t="str">
            <v>Bancos - ML</v>
          </cell>
          <cell r="C318">
            <v>-3563.06</v>
          </cell>
          <cell r="D318"/>
          <cell r="E318"/>
          <cell r="F318"/>
        </row>
        <row r="319">
          <cell r="A319" t="str">
            <v>2110020601</v>
          </cell>
          <cell r="B319" t="str">
            <v>Otras entidades del Sistema Financiero - ML</v>
          </cell>
          <cell r="C319">
            <v>-8406937.9100000001</v>
          </cell>
          <cell r="D319"/>
          <cell r="E319"/>
          <cell r="F319"/>
        </row>
        <row r="320">
          <cell r="A320" t="str">
            <v>2110020701</v>
          </cell>
          <cell r="B320" t="str">
            <v>Depósitos por aplicar - ML</v>
          </cell>
          <cell r="C320">
            <v>0</v>
          </cell>
          <cell r="D320"/>
          <cell r="E320"/>
          <cell r="F320"/>
        </row>
        <row r="321">
          <cell r="A321" t="str">
            <v>2110020801</v>
          </cell>
          <cell r="B321" t="str">
            <v>Retiros por aplicar - ML</v>
          </cell>
          <cell r="C321">
            <v>0</v>
          </cell>
          <cell r="D321"/>
          <cell r="E321"/>
          <cell r="F321"/>
        </row>
        <row r="322">
          <cell r="A322" t="str">
            <v>2110029901</v>
          </cell>
          <cell r="B322" t="str">
            <v>Intereses y otros por pagar - ML</v>
          </cell>
          <cell r="C322">
            <v>0</v>
          </cell>
          <cell r="D322"/>
          <cell r="E322"/>
          <cell r="F322"/>
        </row>
        <row r="323">
          <cell r="A323"/>
          <cell r="B323"/>
          <cell r="C323"/>
          <cell r="D323"/>
          <cell r="E323"/>
          <cell r="F323"/>
        </row>
        <row r="324">
          <cell r="A324" t="str">
            <v>2111</v>
          </cell>
          <cell r="B324" t="str">
            <v>DEPOSITOS PACTADOS HASTA UN AÑO PLAZO</v>
          </cell>
          <cell r="C324"/>
          <cell r="D324"/>
          <cell r="E324">
            <v>-267475495.18999997</v>
          </cell>
          <cell r="F324"/>
        </row>
        <row r="325">
          <cell r="A325" t="str">
            <v>211102</v>
          </cell>
          <cell r="B325" t="str">
            <v>DEPOSITOS A 30 DIAS PLAZO</v>
          </cell>
          <cell r="C325"/>
          <cell r="D325">
            <v>-51967.4</v>
          </cell>
          <cell r="E325"/>
          <cell r="F325"/>
        </row>
        <row r="326">
          <cell r="A326" t="str">
            <v>2111020201</v>
          </cell>
          <cell r="B326" t="str">
            <v>Entidades del Estado - ML</v>
          </cell>
          <cell r="C326">
            <v>0</v>
          </cell>
          <cell r="D326"/>
          <cell r="E326"/>
          <cell r="F326"/>
        </row>
        <row r="327">
          <cell r="A327" t="str">
            <v>2111020301</v>
          </cell>
          <cell r="B327" t="str">
            <v>Empresas privadas - ML</v>
          </cell>
          <cell r="C327">
            <v>-100</v>
          </cell>
          <cell r="D327"/>
          <cell r="E327"/>
          <cell r="F327"/>
        </row>
        <row r="328">
          <cell r="A328" t="str">
            <v>2111020401</v>
          </cell>
          <cell r="B328" t="str">
            <v>Particulares - ML</v>
          </cell>
          <cell r="C328">
            <v>-51110.18</v>
          </cell>
          <cell r="D328"/>
          <cell r="E328"/>
          <cell r="F328"/>
        </row>
        <row r="329">
          <cell r="A329" t="str">
            <v>2111020601</v>
          </cell>
          <cell r="B329" t="str">
            <v>Otras entidades del Sistema Financiero - ML</v>
          </cell>
          <cell r="C329">
            <v>0</v>
          </cell>
          <cell r="D329"/>
          <cell r="E329"/>
          <cell r="F329"/>
        </row>
        <row r="330">
          <cell r="A330" t="str">
            <v>2111029901</v>
          </cell>
          <cell r="B330" t="str">
            <v>Intereses y otros por pagar - ML</v>
          </cell>
          <cell r="C330">
            <v>-757.21999999999991</v>
          </cell>
          <cell r="D330"/>
          <cell r="E330"/>
          <cell r="F330"/>
        </row>
        <row r="331">
          <cell r="A331"/>
          <cell r="B331"/>
          <cell r="C331"/>
          <cell r="D331"/>
          <cell r="E331"/>
          <cell r="F331"/>
        </row>
        <row r="332">
          <cell r="A332" t="str">
            <v>211103</v>
          </cell>
          <cell r="B332" t="str">
            <v>DEPOSITOS A 60 DIAS PLAZO</v>
          </cell>
          <cell r="C332"/>
          <cell r="D332">
            <v>-4120875.29</v>
          </cell>
          <cell r="E332"/>
          <cell r="F332"/>
        </row>
        <row r="333">
          <cell r="A333" t="str">
            <v>2111030201</v>
          </cell>
          <cell r="B333" t="str">
            <v>Entidades del Estado - ML</v>
          </cell>
          <cell r="C333">
            <v>0</v>
          </cell>
          <cell r="D333"/>
          <cell r="E333"/>
          <cell r="F333"/>
        </row>
        <row r="334">
          <cell r="A334" t="str">
            <v>2111030301</v>
          </cell>
          <cell r="B334" t="str">
            <v>Empresas privadas - ML</v>
          </cell>
          <cell r="C334">
            <v>-3100000</v>
          </cell>
          <cell r="D334"/>
          <cell r="E334"/>
          <cell r="F334"/>
        </row>
        <row r="335">
          <cell r="A335" t="str">
            <v>2111030401</v>
          </cell>
          <cell r="B335" t="str">
            <v>Particulares - ML</v>
          </cell>
          <cell r="C335">
            <v>-14165.37</v>
          </cell>
          <cell r="D335"/>
          <cell r="E335"/>
          <cell r="F335"/>
        </row>
        <row r="336">
          <cell r="A336" t="str">
            <v>2111030501</v>
          </cell>
          <cell r="B336" t="str">
            <v>Otras entidades del Sistema Financiero - ML</v>
          </cell>
          <cell r="C336">
            <v>-1000000</v>
          </cell>
          <cell r="D336"/>
          <cell r="E336"/>
          <cell r="F336"/>
        </row>
        <row r="337">
          <cell r="A337" t="str">
            <v>2111030601</v>
          </cell>
          <cell r="B337" t="str">
            <v>Otras entidades del Sistema Financiero - ML</v>
          </cell>
          <cell r="C337">
            <v>0</v>
          </cell>
          <cell r="D337"/>
          <cell r="E337"/>
          <cell r="F337"/>
        </row>
        <row r="338">
          <cell r="A338" t="str">
            <v>2111039901</v>
          </cell>
          <cell r="B338" t="str">
            <v>Intereses y otros por pagar - ML</v>
          </cell>
          <cell r="C338">
            <v>-6709.92</v>
          </cell>
          <cell r="D338"/>
          <cell r="E338"/>
          <cell r="F338"/>
        </row>
        <row r="339">
          <cell r="A339"/>
          <cell r="B339"/>
          <cell r="C339"/>
          <cell r="D339"/>
          <cell r="E339"/>
          <cell r="F339"/>
        </row>
        <row r="340">
          <cell r="A340" t="str">
            <v>211104</v>
          </cell>
          <cell r="B340" t="str">
            <v>DEPOSITOS A 90 DIAS PLAZO</v>
          </cell>
          <cell r="C340"/>
          <cell r="D340">
            <v>-79469902.460000008</v>
          </cell>
          <cell r="E340"/>
          <cell r="F340"/>
        </row>
        <row r="341">
          <cell r="A341" t="str">
            <v>2111040201</v>
          </cell>
          <cell r="B341" t="str">
            <v>Entidades del Estado - ML</v>
          </cell>
          <cell r="C341">
            <v>-800000</v>
          </cell>
          <cell r="D341"/>
          <cell r="E341"/>
          <cell r="F341"/>
        </row>
        <row r="342">
          <cell r="A342" t="str">
            <v>2111040301</v>
          </cell>
          <cell r="B342" t="str">
            <v>Empresas privadas - ML</v>
          </cell>
          <cell r="C342">
            <v>-51691500</v>
          </cell>
          <cell r="D342"/>
          <cell r="E342"/>
          <cell r="F342"/>
        </row>
        <row r="343">
          <cell r="A343" t="str">
            <v>2111040401</v>
          </cell>
          <cell r="B343" t="str">
            <v>Particulares - ML</v>
          </cell>
          <cell r="C343">
            <v>-5437041.2800000003</v>
          </cell>
          <cell r="D343"/>
          <cell r="E343"/>
          <cell r="F343"/>
        </row>
        <row r="344">
          <cell r="A344" t="str">
            <v>2111040501</v>
          </cell>
          <cell r="B344" t="str">
            <v>Otras entidades del Sistema Financiero - ML</v>
          </cell>
          <cell r="C344">
            <v>-6500000</v>
          </cell>
          <cell r="D344"/>
          <cell r="E344"/>
          <cell r="F344"/>
        </row>
        <row r="345">
          <cell r="A345" t="str">
            <v>2111040601</v>
          </cell>
          <cell r="B345" t="str">
            <v>Otras entidades del Sistema Financiero - ML</v>
          </cell>
          <cell r="C345">
            <v>-14898800</v>
          </cell>
          <cell r="D345"/>
          <cell r="E345"/>
          <cell r="F345"/>
        </row>
        <row r="346">
          <cell r="A346" t="str">
            <v>2111049901</v>
          </cell>
          <cell r="B346" t="str">
            <v>Intereses y otros por pagar - ML</v>
          </cell>
          <cell r="C346">
            <v>-142561.18000000002</v>
          </cell>
          <cell r="D346"/>
          <cell r="E346"/>
          <cell r="F346"/>
        </row>
        <row r="347">
          <cell r="A347"/>
          <cell r="B347"/>
          <cell r="C347"/>
          <cell r="D347"/>
          <cell r="E347"/>
          <cell r="F347"/>
        </row>
        <row r="348">
          <cell r="A348" t="str">
            <v>211105</v>
          </cell>
          <cell r="B348" t="str">
            <v>DEPOSITOS A 120 DIAS PLAZO</v>
          </cell>
          <cell r="C348"/>
          <cell r="D348">
            <v>-5876550.0499999998</v>
          </cell>
          <cell r="E348"/>
          <cell r="F348"/>
        </row>
        <row r="349">
          <cell r="A349" t="str">
            <v>2111050201</v>
          </cell>
          <cell r="B349" t="str">
            <v>Entidades del Estado - ML</v>
          </cell>
          <cell r="C349">
            <v>-2500000</v>
          </cell>
          <cell r="D349"/>
          <cell r="E349"/>
          <cell r="F349"/>
        </row>
        <row r="350">
          <cell r="A350" t="str">
            <v>2111050301</v>
          </cell>
          <cell r="B350" t="str">
            <v>Empresas privadas - ML</v>
          </cell>
          <cell r="C350">
            <v>-500000</v>
          </cell>
          <cell r="D350"/>
          <cell r="E350"/>
          <cell r="F350"/>
        </row>
        <row r="351">
          <cell r="A351" t="str">
            <v>2111050401</v>
          </cell>
          <cell r="B351" t="str">
            <v>Particulares - ML</v>
          </cell>
          <cell r="C351">
            <v>-564570.07999999996</v>
          </cell>
          <cell r="D351"/>
          <cell r="E351"/>
          <cell r="F351"/>
        </row>
        <row r="352">
          <cell r="A352" t="str">
            <v>2111050601</v>
          </cell>
          <cell r="B352" t="str">
            <v>Otras entidades del Sistema Financiero - ML</v>
          </cell>
          <cell r="C352">
            <v>-2300000</v>
          </cell>
          <cell r="D352"/>
          <cell r="E352"/>
          <cell r="F352"/>
        </row>
        <row r="353">
          <cell r="A353" t="str">
            <v>2111059901</v>
          </cell>
          <cell r="B353" t="str">
            <v>Intereses y otros por pagar - ML</v>
          </cell>
          <cell r="C353">
            <v>-11979.970000000001</v>
          </cell>
          <cell r="D353"/>
          <cell r="E353"/>
          <cell r="F353"/>
        </row>
        <row r="354">
          <cell r="A354"/>
          <cell r="B354"/>
          <cell r="C354"/>
          <cell r="D354"/>
          <cell r="E354"/>
          <cell r="F354"/>
        </row>
        <row r="355">
          <cell r="A355" t="str">
            <v>211106</v>
          </cell>
          <cell r="B355" t="str">
            <v>DEPOSITOS A 150 DIAS PLAZO</v>
          </cell>
          <cell r="C355"/>
          <cell r="D355">
            <v>-13163167.529999999</v>
          </cell>
          <cell r="E355"/>
          <cell r="F355"/>
        </row>
        <row r="356">
          <cell r="A356" t="str">
            <v>2111060201</v>
          </cell>
          <cell r="B356" t="str">
            <v>Entidades del Estado - ML</v>
          </cell>
          <cell r="C356">
            <v>-3100000</v>
          </cell>
          <cell r="D356"/>
          <cell r="E356"/>
          <cell r="F356"/>
        </row>
        <row r="357">
          <cell r="A357" t="str">
            <v>2111060301</v>
          </cell>
          <cell r="B357" t="str">
            <v>Empresas privadas - ML</v>
          </cell>
          <cell r="C357">
            <v>-6000000</v>
          </cell>
          <cell r="D357"/>
          <cell r="E357"/>
          <cell r="F357"/>
        </row>
        <row r="358">
          <cell r="A358" t="str">
            <v>2111060401</v>
          </cell>
          <cell r="B358" t="str">
            <v>Particulares - ML</v>
          </cell>
          <cell r="C358">
            <v>-31904.29</v>
          </cell>
          <cell r="D358"/>
          <cell r="E358"/>
          <cell r="F358"/>
        </row>
        <row r="359">
          <cell r="A359" t="str">
            <v>2111060601</v>
          </cell>
          <cell r="B359" t="str">
            <v>Otras entidades del Sistema Financiero - ML</v>
          </cell>
          <cell r="C359">
            <v>-4000000</v>
          </cell>
          <cell r="D359"/>
          <cell r="E359"/>
          <cell r="F359"/>
        </row>
        <row r="360">
          <cell r="A360" t="str">
            <v>2111069901</v>
          </cell>
          <cell r="B360" t="str">
            <v>Intereses y otros por pagar - ML</v>
          </cell>
          <cell r="C360">
            <v>-31263.239999999998</v>
          </cell>
          <cell r="D360"/>
          <cell r="E360"/>
          <cell r="F360"/>
        </row>
        <row r="361">
          <cell r="A361"/>
          <cell r="B361"/>
          <cell r="C361"/>
          <cell r="D361"/>
          <cell r="E361"/>
          <cell r="F361"/>
        </row>
        <row r="362">
          <cell r="A362" t="str">
            <v>211107</v>
          </cell>
          <cell r="B362" t="str">
            <v>DEPOSITOS A 180 DIAS PLAZO</v>
          </cell>
          <cell r="C362"/>
          <cell r="D362">
            <v>-69294081.460000008</v>
          </cell>
          <cell r="E362"/>
          <cell r="F362"/>
        </row>
        <row r="363">
          <cell r="A363" t="str">
            <v>2111070201</v>
          </cell>
          <cell r="B363" t="str">
            <v>Entidades del Estado - ML</v>
          </cell>
          <cell r="C363">
            <v>-8617572.4699999988</v>
          </cell>
          <cell r="D363"/>
          <cell r="E363"/>
          <cell r="F363"/>
        </row>
        <row r="364">
          <cell r="A364" t="str">
            <v>2111070301</v>
          </cell>
          <cell r="B364" t="str">
            <v>Empresas privadas - ML</v>
          </cell>
          <cell r="C364">
            <v>-18519534.210000001</v>
          </cell>
          <cell r="D364"/>
          <cell r="E364"/>
          <cell r="F364"/>
        </row>
        <row r="365">
          <cell r="A365" t="str">
            <v>2111070401</v>
          </cell>
          <cell r="B365" t="str">
            <v>Particulares - ML</v>
          </cell>
          <cell r="C365">
            <v>-20511118.66</v>
          </cell>
          <cell r="D365"/>
          <cell r="E365"/>
          <cell r="F365"/>
        </row>
        <row r="366">
          <cell r="A366" t="str">
            <v>2111070601</v>
          </cell>
          <cell r="B366" t="str">
            <v>Otras entidades del Sistema Financiero - ML</v>
          </cell>
          <cell r="C366">
            <v>-21447816.260000002</v>
          </cell>
          <cell r="D366"/>
          <cell r="E366"/>
          <cell r="F366"/>
        </row>
        <row r="367">
          <cell r="A367" t="str">
            <v>2111079901</v>
          </cell>
          <cell r="B367" t="str">
            <v>Interese y otros por pagar - ML</v>
          </cell>
          <cell r="C367">
            <v>-198039.86</v>
          </cell>
          <cell r="D367"/>
          <cell r="E367"/>
          <cell r="F367"/>
        </row>
        <row r="368">
          <cell r="A368"/>
          <cell r="B368"/>
          <cell r="C368"/>
          <cell r="D368"/>
          <cell r="E368"/>
          <cell r="F368"/>
        </row>
        <row r="369">
          <cell r="A369" t="str">
            <v>211108</v>
          </cell>
          <cell r="B369" t="str">
            <v>DEPOSITOS PACTADOS A MAS DE 180 DIAS PLAZO</v>
          </cell>
          <cell r="C369"/>
          <cell r="D369">
            <v>-1995199.06</v>
          </cell>
          <cell r="E369"/>
          <cell r="F369"/>
        </row>
        <row r="370">
          <cell r="A370" t="str">
            <v>2111080201</v>
          </cell>
          <cell r="B370" t="str">
            <v>Entidades del Estado - ML</v>
          </cell>
          <cell r="C370">
            <v>0</v>
          </cell>
          <cell r="D370"/>
          <cell r="E370"/>
          <cell r="F370"/>
        </row>
        <row r="371">
          <cell r="A371" t="str">
            <v>2111080301</v>
          </cell>
          <cell r="B371" t="str">
            <v>Empresas privadas - ML</v>
          </cell>
          <cell r="C371">
            <v>-5500</v>
          </cell>
          <cell r="D371"/>
          <cell r="E371"/>
          <cell r="F371"/>
        </row>
        <row r="372">
          <cell r="A372" t="str">
            <v>2111080401</v>
          </cell>
          <cell r="B372" t="str">
            <v>Particulares - ML</v>
          </cell>
          <cell r="C372">
            <v>-1980635</v>
          </cell>
          <cell r="D372"/>
          <cell r="E372"/>
          <cell r="F372"/>
        </row>
        <row r="373">
          <cell r="A373" t="str">
            <v>2111080601</v>
          </cell>
          <cell r="B373" t="str">
            <v>Otras entidades del Sistema Financiero - ML</v>
          </cell>
          <cell r="C373">
            <v>0</v>
          </cell>
          <cell r="D373"/>
          <cell r="E373"/>
          <cell r="F373"/>
        </row>
        <row r="374">
          <cell r="A374" t="str">
            <v>2111089901</v>
          </cell>
          <cell r="B374" t="str">
            <v>Intereses y otros por pagar - ML</v>
          </cell>
          <cell r="C374">
            <v>-9064.0600000000013</v>
          </cell>
          <cell r="D374"/>
          <cell r="E374"/>
          <cell r="F374"/>
        </row>
        <row r="375">
          <cell r="A375"/>
          <cell r="B375"/>
          <cell r="C375"/>
          <cell r="D375"/>
          <cell r="E375"/>
          <cell r="F375"/>
        </row>
        <row r="376">
          <cell r="A376" t="str">
            <v>211113</v>
          </cell>
          <cell r="B376" t="str">
            <v>DEPOSITOS A 360 DIAS PLAZO</v>
          </cell>
          <cell r="C376"/>
          <cell r="D376">
            <v>-86581783.219999984</v>
          </cell>
          <cell r="E376"/>
          <cell r="F376"/>
        </row>
        <row r="377">
          <cell r="A377" t="str">
            <v>2111130101</v>
          </cell>
          <cell r="B377" t="str">
            <v>Entidades del estado - ML</v>
          </cell>
          <cell r="C377">
            <v>-150000</v>
          </cell>
          <cell r="D377"/>
          <cell r="E377"/>
          <cell r="F377"/>
        </row>
        <row r="378">
          <cell r="A378" t="str">
            <v>2111130201</v>
          </cell>
          <cell r="B378" t="str">
            <v>Entidades del estado - ML</v>
          </cell>
          <cell r="C378">
            <v>-7565519.7000000002</v>
          </cell>
          <cell r="D378"/>
          <cell r="E378"/>
          <cell r="F378"/>
        </row>
        <row r="379">
          <cell r="A379" t="str">
            <v>2111130301</v>
          </cell>
          <cell r="B379" t="str">
            <v>Empresas privadas - ML</v>
          </cell>
          <cell r="C379">
            <v>-26337145.309999999</v>
          </cell>
          <cell r="D379"/>
          <cell r="E379"/>
          <cell r="F379"/>
        </row>
        <row r="380">
          <cell r="A380" t="str">
            <v>2111130401</v>
          </cell>
          <cell r="B380" t="str">
            <v>Particulares - ML</v>
          </cell>
          <cell r="C380">
            <v>-42431747.75</v>
          </cell>
          <cell r="D380"/>
          <cell r="E380"/>
          <cell r="F380"/>
        </row>
        <row r="381">
          <cell r="A381" t="str">
            <v>2111130601</v>
          </cell>
          <cell r="B381" t="str">
            <v>Otras entidades del Sistema Financiero - ML</v>
          </cell>
          <cell r="C381">
            <v>-9600000</v>
          </cell>
          <cell r="D381"/>
          <cell r="E381"/>
          <cell r="F381"/>
        </row>
        <row r="382">
          <cell r="A382" t="str">
            <v>2111139901</v>
          </cell>
          <cell r="B382" t="str">
            <v>Intereses y otros por pagar - ML</v>
          </cell>
          <cell r="C382">
            <v>-497370.45999999996</v>
          </cell>
          <cell r="D382"/>
          <cell r="E382"/>
          <cell r="F382"/>
        </row>
        <row r="383">
          <cell r="A383"/>
          <cell r="B383"/>
          <cell r="C383"/>
          <cell r="D383"/>
          <cell r="E383"/>
          <cell r="F383"/>
        </row>
        <row r="384">
          <cell r="A384" t="str">
            <v>211114</v>
          </cell>
          <cell r="B384" t="str">
            <v>DEPOSITOS DE AHORRO PROGRAMADO</v>
          </cell>
          <cell r="C384"/>
          <cell r="D384">
            <v>-6921968.7199999997</v>
          </cell>
          <cell r="E384"/>
          <cell r="F384"/>
        </row>
        <row r="385">
          <cell r="A385" t="str">
            <v>2111140201</v>
          </cell>
          <cell r="B385" t="str">
            <v>Entidades del Estado - ML</v>
          </cell>
          <cell r="C385">
            <v>0</v>
          </cell>
          <cell r="D385"/>
          <cell r="E385"/>
          <cell r="F385"/>
        </row>
        <row r="386">
          <cell r="A386" t="str">
            <v>2111140301</v>
          </cell>
          <cell r="B386" t="str">
            <v>Empresas privadas - ML</v>
          </cell>
          <cell r="C386">
            <v>-22358.31</v>
          </cell>
          <cell r="D386"/>
          <cell r="E386"/>
          <cell r="F386"/>
        </row>
        <row r="387">
          <cell r="A387" t="str">
            <v>2111140401</v>
          </cell>
          <cell r="B387" t="str">
            <v>Particulares - ML</v>
          </cell>
          <cell r="C387">
            <v>-6899610.4100000001</v>
          </cell>
          <cell r="D387"/>
          <cell r="E387"/>
          <cell r="F387"/>
        </row>
        <row r="388">
          <cell r="A388" t="str">
            <v>2111140601</v>
          </cell>
          <cell r="B388" t="str">
            <v>Otras entidades del Sistema Financiero - ML</v>
          </cell>
          <cell r="C388">
            <v>0</v>
          </cell>
          <cell r="D388"/>
          <cell r="E388"/>
          <cell r="F388"/>
        </row>
        <row r="389">
          <cell r="A389" t="str">
            <v>2111149901</v>
          </cell>
          <cell r="B389" t="str">
            <v>Intereses y otros por pagar - ML</v>
          </cell>
          <cell r="C389">
            <v>0</v>
          </cell>
          <cell r="D389"/>
          <cell r="E389"/>
          <cell r="F389"/>
        </row>
        <row r="390">
          <cell r="A390"/>
          <cell r="B390"/>
          <cell r="C390"/>
          <cell r="D390"/>
          <cell r="E390"/>
          <cell r="F390"/>
        </row>
        <row r="391">
          <cell r="A391" t="str">
            <v>2112</v>
          </cell>
          <cell r="B391" t="str">
            <v>DEPOSITOS PACTADOS A MÁS DE UN AÑO PLAZO</v>
          </cell>
          <cell r="C391"/>
          <cell r="D391"/>
          <cell r="E391">
            <v>-20925155.740000002</v>
          </cell>
          <cell r="F391"/>
        </row>
        <row r="392">
          <cell r="A392" t="str">
            <v>211201</v>
          </cell>
          <cell r="B392" t="str">
            <v>DEPOSITOS A PLAZO</v>
          </cell>
          <cell r="C392"/>
          <cell r="D392">
            <v>-20800505.530000001</v>
          </cell>
          <cell r="E392"/>
          <cell r="F392"/>
        </row>
        <row r="393">
          <cell r="A393" t="str">
            <v>2112010201</v>
          </cell>
          <cell r="B393" t="str">
            <v>Entidades del Estado - ML</v>
          </cell>
          <cell r="C393">
            <v>0</v>
          </cell>
          <cell r="D393"/>
          <cell r="E393"/>
          <cell r="F393"/>
        </row>
        <row r="394">
          <cell r="A394" t="str">
            <v>2112010301</v>
          </cell>
          <cell r="B394" t="str">
            <v>Empresas privadas - ML</v>
          </cell>
          <cell r="C394">
            <v>-24343</v>
          </cell>
          <cell r="D394"/>
          <cell r="E394"/>
          <cell r="F394"/>
        </row>
        <row r="395">
          <cell r="A395" t="str">
            <v>2112010401</v>
          </cell>
          <cell r="B395" t="str">
            <v>Particulares - ML</v>
          </cell>
          <cell r="C395">
            <v>-20702780.16</v>
          </cell>
          <cell r="D395"/>
          <cell r="E395"/>
          <cell r="F395"/>
        </row>
        <row r="396">
          <cell r="A396" t="str">
            <v>2112010601</v>
          </cell>
          <cell r="B396" t="str">
            <v>Otras entidades del Sistema Financiero - ML</v>
          </cell>
          <cell r="C396">
            <v>0</v>
          </cell>
          <cell r="D396"/>
          <cell r="E396"/>
          <cell r="F396"/>
        </row>
        <row r="397">
          <cell r="A397" t="str">
            <v>2112019901</v>
          </cell>
          <cell r="B397" t="str">
            <v>Intereses y otros por pagar - ML</v>
          </cell>
          <cell r="C397">
            <v>-73382.37</v>
          </cell>
          <cell r="D397"/>
          <cell r="E397"/>
          <cell r="F397"/>
        </row>
        <row r="398">
          <cell r="A398"/>
          <cell r="B398"/>
          <cell r="C398"/>
          <cell r="D398"/>
          <cell r="E398"/>
          <cell r="F398"/>
        </row>
        <row r="399">
          <cell r="A399" t="str">
            <v>211204</v>
          </cell>
          <cell r="B399" t="str">
            <v>DEPOSITOS DE AHORRO PROGRAMADO</v>
          </cell>
          <cell r="C399"/>
          <cell r="D399">
            <v>-124650.20999999999</v>
          </cell>
          <cell r="E399"/>
          <cell r="F399"/>
        </row>
        <row r="400">
          <cell r="A400" t="str">
            <v>2112040201</v>
          </cell>
          <cell r="B400" t="str">
            <v>Entidades del Estado - ML</v>
          </cell>
          <cell r="C400">
            <v>0</v>
          </cell>
          <cell r="D400"/>
          <cell r="E400"/>
          <cell r="F400"/>
        </row>
        <row r="401">
          <cell r="A401" t="str">
            <v>2112040301</v>
          </cell>
          <cell r="B401" t="str">
            <v>Empresas privadas - ML</v>
          </cell>
          <cell r="C401">
            <v>0</v>
          </cell>
          <cell r="D401"/>
          <cell r="E401"/>
          <cell r="F401"/>
        </row>
        <row r="402">
          <cell r="A402" t="str">
            <v>2112040401</v>
          </cell>
          <cell r="B402" t="str">
            <v>Particulares - ML</v>
          </cell>
          <cell r="C402">
            <v>-124650.20999999999</v>
          </cell>
          <cell r="D402"/>
          <cell r="E402"/>
          <cell r="F402"/>
        </row>
        <row r="403">
          <cell r="A403" t="str">
            <v>2112040601</v>
          </cell>
          <cell r="B403" t="str">
            <v>Otras entidades del Sistema Financiero - ML</v>
          </cell>
          <cell r="C403">
            <v>0</v>
          </cell>
          <cell r="D403"/>
          <cell r="E403"/>
          <cell r="F403"/>
        </row>
        <row r="404">
          <cell r="A404" t="str">
            <v>2112049901</v>
          </cell>
          <cell r="B404" t="str">
            <v>Intereses y otros por pagar - ML</v>
          </cell>
          <cell r="C404">
            <v>0</v>
          </cell>
          <cell r="D404"/>
          <cell r="E404"/>
          <cell r="F404"/>
        </row>
        <row r="405">
          <cell r="A405" t="str">
            <v>21120499015806</v>
          </cell>
          <cell r="B405" t="str">
            <v>Int. Dep. Ahorro Prog. &gt;1 año Otras Ent. del S. F. ML Galerias</v>
          </cell>
          <cell r="C405">
            <v>0</v>
          </cell>
          <cell r="D405"/>
          <cell r="E405"/>
          <cell r="F405"/>
        </row>
        <row r="406">
          <cell r="A406"/>
          <cell r="B406"/>
          <cell r="C406"/>
          <cell r="D406"/>
          <cell r="E406"/>
          <cell r="F406"/>
        </row>
        <row r="407">
          <cell r="A407" t="str">
            <v>2114</v>
          </cell>
          <cell r="B407" t="str">
            <v>DEPOSITOS RESTRINGIDOS E INACTIVOS</v>
          </cell>
          <cell r="C407"/>
          <cell r="D407"/>
          <cell r="E407">
            <v>-6187365.2300000004</v>
          </cell>
          <cell r="F407"/>
        </row>
        <row r="408">
          <cell r="A408" t="str">
            <v>211402</v>
          </cell>
          <cell r="B408" t="str">
            <v>DEPÓSITOS EN GARANTÍA - A PLAZO</v>
          </cell>
          <cell r="C408"/>
          <cell r="D408">
            <v>-379450.96</v>
          </cell>
          <cell r="E408"/>
          <cell r="F408"/>
        </row>
        <row r="409">
          <cell r="A409" t="str">
            <v>2114020401</v>
          </cell>
          <cell r="B409" t="str">
            <v>Particulares - ML</v>
          </cell>
          <cell r="C409">
            <v>-376755.63</v>
          </cell>
          <cell r="D409"/>
          <cell r="E409"/>
          <cell r="F409"/>
        </row>
        <row r="410">
          <cell r="A410" t="str">
            <v>2114029901</v>
          </cell>
          <cell r="B410" t="str">
            <v>Intereses y otros por pagar - ML</v>
          </cell>
          <cell r="C410">
            <v>-2695.33</v>
          </cell>
          <cell r="D410"/>
          <cell r="E410"/>
          <cell r="F410"/>
        </row>
        <row r="411">
          <cell r="A411"/>
          <cell r="B411"/>
          <cell r="C411"/>
          <cell r="D411"/>
          <cell r="E411"/>
          <cell r="F411"/>
        </row>
        <row r="412">
          <cell r="A412" t="str">
            <v>211403</v>
          </cell>
          <cell r="B412" t="str">
            <v>DEPOSITOS EMBARGADOS - CUENTA CORRIENTE</v>
          </cell>
          <cell r="C412"/>
          <cell r="D412">
            <v>-4244.46</v>
          </cell>
          <cell r="E412"/>
          <cell r="F412"/>
        </row>
        <row r="413">
          <cell r="A413" t="str">
            <v>2114030201</v>
          </cell>
          <cell r="B413" t="str">
            <v>Entidades del Estado - ML</v>
          </cell>
          <cell r="C413">
            <v>0</v>
          </cell>
          <cell r="D413"/>
          <cell r="E413"/>
          <cell r="F413"/>
        </row>
        <row r="414">
          <cell r="A414" t="str">
            <v>2114030301</v>
          </cell>
          <cell r="B414" t="str">
            <v>Empresas privadas - ML</v>
          </cell>
          <cell r="C414">
            <v>-2033.4700000000003</v>
          </cell>
          <cell r="D414"/>
          <cell r="E414"/>
          <cell r="F414"/>
        </row>
        <row r="415">
          <cell r="A415" t="str">
            <v>2114030401</v>
          </cell>
          <cell r="B415" t="str">
            <v>Particulares - ML</v>
          </cell>
          <cell r="C415">
            <v>-2210.9899999999998</v>
          </cell>
          <cell r="D415"/>
          <cell r="E415"/>
          <cell r="F415"/>
        </row>
        <row r="416">
          <cell r="A416" t="str">
            <v>2114030601</v>
          </cell>
          <cell r="B416" t="str">
            <v>Otras entidades del Sistema Financiero - ML</v>
          </cell>
          <cell r="C416">
            <v>0</v>
          </cell>
          <cell r="D416"/>
          <cell r="E416"/>
          <cell r="F416"/>
        </row>
        <row r="417">
          <cell r="A417" t="str">
            <v>2114039901</v>
          </cell>
          <cell r="B417" t="str">
            <v>Intereses y otros por pagar - ML</v>
          </cell>
          <cell r="C417">
            <v>0</v>
          </cell>
          <cell r="D417"/>
          <cell r="E417"/>
          <cell r="F417"/>
        </row>
        <row r="418">
          <cell r="A418"/>
          <cell r="B418"/>
          <cell r="C418"/>
          <cell r="D418"/>
          <cell r="E418"/>
          <cell r="F418"/>
        </row>
        <row r="419">
          <cell r="A419"/>
          <cell r="B419"/>
          <cell r="C419"/>
          <cell r="D419"/>
          <cell r="E419"/>
          <cell r="F419"/>
        </row>
        <row r="420">
          <cell r="A420" t="str">
            <v>211404</v>
          </cell>
          <cell r="B420" t="str">
            <v>DEPOSITOS EMBARGADOS - CUENTA DE AHORRO</v>
          </cell>
          <cell r="C420"/>
          <cell r="D420">
            <v>-2503.92</v>
          </cell>
          <cell r="E420"/>
          <cell r="F420"/>
        </row>
        <row r="421">
          <cell r="A421" t="str">
            <v>2114040201</v>
          </cell>
          <cell r="B421" t="str">
            <v>Entidades del Estado - ML</v>
          </cell>
          <cell r="C421">
            <v>0</v>
          </cell>
          <cell r="D421"/>
          <cell r="E421"/>
          <cell r="F421"/>
        </row>
        <row r="422">
          <cell r="A422" t="str">
            <v>2114040301</v>
          </cell>
          <cell r="B422" t="str">
            <v>Empresas privadas - ML</v>
          </cell>
          <cell r="C422">
            <v>-412.97</v>
          </cell>
          <cell r="D422"/>
          <cell r="E422"/>
          <cell r="F422"/>
        </row>
        <row r="423">
          <cell r="A423" t="str">
            <v>2114040401</v>
          </cell>
          <cell r="B423" t="str">
            <v>Particulares - ML</v>
          </cell>
          <cell r="C423">
            <v>-2090.9499999999998</v>
          </cell>
          <cell r="D423"/>
          <cell r="E423"/>
          <cell r="F423"/>
        </row>
        <row r="424">
          <cell r="A424" t="str">
            <v>2114040601</v>
          </cell>
          <cell r="B424" t="str">
            <v>Otras entidades del Sistema Financiero - ML</v>
          </cell>
          <cell r="C424">
            <v>0</v>
          </cell>
          <cell r="D424"/>
          <cell r="E424"/>
          <cell r="F424"/>
        </row>
        <row r="425">
          <cell r="A425" t="str">
            <v>2114049901</v>
          </cell>
          <cell r="B425" t="str">
            <v>Intereses y otros por pagar - ML</v>
          </cell>
          <cell r="C425">
            <v>0</v>
          </cell>
          <cell r="D425"/>
          <cell r="E425"/>
          <cell r="F425"/>
        </row>
        <row r="426">
          <cell r="A426"/>
          <cell r="B426"/>
          <cell r="C426"/>
          <cell r="D426"/>
          <cell r="E426"/>
          <cell r="F426"/>
        </row>
        <row r="427">
          <cell r="A427">
            <v>211405</v>
          </cell>
          <cell r="B427" t="str">
            <v>DEPÓSITOS EMBARGADOS - DEPÓSITOS A PLAZO</v>
          </cell>
          <cell r="C427"/>
          <cell r="D427">
            <v>-2081.4799999999996</v>
          </cell>
          <cell r="E427"/>
          <cell r="F427"/>
        </row>
        <row r="428">
          <cell r="A428" t="str">
            <v>2114050301</v>
          </cell>
          <cell r="B428" t="str">
            <v>Empresa privada - ML</v>
          </cell>
          <cell r="C428">
            <v>-161.5</v>
          </cell>
          <cell r="D428"/>
          <cell r="E428"/>
          <cell r="F428"/>
        </row>
        <row r="429">
          <cell r="A429" t="str">
            <v>2114059903</v>
          </cell>
          <cell r="B429" t="str">
            <v xml:space="preserve">Dep. Embargados Dep. a plazo Particulares  ML </v>
          </cell>
          <cell r="C429">
            <v>0</v>
          </cell>
          <cell r="D429"/>
          <cell r="E429"/>
          <cell r="F429"/>
        </row>
        <row r="430">
          <cell r="A430" t="str">
            <v>2114050401</v>
          </cell>
          <cell r="B430" t="str">
            <v>Particulares - ML</v>
          </cell>
          <cell r="C430">
            <v>-1919.9799999999998</v>
          </cell>
          <cell r="D430"/>
          <cell r="E430"/>
          <cell r="F430"/>
        </row>
        <row r="431">
          <cell r="A431" t="str">
            <v>2114059904</v>
          </cell>
          <cell r="B431" t="str">
            <v xml:space="preserve">Intereses Dep. Embargados Dep. a plazo Particulares  ML </v>
          </cell>
          <cell r="C431">
            <v>0</v>
          </cell>
          <cell r="D431"/>
          <cell r="E431"/>
          <cell r="F431"/>
        </row>
        <row r="432">
          <cell r="A432"/>
          <cell r="B432"/>
          <cell r="C432"/>
          <cell r="D432"/>
          <cell r="E432"/>
          <cell r="F432"/>
        </row>
        <row r="433">
          <cell r="A433" t="str">
            <v>211406</v>
          </cell>
          <cell r="B433" t="str">
            <v>DEPOSITOS INACTIVOS - CUENTAS CORRIENTES</v>
          </cell>
          <cell r="C433"/>
          <cell r="D433">
            <v>-3049282.79</v>
          </cell>
          <cell r="E433"/>
          <cell r="F433"/>
        </row>
        <row r="434">
          <cell r="A434" t="str">
            <v>2114060101</v>
          </cell>
          <cell r="B434" t="str">
            <v>Banco Central de Reserva - ML</v>
          </cell>
          <cell r="C434">
            <v>-105.2</v>
          </cell>
          <cell r="D434"/>
          <cell r="E434"/>
          <cell r="F434"/>
        </row>
        <row r="435">
          <cell r="A435" t="str">
            <v>2114060201</v>
          </cell>
          <cell r="B435" t="str">
            <v>Entidades del Estado - ML</v>
          </cell>
          <cell r="C435">
            <v>-68737.620000000024</v>
          </cell>
          <cell r="D435"/>
          <cell r="E435"/>
          <cell r="F435"/>
        </row>
        <row r="436">
          <cell r="A436" t="str">
            <v>2114060301</v>
          </cell>
          <cell r="B436" t="str">
            <v>Empresas privadas - ML</v>
          </cell>
          <cell r="C436">
            <v>-2444720.54</v>
          </cell>
          <cell r="D436"/>
          <cell r="E436"/>
          <cell r="F436"/>
        </row>
        <row r="437">
          <cell r="A437" t="str">
            <v>2114060401</v>
          </cell>
          <cell r="B437" t="str">
            <v>Particulares - ML</v>
          </cell>
          <cell r="C437">
            <v>-496849.64999999991</v>
          </cell>
          <cell r="D437"/>
          <cell r="E437"/>
          <cell r="F437"/>
        </row>
        <row r="438">
          <cell r="A438" t="str">
            <v>2114060501</v>
          </cell>
          <cell r="B438" t="str">
            <v>Bancos ML</v>
          </cell>
          <cell r="C438">
            <v>-23595.15</v>
          </cell>
          <cell r="D438"/>
          <cell r="E438"/>
          <cell r="F438"/>
        </row>
        <row r="439">
          <cell r="A439" t="str">
            <v>211406050158</v>
          </cell>
          <cell r="B439" t="str">
            <v>Entidades del Estado - ML</v>
          </cell>
          <cell r="C439">
            <v>-23595.15</v>
          </cell>
          <cell r="D439"/>
          <cell r="E439"/>
          <cell r="F439"/>
        </row>
        <row r="440">
          <cell r="A440" t="str">
            <v>2114060601</v>
          </cell>
          <cell r="B440" t="str">
            <v>Otras entidades del Sistema Financiero - ML</v>
          </cell>
          <cell r="C440">
            <v>-15274.63</v>
          </cell>
          <cell r="D440"/>
          <cell r="E440"/>
          <cell r="F440"/>
        </row>
        <row r="441">
          <cell r="A441">
            <v>2114069901</v>
          </cell>
          <cell r="B441" t="str">
            <v>Intereses y otros por pagar - ML</v>
          </cell>
          <cell r="C441">
            <v>0</v>
          </cell>
          <cell r="D441"/>
          <cell r="E441"/>
          <cell r="F441"/>
        </row>
        <row r="442">
          <cell r="A442"/>
          <cell r="B442"/>
          <cell r="C442"/>
          <cell r="D442"/>
          <cell r="E442"/>
          <cell r="F442"/>
        </row>
        <row r="443">
          <cell r="A443" t="str">
            <v>211407</v>
          </cell>
          <cell r="B443" t="str">
            <v>DEPOSITOS INACTIVOS - AHORROS</v>
          </cell>
          <cell r="C443"/>
          <cell r="D443">
            <v>-2749801.62</v>
          </cell>
          <cell r="E443"/>
          <cell r="F443"/>
        </row>
        <row r="444">
          <cell r="A444" t="str">
            <v>2114070201</v>
          </cell>
          <cell r="B444" t="str">
            <v>Entidades del Estado - ML</v>
          </cell>
          <cell r="C444">
            <v>-5330.1</v>
          </cell>
          <cell r="D444"/>
          <cell r="E444"/>
          <cell r="F444"/>
        </row>
        <row r="445">
          <cell r="A445" t="str">
            <v>2114070301</v>
          </cell>
          <cell r="B445" t="str">
            <v>Empresas privadas - ML</v>
          </cell>
          <cell r="C445">
            <v>-68881.75</v>
          </cell>
          <cell r="D445"/>
          <cell r="E445"/>
          <cell r="F445"/>
        </row>
        <row r="446">
          <cell r="A446" t="str">
            <v>2114070401</v>
          </cell>
          <cell r="B446" t="str">
            <v>Particulares</v>
          </cell>
          <cell r="C446">
            <v>-2670041.7400000002</v>
          </cell>
          <cell r="D446"/>
          <cell r="E446"/>
          <cell r="F446"/>
        </row>
        <row r="447">
          <cell r="A447" t="str">
            <v>2114070501</v>
          </cell>
          <cell r="B447" t="str">
            <v>Bancos- ML</v>
          </cell>
          <cell r="C447">
            <v>-5548.03</v>
          </cell>
          <cell r="D447"/>
          <cell r="E447"/>
          <cell r="F447"/>
        </row>
        <row r="448">
          <cell r="A448" t="str">
            <v>2114070601</v>
          </cell>
          <cell r="B448" t="str">
            <v>Otras entidades del Sistema Financiero - ML</v>
          </cell>
          <cell r="C448">
            <v>0</v>
          </cell>
          <cell r="D448"/>
          <cell r="E448"/>
          <cell r="F448"/>
        </row>
        <row r="449">
          <cell r="A449" t="str">
            <v>2114079901</v>
          </cell>
          <cell r="B449" t="str">
            <v>Intereses y otros por pagar - ML</v>
          </cell>
          <cell r="C449">
            <v>0</v>
          </cell>
          <cell r="D449"/>
          <cell r="E449"/>
          <cell r="F449"/>
        </row>
        <row r="450">
          <cell r="A450"/>
          <cell r="B450"/>
          <cell r="C450"/>
          <cell r="D450"/>
          <cell r="E450"/>
          <cell r="F450"/>
        </row>
        <row r="451">
          <cell r="A451"/>
          <cell r="B451"/>
          <cell r="C451"/>
          <cell r="D451"/>
          <cell r="E451"/>
          <cell r="F451"/>
        </row>
        <row r="452">
          <cell r="A452" t="str">
            <v>212</v>
          </cell>
          <cell r="B452" t="str">
            <v>PRESTAMOS</v>
          </cell>
          <cell r="C452"/>
          <cell r="D452"/>
          <cell r="E452">
            <v>-95972228.940000013</v>
          </cell>
          <cell r="F452"/>
        </row>
        <row r="453">
          <cell r="A453" t="str">
            <v>212108</v>
          </cell>
          <cell r="B453" t="str">
            <v>ADEUDADO A ENTIDADES EXTRANJERAS</v>
          </cell>
          <cell r="C453"/>
          <cell r="D453">
            <v>0</v>
          </cell>
          <cell r="E453"/>
          <cell r="F453"/>
        </row>
        <row r="454">
          <cell r="A454" t="str">
            <v>2121080201</v>
          </cell>
          <cell r="B454" t="str">
            <v>Prestamos ProCredit Holding-ML</v>
          </cell>
          <cell r="C454">
            <v>0</v>
          </cell>
          <cell r="D454"/>
          <cell r="E454"/>
          <cell r="F454"/>
        </row>
        <row r="455">
          <cell r="A455" t="str">
            <v>2121080300</v>
          </cell>
          <cell r="B455" t="str">
            <v>Adeudado a bancos extranjeros- Otros</v>
          </cell>
          <cell r="C455">
            <v>0</v>
          </cell>
          <cell r="D455"/>
          <cell r="E455"/>
          <cell r="F455"/>
        </row>
        <row r="456">
          <cell r="A456" t="str">
            <v>2122089901</v>
          </cell>
          <cell r="B456" t="str">
            <v>Intereses y otros por pagar - ML</v>
          </cell>
          <cell r="C456">
            <v>0</v>
          </cell>
          <cell r="D456"/>
          <cell r="E456"/>
          <cell r="F456"/>
        </row>
        <row r="457">
          <cell r="A457" t="str">
            <v>2122089902</v>
          </cell>
          <cell r="B457" t="str">
            <v>Intereses y otros por pagar - ML</v>
          </cell>
          <cell r="C457">
            <v>0</v>
          </cell>
          <cell r="D457"/>
          <cell r="E457"/>
          <cell r="F457"/>
        </row>
        <row r="458">
          <cell r="A458" t="str">
            <v>2122089903</v>
          </cell>
          <cell r="B458" t="str">
            <v>Intereses y otros por pagar - ML</v>
          </cell>
          <cell r="C458">
            <v>0</v>
          </cell>
          <cell r="D458"/>
          <cell r="E458"/>
          <cell r="F458"/>
        </row>
        <row r="459">
          <cell r="A459"/>
          <cell r="B459"/>
          <cell r="C459"/>
          <cell r="D459"/>
          <cell r="E459"/>
          <cell r="F459"/>
        </row>
        <row r="460">
          <cell r="A460" t="str">
            <v>2122</v>
          </cell>
          <cell r="B460" t="str">
            <v>PRESTAMOS PACTADOS A MAS DE UN AÑO PLAZO</v>
          </cell>
          <cell r="C460"/>
          <cell r="D460"/>
          <cell r="E460">
            <v>-70762695.440000013</v>
          </cell>
          <cell r="F460"/>
        </row>
        <row r="461">
          <cell r="A461" t="str">
            <v>212207</v>
          </cell>
          <cell r="B461" t="str">
            <v>ADEUDADO A BANDESAL PARA PRESTAR A TERCEROS</v>
          </cell>
          <cell r="C461"/>
          <cell r="D461">
            <v>-35392107.810000002</v>
          </cell>
          <cell r="E461"/>
          <cell r="F461"/>
        </row>
        <row r="462">
          <cell r="A462" t="str">
            <v>2122070101</v>
          </cell>
          <cell r="B462" t="str">
            <v>Para prestar a terceros - ML</v>
          </cell>
          <cell r="C462">
            <v>-35286954.219999999</v>
          </cell>
          <cell r="D462"/>
          <cell r="E462"/>
          <cell r="F462"/>
        </row>
        <row r="463">
          <cell r="A463" t="str">
            <v>2122079901</v>
          </cell>
          <cell r="B463" t="str">
            <v>Intereses y otros por pagar - ML</v>
          </cell>
          <cell r="C463">
            <v>-105153.59</v>
          </cell>
          <cell r="D463"/>
          <cell r="E463"/>
          <cell r="F463"/>
        </row>
        <row r="464">
          <cell r="A464" t="str">
            <v>212108</v>
          </cell>
          <cell r="B464" t="str">
            <v>ADEUDADO A ENTIDADES EXTRANJERAS</v>
          </cell>
          <cell r="C464"/>
          <cell r="D464">
            <v>-5006641.9800000004</v>
          </cell>
          <cell r="E464"/>
          <cell r="F464"/>
        </row>
        <row r="465">
          <cell r="A465" t="str">
            <v>212108030100</v>
          </cell>
          <cell r="B465" t="str">
            <v>Adeudado a bancos extranjeros por líneas de crédito ML</v>
          </cell>
          <cell r="C465">
            <v>-5000000</v>
          </cell>
          <cell r="D465"/>
          <cell r="E465"/>
          <cell r="F465"/>
        </row>
        <row r="466">
          <cell r="A466" t="str">
            <v>21210899010001</v>
          </cell>
          <cell r="B466" t="str">
            <v>Int por pagar a Bcos. Ex. por líneas de crédito ML BID</v>
          </cell>
          <cell r="C466">
            <v>-6641.98</v>
          </cell>
          <cell r="D466"/>
          <cell r="E466"/>
          <cell r="F466"/>
        </row>
        <row r="467">
          <cell r="A467"/>
          <cell r="B467"/>
          <cell r="C467"/>
          <cell r="D467"/>
          <cell r="E467"/>
          <cell r="F467"/>
        </row>
        <row r="468">
          <cell r="A468" t="str">
            <v>212109</v>
          </cell>
          <cell r="B468" t="str">
            <v>OTROS PRESTAMOS</v>
          </cell>
          <cell r="C468"/>
          <cell r="D468">
            <v>-3881761.1</v>
          </cell>
          <cell r="E468"/>
          <cell r="F468"/>
        </row>
        <row r="469">
          <cell r="A469" t="str">
            <v>2121090101</v>
          </cell>
          <cell r="B469" t="str">
            <v>Para prestar a terceros - ML</v>
          </cell>
          <cell r="C469">
            <v>-3880880.48</v>
          </cell>
          <cell r="D469"/>
          <cell r="E469"/>
          <cell r="F469"/>
        </row>
        <row r="470">
          <cell r="A470" t="str">
            <v>2121099901</v>
          </cell>
          <cell r="B470" t="str">
            <v>Intereses y otros por pagar - ML</v>
          </cell>
          <cell r="C470">
            <v>-880.62</v>
          </cell>
          <cell r="D470"/>
          <cell r="E470"/>
          <cell r="F470"/>
        </row>
        <row r="471">
          <cell r="A471"/>
          <cell r="B471"/>
          <cell r="C471"/>
          <cell r="D471"/>
          <cell r="E471"/>
          <cell r="F471"/>
        </row>
        <row r="472">
          <cell r="A472" t="str">
            <v>212208</v>
          </cell>
          <cell r="B472" t="str">
            <v>ADEUDADO A ENTIDADES EXTRANJERAS</v>
          </cell>
          <cell r="C472"/>
          <cell r="D472">
            <v>-26482184.550000001</v>
          </cell>
          <cell r="E472"/>
          <cell r="F472"/>
        </row>
        <row r="473">
          <cell r="A473" t="str">
            <v>2122080201</v>
          </cell>
          <cell r="B473" t="str">
            <v>Adeudado a bancos extranjeros por líneas de crédito - ML</v>
          </cell>
          <cell r="C473">
            <v>-26250000</v>
          </cell>
          <cell r="D473"/>
          <cell r="E473"/>
          <cell r="F473"/>
        </row>
        <row r="474">
          <cell r="A474" t="str">
            <v>2122080401</v>
          </cell>
          <cell r="B474" t="str">
            <v>Adeudado a organismos multilaterales - ML</v>
          </cell>
          <cell r="C474">
            <v>0</v>
          </cell>
          <cell r="D474"/>
          <cell r="E474"/>
          <cell r="F474"/>
        </row>
        <row r="475">
          <cell r="A475" t="str">
            <v>2122089901</v>
          </cell>
          <cell r="B475" t="str">
            <v>Intereses y otros por pagar - ML</v>
          </cell>
          <cell r="C475">
            <v>-232184.55</v>
          </cell>
          <cell r="D475"/>
          <cell r="E475"/>
          <cell r="F475"/>
        </row>
        <row r="476">
          <cell r="A476" t="str">
            <v>212209</v>
          </cell>
          <cell r="B476" t="str">
            <v>OTROS PRESTAMOS</v>
          </cell>
          <cell r="C476"/>
          <cell r="D476">
            <v>0</v>
          </cell>
          <cell r="E476"/>
          <cell r="F476"/>
        </row>
        <row r="477">
          <cell r="A477" t="str">
            <v>2122090101</v>
          </cell>
          <cell r="B477" t="str">
            <v>Para prestar a terceros - ML</v>
          </cell>
          <cell r="C477">
            <v>0</v>
          </cell>
          <cell r="D477"/>
          <cell r="E477"/>
          <cell r="F477"/>
        </row>
        <row r="478">
          <cell r="A478" t="str">
            <v>2122099901</v>
          </cell>
          <cell r="B478" t="str">
            <v>Intereses y otros por pagar - ML</v>
          </cell>
          <cell r="C478">
            <v>0</v>
          </cell>
          <cell r="D478"/>
          <cell r="E478"/>
          <cell r="F478"/>
        </row>
        <row r="479">
          <cell r="A479"/>
          <cell r="B479"/>
          <cell r="C479"/>
          <cell r="D479"/>
          <cell r="E479"/>
          <cell r="F479"/>
        </row>
        <row r="480">
          <cell r="A480" t="str">
            <v>2123</v>
          </cell>
          <cell r="B480" t="str">
            <v>PRESTAMOS PACTADOS A CINCO O MAS AÑOS PLAZO</v>
          </cell>
          <cell r="C480"/>
          <cell r="D480"/>
          <cell r="E480">
            <v>-25209533.5</v>
          </cell>
          <cell r="F480"/>
        </row>
        <row r="481">
          <cell r="A481" t="str">
            <v>212308</v>
          </cell>
          <cell r="B481" t="str">
            <v>ADEUDADO A ENTIDADES EXTRANJERAS</v>
          </cell>
          <cell r="C481"/>
          <cell r="D481">
            <v>-25209533.5</v>
          </cell>
          <cell r="E481"/>
          <cell r="F481"/>
        </row>
        <row r="482">
          <cell r="A482" t="str">
            <v>2123080201</v>
          </cell>
          <cell r="B482" t="str">
            <v>Adeudado a bancos extranjeros por líneas de crédito - ML</v>
          </cell>
          <cell r="C482">
            <v>-25000000</v>
          </cell>
          <cell r="D482"/>
          <cell r="E482"/>
          <cell r="F482"/>
        </row>
        <row r="483">
          <cell r="A483" t="str">
            <v>2123080401</v>
          </cell>
          <cell r="B483" t="str">
            <v>Adeudado a organismos multilaterales - ML</v>
          </cell>
          <cell r="C483">
            <v>0</v>
          </cell>
          <cell r="D483"/>
          <cell r="E483"/>
          <cell r="F483"/>
        </row>
        <row r="484">
          <cell r="A484" t="str">
            <v>2123089901</v>
          </cell>
          <cell r="B484" t="str">
            <v>Intereses y otros por pagar - ML</v>
          </cell>
          <cell r="C484">
            <v>-209533.5</v>
          </cell>
          <cell r="D484"/>
          <cell r="E484"/>
          <cell r="F484"/>
        </row>
        <row r="485">
          <cell r="A485"/>
          <cell r="B485"/>
          <cell r="C485"/>
          <cell r="D485"/>
          <cell r="E485"/>
          <cell r="F485"/>
        </row>
        <row r="486">
          <cell r="A486" t="str">
            <v>212309</v>
          </cell>
          <cell r="B486" t="str">
            <v>OTROS PRESTAMOS</v>
          </cell>
          <cell r="C486"/>
          <cell r="D486">
            <v>0</v>
          </cell>
          <cell r="E486"/>
          <cell r="F486"/>
        </row>
        <row r="487">
          <cell r="A487" t="str">
            <v>2123090101</v>
          </cell>
          <cell r="B487" t="str">
            <v>Para prestar a terceros - ML</v>
          </cell>
          <cell r="C487">
            <v>0</v>
          </cell>
          <cell r="D487"/>
          <cell r="E487"/>
          <cell r="F487"/>
        </row>
        <row r="488">
          <cell r="A488" t="str">
            <v>2123099901</v>
          </cell>
          <cell r="B488" t="str">
            <v>Intereses y otros por pagar - ML</v>
          </cell>
          <cell r="C488">
            <v>0</v>
          </cell>
          <cell r="D488"/>
          <cell r="E488"/>
          <cell r="F488"/>
        </row>
        <row r="489">
          <cell r="A489"/>
          <cell r="B489"/>
          <cell r="C489"/>
          <cell r="D489"/>
          <cell r="E489"/>
          <cell r="F489"/>
        </row>
        <row r="490">
          <cell r="A490"/>
          <cell r="B490"/>
          <cell r="C490"/>
          <cell r="D490"/>
          <cell r="E490"/>
          <cell r="F490"/>
        </row>
        <row r="491">
          <cell r="A491" t="str">
            <v>213</v>
          </cell>
          <cell r="B491" t="str">
            <v>OBLIGACIONES A LA VISTA</v>
          </cell>
          <cell r="C491"/>
          <cell r="D491"/>
          <cell r="E491">
            <v>-1351201.2999999998</v>
          </cell>
          <cell r="F491"/>
        </row>
        <row r="492">
          <cell r="A492" t="str">
            <v>2130</v>
          </cell>
          <cell r="B492" t="str">
            <v>OBLIGACIONES A LA VISTA</v>
          </cell>
          <cell r="C492"/>
          <cell r="D492"/>
          <cell r="E492">
            <v>-1351201.2999999998</v>
          </cell>
          <cell r="F492"/>
        </row>
        <row r="493">
          <cell r="A493" t="str">
            <v>213001</v>
          </cell>
          <cell r="B493" t="str">
            <v>CHEQUES PROPIOS</v>
          </cell>
          <cell r="C493"/>
          <cell r="D493">
            <v>-1069018.7499999998</v>
          </cell>
          <cell r="E493"/>
          <cell r="F493"/>
        </row>
        <row r="494">
          <cell r="A494" t="str">
            <v>2130010101</v>
          </cell>
          <cell r="B494" t="str">
            <v>Cheques de caja o gerencia - ML</v>
          </cell>
          <cell r="C494">
            <v>-980755.85999999987</v>
          </cell>
          <cell r="D494"/>
          <cell r="E494"/>
          <cell r="F494"/>
        </row>
        <row r="495">
          <cell r="A495" t="str">
            <v>2130010201</v>
          </cell>
          <cell r="B495" t="str">
            <v>Cheques certificados - ML</v>
          </cell>
          <cell r="C495">
            <v>-88262.89</v>
          </cell>
          <cell r="D495"/>
          <cell r="E495"/>
          <cell r="F495"/>
        </row>
        <row r="496">
          <cell r="A496"/>
          <cell r="B496"/>
          <cell r="C496"/>
          <cell r="D496"/>
          <cell r="E496"/>
          <cell r="F496"/>
        </row>
        <row r="497">
          <cell r="A497" t="str">
            <v>213003</v>
          </cell>
          <cell r="B497" t="str">
            <v>COBROS POR CUENTA AJENA</v>
          </cell>
          <cell r="C497"/>
          <cell r="D497">
            <v>-16548.77</v>
          </cell>
          <cell r="E497"/>
          <cell r="F497"/>
        </row>
        <row r="498">
          <cell r="A498" t="str">
            <v>2130030101</v>
          </cell>
          <cell r="B498" t="str">
            <v>Cobranzas locales - ML</v>
          </cell>
          <cell r="C498">
            <v>0</v>
          </cell>
          <cell r="D498"/>
          <cell r="E498"/>
          <cell r="F498"/>
        </row>
        <row r="499">
          <cell r="A499" t="str">
            <v>2130030301</v>
          </cell>
          <cell r="B499" t="str">
            <v>Impuestos y servicios públicos - ML</v>
          </cell>
          <cell r="C499">
            <v>-16548.77</v>
          </cell>
          <cell r="D499"/>
          <cell r="E499"/>
          <cell r="F499"/>
        </row>
        <row r="500">
          <cell r="A500"/>
          <cell r="B500"/>
          <cell r="C500"/>
          <cell r="D500"/>
          <cell r="E500"/>
          <cell r="F500"/>
        </row>
        <row r="501">
          <cell r="A501" t="str">
            <v>213005</v>
          </cell>
          <cell r="B501" t="str">
            <v>TRANSFERENCIAS DE FONDOS</v>
          </cell>
          <cell r="C501"/>
          <cell r="D501">
            <v>-265633.78000000003</v>
          </cell>
          <cell r="E501"/>
          <cell r="F501"/>
        </row>
        <row r="502">
          <cell r="A502" t="str">
            <v>2130050101</v>
          </cell>
          <cell r="B502" t="str">
            <v>Transferencias locales - ML</v>
          </cell>
          <cell r="C502">
            <v>0</v>
          </cell>
          <cell r="D502"/>
          <cell r="E502"/>
          <cell r="F502"/>
        </row>
        <row r="503">
          <cell r="A503" t="str">
            <v>2130050201</v>
          </cell>
          <cell r="B503" t="str">
            <v>Giros emitidos por pagar - ML</v>
          </cell>
          <cell r="C503">
            <v>-265633.78000000003</v>
          </cell>
          <cell r="D503"/>
          <cell r="E503"/>
          <cell r="F503"/>
        </row>
        <row r="504">
          <cell r="A504"/>
          <cell r="B504"/>
          <cell r="C504"/>
          <cell r="D504"/>
          <cell r="E504"/>
          <cell r="F504"/>
        </row>
        <row r="505">
          <cell r="A505" t="str">
            <v>214</v>
          </cell>
          <cell r="B505" t="str">
            <v>TITULOS DE EMISION PROPIA</v>
          </cell>
          <cell r="C505"/>
          <cell r="D505"/>
          <cell r="E505">
            <v>-79879067.510000005</v>
          </cell>
          <cell r="F505"/>
        </row>
        <row r="506">
          <cell r="A506" t="str">
            <v>2141</v>
          </cell>
          <cell r="B506" t="str">
            <v>TÍTULOS DE EMISIÓN PROPIA PACTADOS HASTA UN AÑO PLAZO.</v>
          </cell>
          <cell r="C506"/>
          <cell r="D506"/>
          <cell r="E506">
            <v>-830969.47</v>
          </cell>
          <cell r="F506"/>
        </row>
        <row r="507">
          <cell r="A507" t="str">
            <v>214100</v>
          </cell>
          <cell r="B507" t="str">
            <v>TÍTULOS DE EMISIÓN PROPIA PACTADOS HASTA UN AÑO PLAZO</v>
          </cell>
          <cell r="C507"/>
          <cell r="D507">
            <v>-830969.47</v>
          </cell>
          <cell r="E507"/>
          <cell r="F507"/>
        </row>
        <row r="508">
          <cell r="A508" t="str">
            <v>21410001</v>
          </cell>
          <cell r="B508" t="str">
            <v>Títulosvalores sin garantía hipotecaria - ML</v>
          </cell>
          <cell r="C508">
            <v>-830000</v>
          </cell>
          <cell r="D508"/>
          <cell r="E508"/>
          <cell r="F508"/>
        </row>
        <row r="509">
          <cell r="A509" t="str">
            <v>2141009901</v>
          </cell>
          <cell r="B509" t="str">
            <v>Intereses y otros por pagar - ML</v>
          </cell>
          <cell r="C509">
            <v>-969.47</v>
          </cell>
          <cell r="D509"/>
          <cell r="E509"/>
          <cell r="F509"/>
        </row>
        <row r="510">
          <cell r="A510"/>
          <cell r="B510"/>
          <cell r="C510"/>
          <cell r="D510"/>
          <cell r="E510"/>
          <cell r="F510"/>
        </row>
        <row r="511">
          <cell r="A511" t="str">
            <v>2142</v>
          </cell>
          <cell r="B511" t="str">
            <v>PACTADOS A MAS DE UN AÑO PLAZO</v>
          </cell>
          <cell r="C511"/>
          <cell r="D511"/>
          <cell r="E511">
            <v>-79048098.040000007</v>
          </cell>
          <cell r="F511"/>
        </row>
        <row r="512">
          <cell r="A512" t="str">
            <v>214201</v>
          </cell>
          <cell r="B512" t="str">
            <v>PACTADOS A CINCO O MAS AÑOS PLAZO</v>
          </cell>
          <cell r="C512"/>
          <cell r="D512">
            <v>-27680611.690000001</v>
          </cell>
          <cell r="E512"/>
          <cell r="F512"/>
        </row>
        <row r="513">
          <cell r="A513" t="str">
            <v>2142010201</v>
          </cell>
          <cell r="B513" t="str">
            <v>Títulosvalores sin garantía hipotecaria - ML</v>
          </cell>
          <cell r="C513">
            <v>-27625000</v>
          </cell>
          <cell r="D513"/>
          <cell r="E513"/>
          <cell r="F513"/>
        </row>
        <row r="514">
          <cell r="A514" t="str">
            <v>2142019901</v>
          </cell>
          <cell r="B514" t="str">
            <v>Intereses y otros por pagar - ML</v>
          </cell>
          <cell r="C514">
            <v>-55611.69</v>
          </cell>
          <cell r="D514"/>
          <cell r="E514"/>
          <cell r="F514"/>
        </row>
        <row r="515">
          <cell r="A515"/>
          <cell r="B515"/>
          <cell r="C515"/>
          <cell r="D515"/>
          <cell r="E515"/>
          <cell r="F515"/>
        </row>
        <row r="516">
          <cell r="A516" t="str">
            <v>214202</v>
          </cell>
          <cell r="B516" t="str">
            <v>PACTADOS A CINCO O MAS AÑOS PLAZO</v>
          </cell>
          <cell r="C516"/>
          <cell r="D516">
            <v>-51367486.350000001</v>
          </cell>
          <cell r="E516"/>
          <cell r="F516"/>
        </row>
        <row r="517">
          <cell r="A517" t="str">
            <v>2142020101</v>
          </cell>
          <cell r="B517" t="str">
            <v>Títulosvalores sin garantía hipotecaria - ML</v>
          </cell>
          <cell r="C517">
            <v>-50000000</v>
          </cell>
          <cell r="D517"/>
          <cell r="E517"/>
          <cell r="F517"/>
        </row>
        <row r="518">
          <cell r="A518" t="str">
            <v>2142020201</v>
          </cell>
          <cell r="B518" t="str">
            <v>Títulosvalores sin garantía hipotecaria - ML</v>
          </cell>
          <cell r="C518">
            <v>0</v>
          </cell>
          <cell r="D518"/>
          <cell r="E518"/>
          <cell r="F518"/>
        </row>
        <row r="519">
          <cell r="A519" t="str">
            <v>2142029901</v>
          </cell>
          <cell r="B519" t="str">
            <v>Intereses y otros por pagar - ML</v>
          </cell>
          <cell r="C519">
            <v>-1367486.35</v>
          </cell>
          <cell r="D519"/>
          <cell r="E519"/>
          <cell r="F519"/>
        </row>
        <row r="520">
          <cell r="A520"/>
          <cell r="B520"/>
          <cell r="C520"/>
          <cell r="D520"/>
          <cell r="E520"/>
          <cell r="F520"/>
        </row>
        <row r="521">
          <cell r="A521">
            <v>215</v>
          </cell>
          <cell r="B521" t="str">
            <v>DOCUMENTOS TRANSADOS</v>
          </cell>
          <cell r="C521"/>
          <cell r="D521"/>
          <cell r="E521">
            <v>-5000000</v>
          </cell>
          <cell r="F521"/>
        </row>
        <row r="522">
          <cell r="A522">
            <v>2151</v>
          </cell>
          <cell r="B522" t="str">
            <v>DOCUMENTOS TRANSADOS HASTA UN AÑO PLAZO</v>
          </cell>
          <cell r="C522"/>
          <cell r="D522"/>
          <cell r="E522">
            <v>-5000000</v>
          </cell>
          <cell r="F522"/>
        </row>
        <row r="523">
          <cell r="A523" t="str">
            <v>215105</v>
          </cell>
          <cell r="B523" t="str">
            <v>OPERACIONES DE REPORTO CON OTROS BANCOS</v>
          </cell>
          <cell r="C523"/>
          <cell r="D523">
            <v>-5000000</v>
          </cell>
          <cell r="E523"/>
          <cell r="F523"/>
        </row>
        <row r="524">
          <cell r="A524" t="str">
            <v>2151030101</v>
          </cell>
          <cell r="B524" t="str">
            <v>Operaciones de reporto con empresa privada</v>
          </cell>
          <cell r="C524">
            <v>-5000000</v>
          </cell>
          <cell r="D524"/>
          <cell r="E524"/>
          <cell r="F524"/>
        </row>
        <row r="525">
          <cell r="A525" t="str">
            <v>2151050101</v>
          </cell>
          <cell r="B525" t="str">
            <v>Operaciones de reporto con otros bancos</v>
          </cell>
          <cell r="C525">
            <v>0</v>
          </cell>
          <cell r="D525"/>
          <cell r="E525"/>
          <cell r="F525"/>
        </row>
        <row r="526">
          <cell r="A526"/>
          <cell r="B526"/>
          <cell r="C526"/>
          <cell r="D526"/>
          <cell r="E526"/>
          <cell r="F526"/>
        </row>
        <row r="527">
          <cell r="A527" t="str">
            <v>22</v>
          </cell>
          <cell r="B527" t="str">
            <v>OTROS PASIVOS</v>
          </cell>
          <cell r="C527"/>
          <cell r="D527"/>
          <cell r="E527"/>
          <cell r="F527">
            <v>-4878421.9000000004</v>
          </cell>
        </row>
        <row r="528">
          <cell r="A528"/>
          <cell r="B528"/>
          <cell r="C528"/>
          <cell r="D528"/>
          <cell r="E528"/>
          <cell r="F528"/>
        </row>
        <row r="529">
          <cell r="A529" t="str">
            <v>221</v>
          </cell>
          <cell r="B529" t="str">
            <v>SALDOS ENTRE COMPAÑIAS</v>
          </cell>
          <cell r="C529"/>
          <cell r="D529"/>
          <cell r="E529">
            <v>0</v>
          </cell>
          <cell r="F529"/>
        </row>
        <row r="530">
          <cell r="A530" t="str">
            <v>2210</v>
          </cell>
          <cell r="B530" t="str">
            <v>SALDOS ENTRE COMPAÑIAS</v>
          </cell>
          <cell r="C530"/>
          <cell r="D530"/>
          <cell r="E530">
            <v>0</v>
          </cell>
          <cell r="F530"/>
        </row>
        <row r="531">
          <cell r="A531" t="str">
            <v>221000</v>
          </cell>
          <cell r="B531" t="str">
            <v>SALDOS ENTRE COMPAÑIAS</v>
          </cell>
          <cell r="C531"/>
          <cell r="D531">
            <v>0</v>
          </cell>
          <cell r="E531"/>
          <cell r="F531"/>
        </row>
        <row r="532">
          <cell r="A532" t="str">
            <v>2210000101</v>
          </cell>
          <cell r="B532" t="str">
            <v>Saldos con agencias nacionales</v>
          </cell>
          <cell r="C532">
            <v>0</v>
          </cell>
          <cell r="D532"/>
          <cell r="E532"/>
          <cell r="F532"/>
        </row>
        <row r="533">
          <cell r="A533"/>
          <cell r="B533"/>
          <cell r="C533"/>
          <cell r="D533"/>
          <cell r="E533"/>
          <cell r="F533"/>
        </row>
        <row r="534">
          <cell r="A534" t="str">
            <v>222</v>
          </cell>
          <cell r="B534" t="str">
            <v>CUENTAS POR PAGAR</v>
          </cell>
          <cell r="C534"/>
          <cell r="D534"/>
          <cell r="E534">
            <v>-2377685.3999999994</v>
          </cell>
          <cell r="F534"/>
        </row>
        <row r="535">
          <cell r="A535" t="str">
            <v>2220</v>
          </cell>
          <cell r="B535" t="str">
            <v>CUENTAS POR PAGAR</v>
          </cell>
          <cell r="C535"/>
          <cell r="D535"/>
          <cell r="E535">
            <v>-2377685.3999999994</v>
          </cell>
          <cell r="F535"/>
        </row>
        <row r="536">
          <cell r="A536" t="str">
            <v>222001</v>
          </cell>
          <cell r="B536" t="str">
            <v>CHEQUES DE CAJA PARA PROVEEDORES</v>
          </cell>
          <cell r="C536"/>
          <cell r="D536">
            <v>-159265.92000000001</v>
          </cell>
          <cell r="E536"/>
          <cell r="F536"/>
        </row>
        <row r="537">
          <cell r="A537" t="str">
            <v>2220010101</v>
          </cell>
          <cell r="B537" t="str">
            <v>Cheques de caja para proveedores - ML</v>
          </cell>
          <cell r="C537">
            <v>-159265.92000000001</v>
          </cell>
          <cell r="D537"/>
          <cell r="E537"/>
          <cell r="F537"/>
        </row>
        <row r="538">
          <cell r="A538"/>
          <cell r="B538"/>
          <cell r="C538"/>
          <cell r="D538"/>
          <cell r="E538"/>
          <cell r="F538"/>
        </row>
        <row r="539">
          <cell r="A539" t="str">
            <v>222002</v>
          </cell>
          <cell r="B539" t="str">
            <v>DIVIDENDOS Y PARTICIPACIONES</v>
          </cell>
          <cell r="C539"/>
          <cell r="D539">
            <v>0</v>
          </cell>
          <cell r="E539"/>
          <cell r="F539"/>
        </row>
        <row r="540">
          <cell r="A540" t="str">
            <v>2220020101</v>
          </cell>
          <cell r="B540" t="str">
            <v>Dividendos</v>
          </cell>
          <cell r="C540">
            <v>0</v>
          </cell>
          <cell r="D540"/>
          <cell r="E540"/>
          <cell r="F540"/>
        </row>
        <row r="541">
          <cell r="A541"/>
          <cell r="B541"/>
          <cell r="C541"/>
          <cell r="D541"/>
          <cell r="E541"/>
          <cell r="F541"/>
        </row>
        <row r="542">
          <cell r="A542" t="str">
            <v>222003</v>
          </cell>
          <cell r="B542" t="str">
            <v>IMPUESTOS, SERVICIOS PÚBLICOS Y OTRAS OBLIGACIONES</v>
          </cell>
          <cell r="C542"/>
          <cell r="D542">
            <v>-1148694.19</v>
          </cell>
          <cell r="E542"/>
          <cell r="F542"/>
        </row>
        <row r="543">
          <cell r="A543" t="str">
            <v>2220030101</v>
          </cell>
          <cell r="B543" t="str">
            <v>Impuestos</v>
          </cell>
          <cell r="C543">
            <v>-372615.2</v>
          </cell>
          <cell r="D543"/>
          <cell r="E543"/>
          <cell r="F543"/>
        </row>
        <row r="544">
          <cell r="A544" t="str">
            <v>2220030201</v>
          </cell>
          <cell r="B544" t="str">
            <v>Servicios públicos</v>
          </cell>
          <cell r="C544">
            <v>-50085</v>
          </cell>
          <cell r="D544"/>
          <cell r="E544"/>
          <cell r="F544"/>
        </row>
        <row r="545">
          <cell r="A545" t="str">
            <v>2220030301</v>
          </cell>
          <cell r="B545" t="str">
            <v>Cuota patronal  ISSS</v>
          </cell>
          <cell r="C545">
            <v>-27876.13</v>
          </cell>
          <cell r="D545"/>
          <cell r="E545"/>
          <cell r="F545"/>
        </row>
        <row r="546">
          <cell r="A546" t="str">
            <v>2220030401</v>
          </cell>
          <cell r="B546" t="str">
            <v>Proveedores</v>
          </cell>
          <cell r="C546">
            <v>-698117.86</v>
          </cell>
          <cell r="D546"/>
          <cell r="E546"/>
          <cell r="F546"/>
        </row>
        <row r="547">
          <cell r="A547"/>
          <cell r="B547"/>
          <cell r="C547"/>
          <cell r="D547"/>
          <cell r="E547"/>
          <cell r="F547"/>
        </row>
        <row r="548">
          <cell r="A548" t="str">
            <v>222004</v>
          </cell>
          <cell r="B548" t="str">
            <v>IMPUESTO SOBRE LA RENTA</v>
          </cell>
          <cell r="C548"/>
          <cell r="D548">
            <v>0</v>
          </cell>
          <cell r="E548"/>
          <cell r="F548"/>
        </row>
        <row r="549">
          <cell r="A549" t="str">
            <v>2220040001</v>
          </cell>
          <cell r="B549" t="str">
            <v>Impuesto sobre la renta</v>
          </cell>
          <cell r="C549">
            <v>0</v>
          </cell>
          <cell r="D549"/>
          <cell r="E549"/>
          <cell r="F549"/>
        </row>
        <row r="550">
          <cell r="A550"/>
          <cell r="B550"/>
          <cell r="C550"/>
          <cell r="D550"/>
          <cell r="E550"/>
          <cell r="F550"/>
        </row>
        <row r="551">
          <cell r="A551" t="str">
            <v>222005</v>
          </cell>
          <cell r="B551" t="str">
            <v>PASIVOS TRANSITORIOS</v>
          </cell>
          <cell r="C551"/>
          <cell r="D551">
            <v>-53688.97</v>
          </cell>
          <cell r="E551"/>
          <cell r="F551"/>
        </row>
        <row r="552">
          <cell r="A552" t="str">
            <v>2220050101</v>
          </cell>
          <cell r="B552" t="str">
            <v>Derechos registrales</v>
          </cell>
          <cell r="C552">
            <v>-53688.97</v>
          </cell>
          <cell r="D552"/>
          <cell r="E552"/>
          <cell r="F552"/>
        </row>
        <row r="553">
          <cell r="A553" t="str">
            <v>2220050201</v>
          </cell>
          <cell r="B553" t="str">
            <v>Cobros por cuenta ajena - ML</v>
          </cell>
          <cell r="C553">
            <v>0</v>
          </cell>
          <cell r="D553"/>
          <cell r="E553"/>
          <cell r="F553"/>
        </row>
        <row r="554">
          <cell r="A554"/>
          <cell r="B554"/>
          <cell r="C554"/>
          <cell r="D554"/>
          <cell r="E554"/>
          <cell r="F554"/>
        </row>
        <row r="555">
          <cell r="A555" t="str">
            <v>222006</v>
          </cell>
          <cell r="B555" t="str">
            <v>CONTRIBUCIÓN ESPECIAL POR LEY</v>
          </cell>
          <cell r="C555"/>
          <cell r="D555">
            <v>-261058.26</v>
          </cell>
          <cell r="E555"/>
          <cell r="F555"/>
        </row>
        <row r="556">
          <cell r="A556" t="str">
            <v>2220060101</v>
          </cell>
          <cell r="B556" t="str">
            <v>Plan de seguridad ciudadana-Grandes contribuyentes</v>
          </cell>
          <cell r="C556">
            <v>-261058.26</v>
          </cell>
          <cell r="D556"/>
          <cell r="E556"/>
          <cell r="F556"/>
        </row>
        <row r="557">
          <cell r="A557"/>
          <cell r="B557"/>
          <cell r="C557"/>
          <cell r="D557"/>
          <cell r="E557"/>
          <cell r="F557"/>
        </row>
        <row r="558">
          <cell r="A558" t="str">
            <v>222099</v>
          </cell>
          <cell r="B558" t="str">
            <v>OTRAS</v>
          </cell>
          <cell r="C558"/>
          <cell r="D558">
            <v>-754978.06</v>
          </cell>
          <cell r="E558"/>
          <cell r="F558"/>
        </row>
        <row r="559">
          <cell r="A559" t="str">
            <v>2220990101</v>
          </cell>
          <cell r="B559" t="str">
            <v>Sobrantes de caja - ML</v>
          </cell>
          <cell r="C559">
            <v>-40140.610000000015</v>
          </cell>
          <cell r="D559"/>
          <cell r="E559"/>
          <cell r="F559"/>
        </row>
        <row r="560">
          <cell r="A560" t="str">
            <v>2220990201</v>
          </cell>
          <cell r="B560" t="str">
            <v>Débito fiscal</v>
          </cell>
          <cell r="C560">
            <v>-277195.24</v>
          </cell>
          <cell r="D560"/>
          <cell r="E560"/>
          <cell r="F560"/>
        </row>
        <row r="561">
          <cell r="A561" t="str">
            <v>2220999101</v>
          </cell>
          <cell r="B561" t="str">
            <v>Otras</v>
          </cell>
          <cell r="C561">
            <v>-437642.21000000014</v>
          </cell>
          <cell r="D561"/>
          <cell r="E561"/>
          <cell r="F561"/>
        </row>
        <row r="562">
          <cell r="A562"/>
          <cell r="B562"/>
          <cell r="C562"/>
          <cell r="D562"/>
          <cell r="E562"/>
          <cell r="F562"/>
        </row>
        <row r="563">
          <cell r="A563" t="str">
            <v>223</v>
          </cell>
          <cell r="B563" t="str">
            <v>RETENCIONES</v>
          </cell>
          <cell r="C563"/>
          <cell r="D563"/>
          <cell r="E563">
            <v>-759265.3</v>
          </cell>
          <cell r="F563"/>
        </row>
        <row r="564">
          <cell r="A564" t="str">
            <v>2230</v>
          </cell>
          <cell r="B564" t="str">
            <v>RETENCIONES</v>
          </cell>
          <cell r="C564"/>
          <cell r="D564"/>
          <cell r="E564">
            <v>-759265.3</v>
          </cell>
          <cell r="F564"/>
        </row>
        <row r="565">
          <cell r="A565" t="str">
            <v>223000</v>
          </cell>
          <cell r="B565" t="str">
            <v>RETENCIONES</v>
          </cell>
          <cell r="C565"/>
          <cell r="D565">
            <v>-759265.3</v>
          </cell>
          <cell r="E565"/>
          <cell r="F565"/>
        </row>
        <row r="566">
          <cell r="A566" t="str">
            <v>2230000100</v>
          </cell>
          <cell r="B566" t="str">
            <v>Impuesto sobre la renta</v>
          </cell>
          <cell r="C566">
            <v>-641648.34</v>
          </cell>
          <cell r="D566"/>
          <cell r="E566"/>
          <cell r="F566"/>
        </row>
        <row r="567">
          <cell r="A567" t="str">
            <v>2230000200</v>
          </cell>
          <cell r="B567" t="str">
            <v>ISSS</v>
          </cell>
          <cell r="C567">
            <v>-11308.66</v>
          </cell>
          <cell r="D567"/>
          <cell r="E567"/>
          <cell r="F567"/>
        </row>
        <row r="568">
          <cell r="A568" t="str">
            <v>2230000300</v>
          </cell>
          <cell r="B568" t="str">
            <v>AFP´S</v>
          </cell>
          <cell r="C568">
            <v>-41507.040000000001</v>
          </cell>
          <cell r="D568"/>
          <cell r="E568"/>
          <cell r="F568"/>
        </row>
        <row r="569">
          <cell r="A569" t="str">
            <v>2230000400</v>
          </cell>
          <cell r="B569" t="str">
            <v>Bancos y financieras</v>
          </cell>
          <cell r="C569">
            <v>-57130.91</v>
          </cell>
          <cell r="D569"/>
          <cell r="E569"/>
          <cell r="F569"/>
        </row>
        <row r="570">
          <cell r="A570" t="str">
            <v>2230000500</v>
          </cell>
          <cell r="B570" t="str">
            <v>Otras retenciones</v>
          </cell>
          <cell r="C570">
            <v>-7670.35</v>
          </cell>
          <cell r="D570"/>
          <cell r="E570"/>
          <cell r="F570"/>
        </row>
        <row r="571">
          <cell r="A571"/>
          <cell r="B571"/>
          <cell r="C571"/>
          <cell r="D571"/>
          <cell r="E571"/>
          <cell r="F571"/>
        </row>
        <row r="572">
          <cell r="A572" t="str">
            <v>224</v>
          </cell>
          <cell r="B572" t="str">
            <v>PROVISIONES</v>
          </cell>
          <cell r="C572"/>
          <cell r="D572"/>
          <cell r="E572">
            <v>-1430676.2200000002</v>
          </cell>
          <cell r="F572"/>
        </row>
        <row r="573">
          <cell r="A573" t="str">
            <v>2240</v>
          </cell>
          <cell r="B573" t="str">
            <v>PROVISIONES</v>
          </cell>
          <cell r="C573"/>
          <cell r="D573"/>
          <cell r="E573">
            <v>-1430676.2200000002</v>
          </cell>
          <cell r="F573"/>
        </row>
        <row r="574">
          <cell r="A574" t="str">
            <v>224001</v>
          </cell>
          <cell r="B574" t="str">
            <v>PROVISIONES LABORALES</v>
          </cell>
          <cell r="C574"/>
          <cell r="D574">
            <v>-785296.07000000007</v>
          </cell>
          <cell r="E574"/>
          <cell r="F574"/>
        </row>
        <row r="575">
          <cell r="A575" t="str">
            <v>2240010101</v>
          </cell>
          <cell r="B575" t="str">
            <v>Salarios</v>
          </cell>
          <cell r="C575">
            <v>0</v>
          </cell>
          <cell r="D575"/>
          <cell r="E575"/>
          <cell r="F575"/>
        </row>
        <row r="576">
          <cell r="A576" t="str">
            <v>2240010201</v>
          </cell>
          <cell r="B576" t="str">
            <v>Vacaciones</v>
          </cell>
          <cell r="C576">
            <v>-7587.09</v>
          </cell>
          <cell r="D576"/>
          <cell r="E576"/>
          <cell r="F576"/>
        </row>
        <row r="577">
          <cell r="A577" t="str">
            <v>2240010401</v>
          </cell>
          <cell r="B577" t="str">
            <v>Aguinaldos</v>
          </cell>
          <cell r="C577">
            <v>-3362.91</v>
          </cell>
          <cell r="D577"/>
          <cell r="E577"/>
          <cell r="F577"/>
        </row>
        <row r="578">
          <cell r="A578" t="str">
            <v>2240010501</v>
          </cell>
          <cell r="B578" t="str">
            <v>Indemnizaciones</v>
          </cell>
          <cell r="C578">
            <v>-67551.320000000007</v>
          </cell>
          <cell r="D578"/>
          <cell r="E578"/>
          <cell r="F578"/>
        </row>
        <row r="579">
          <cell r="A579" t="str">
            <v>2240010601</v>
          </cell>
          <cell r="B579" t="str">
            <v>Renuncia voluntaria  oficina Central</v>
          </cell>
          <cell r="C579">
            <v>-662784.91</v>
          </cell>
          <cell r="D579"/>
          <cell r="E579"/>
          <cell r="F579"/>
        </row>
        <row r="580">
          <cell r="A580" t="str">
            <v>2240010701</v>
          </cell>
          <cell r="B580" t="str">
            <v>Pensiones y jubilaciones</v>
          </cell>
          <cell r="C580">
            <v>-44009.840000000004</v>
          </cell>
          <cell r="D580"/>
          <cell r="E580"/>
          <cell r="F580"/>
        </row>
        <row r="581">
          <cell r="A581"/>
          <cell r="B581"/>
          <cell r="C581"/>
          <cell r="D581"/>
          <cell r="E581"/>
          <cell r="F581"/>
        </row>
        <row r="582">
          <cell r="A582" t="str">
            <v>224002</v>
          </cell>
          <cell r="B582" t="str">
            <v>PROVISIONES</v>
          </cell>
          <cell r="C582"/>
          <cell r="D582">
            <v>-100000</v>
          </cell>
          <cell r="E582"/>
          <cell r="F582"/>
        </row>
        <row r="583">
          <cell r="A583" t="str">
            <v>2240020101</v>
          </cell>
          <cell r="B583" t="str">
            <v>Contingencia por litigios judiciales</v>
          </cell>
          <cell r="C583">
            <v>-100000</v>
          </cell>
          <cell r="D583"/>
          <cell r="E583"/>
          <cell r="F583"/>
        </row>
        <row r="584">
          <cell r="A584"/>
          <cell r="B584"/>
          <cell r="C584"/>
          <cell r="D584"/>
          <cell r="E584"/>
          <cell r="F584"/>
        </row>
        <row r="585">
          <cell r="A585" t="str">
            <v>224003</v>
          </cell>
          <cell r="B585" t="str">
            <v>PROVISIONES</v>
          </cell>
          <cell r="C585"/>
          <cell r="D585">
            <v>-545380.15</v>
          </cell>
          <cell r="E585"/>
          <cell r="F585"/>
        </row>
        <row r="586">
          <cell r="A586" t="str">
            <v>2240039901</v>
          </cell>
          <cell r="B586" t="str">
            <v>Diversas - ML</v>
          </cell>
          <cell r="C586">
            <v>-545380.15</v>
          </cell>
          <cell r="D586"/>
          <cell r="E586"/>
          <cell r="F586"/>
        </row>
        <row r="587">
          <cell r="A587"/>
          <cell r="B587"/>
          <cell r="C587"/>
          <cell r="D587"/>
          <cell r="E587"/>
          <cell r="F587"/>
        </row>
        <row r="588">
          <cell r="A588" t="str">
            <v>225</v>
          </cell>
          <cell r="B588" t="str">
            <v>CREDITOS DIFERIDOS</v>
          </cell>
          <cell r="C588"/>
          <cell r="D588"/>
          <cell r="E588">
            <v>-310794.98</v>
          </cell>
          <cell r="F588"/>
        </row>
        <row r="589">
          <cell r="A589" t="str">
            <v>2250</v>
          </cell>
          <cell r="B589" t="str">
            <v>CREDITOS DIFERIDOS</v>
          </cell>
          <cell r="C589"/>
          <cell r="D589"/>
          <cell r="E589">
            <v>-310794.98</v>
          </cell>
          <cell r="F589"/>
        </row>
        <row r="590">
          <cell r="A590" t="str">
            <v>225001</v>
          </cell>
          <cell r="B590" t="str">
            <v>INTERESES</v>
          </cell>
          <cell r="C590"/>
          <cell r="D590">
            <v>0</v>
          </cell>
          <cell r="E590"/>
          <cell r="F590"/>
        </row>
        <row r="591">
          <cell r="A591" t="str">
            <v>2250010001</v>
          </cell>
          <cell r="B591" t="str">
            <v>Intereses</v>
          </cell>
          <cell r="C591">
            <v>0</v>
          </cell>
          <cell r="D591"/>
          <cell r="E591"/>
          <cell r="F591"/>
        </row>
        <row r="592">
          <cell r="A592"/>
          <cell r="B592"/>
          <cell r="C592"/>
          <cell r="D592"/>
          <cell r="E592"/>
          <cell r="F592"/>
        </row>
        <row r="593">
          <cell r="A593" t="str">
            <v>225004</v>
          </cell>
          <cell r="B593" t="str">
            <v>INGRESOS, PERCIBIDOS NO DEVENGADOS</v>
          </cell>
          <cell r="C593"/>
          <cell r="D593">
            <v>-62999.65</v>
          </cell>
          <cell r="E593"/>
          <cell r="F593"/>
        </row>
        <row r="594">
          <cell r="A594" t="str">
            <v>2250040100</v>
          </cell>
          <cell r="B594" t="str">
            <v>Operaciones de préstamos</v>
          </cell>
          <cell r="C594">
            <v>0</v>
          </cell>
          <cell r="D594"/>
          <cell r="E594"/>
          <cell r="F594"/>
        </row>
        <row r="595">
          <cell r="A595"/>
          <cell r="B595"/>
          <cell r="C595"/>
          <cell r="D595"/>
          <cell r="E595"/>
          <cell r="F595"/>
        </row>
        <row r="596">
          <cell r="A596" t="str">
            <v>2250040500</v>
          </cell>
          <cell r="B596" t="str">
            <v>Operaciones de préstamos</v>
          </cell>
          <cell r="C596">
            <v>-62999.65</v>
          </cell>
          <cell r="D596"/>
          <cell r="E596"/>
          <cell r="F596"/>
        </row>
        <row r="597">
          <cell r="A597" t="str">
            <v>225005</v>
          </cell>
          <cell r="B597" t="str">
            <v>INGRESOS, PERCIBIDOS NO DEVENGADOS</v>
          </cell>
          <cell r="C597"/>
          <cell r="D597">
            <v>-247795.33</v>
          </cell>
          <cell r="E597"/>
          <cell r="F597"/>
        </row>
        <row r="598">
          <cell r="A598" t="str">
            <v>2250050100</v>
          </cell>
          <cell r="B598" t="str">
            <v>Operaciones de préstamos</v>
          </cell>
          <cell r="C598">
            <v>-247795.33</v>
          </cell>
          <cell r="D598"/>
          <cell r="E598"/>
          <cell r="F598"/>
        </row>
        <row r="599">
          <cell r="A599" t="str">
            <v>225005010000</v>
          </cell>
          <cell r="B599" t="str">
            <v>Comisiones Percibidos no devengadas hasta 1 año Oficina Cent</v>
          </cell>
          <cell r="C599">
            <v>-247795.33</v>
          </cell>
          <cell r="D599"/>
          <cell r="E599"/>
          <cell r="F599"/>
        </row>
        <row r="600">
          <cell r="A600"/>
          <cell r="B600"/>
          <cell r="C600"/>
          <cell r="D600"/>
          <cell r="E600"/>
          <cell r="F600"/>
        </row>
        <row r="601">
          <cell r="A601"/>
          <cell r="B601"/>
          <cell r="C601"/>
          <cell r="D601"/>
          <cell r="E601"/>
          <cell r="F601"/>
        </row>
        <row r="602">
          <cell r="A602" t="str">
            <v>24</v>
          </cell>
          <cell r="B602" t="str">
            <v>DEUDA SUBORDINADA</v>
          </cell>
          <cell r="C602"/>
          <cell r="D602"/>
          <cell r="E602"/>
          <cell r="F602">
            <v>0</v>
          </cell>
        </row>
        <row r="603">
          <cell r="A603" t="str">
            <v>241</v>
          </cell>
          <cell r="B603" t="str">
            <v>DEUDA SUBORDINADA A PLAZO FIJO</v>
          </cell>
          <cell r="C603"/>
          <cell r="D603"/>
          <cell r="E603">
            <v>0</v>
          </cell>
          <cell r="F603"/>
        </row>
        <row r="604">
          <cell r="A604" t="str">
            <v>2413</v>
          </cell>
          <cell r="B604" t="str">
            <v>DEUDA SUBORDINADA A CINCO O MAS AÑOS</v>
          </cell>
          <cell r="C604"/>
          <cell r="D604"/>
          <cell r="E604">
            <v>0</v>
          </cell>
          <cell r="F604"/>
        </row>
        <row r="605">
          <cell r="A605" t="str">
            <v>241300</v>
          </cell>
          <cell r="B605" t="str">
            <v>DEUDA SUBORDINADA A CINCO O MAS AÑOS</v>
          </cell>
          <cell r="C605"/>
          <cell r="D605">
            <v>0</v>
          </cell>
          <cell r="E605"/>
          <cell r="F605"/>
        </row>
        <row r="606">
          <cell r="A606" t="str">
            <v>2413000001</v>
          </cell>
          <cell r="B606" t="str">
            <v>Deuda subordinada con instituciones extranjeras de primera línea - ML</v>
          </cell>
          <cell r="C606">
            <v>0</v>
          </cell>
          <cell r="D606"/>
          <cell r="E606"/>
          <cell r="F606"/>
        </row>
        <row r="607">
          <cell r="A607" t="str">
            <v>2413009901</v>
          </cell>
          <cell r="B607" t="str">
            <v>Intereses y otros por pagar - ML</v>
          </cell>
          <cell r="C607">
            <v>0</v>
          </cell>
          <cell r="D607"/>
          <cell r="E607"/>
          <cell r="F607"/>
        </row>
        <row r="608">
          <cell r="A608"/>
          <cell r="B608"/>
          <cell r="C608"/>
          <cell r="D608"/>
          <cell r="E608"/>
          <cell r="F608"/>
        </row>
        <row r="609">
          <cell r="A609" t="str">
            <v>3</v>
          </cell>
          <cell r="B609" t="str">
            <v>PATRIMONIO</v>
          </cell>
          <cell r="C609"/>
          <cell r="D609"/>
          <cell r="E609"/>
          <cell r="F609">
            <v>-76812707.170000002</v>
          </cell>
        </row>
        <row r="610">
          <cell r="A610"/>
          <cell r="B610"/>
          <cell r="C610"/>
          <cell r="D610"/>
          <cell r="E610"/>
          <cell r="F610"/>
        </row>
        <row r="611">
          <cell r="A611" t="str">
            <v>31</v>
          </cell>
          <cell r="B611" t="str">
            <v>PATRIMONIO</v>
          </cell>
          <cell r="C611"/>
          <cell r="D611"/>
          <cell r="E611"/>
          <cell r="F611">
            <v>-62725505.619999997</v>
          </cell>
        </row>
        <row r="612">
          <cell r="A612"/>
          <cell r="B612"/>
          <cell r="C612"/>
          <cell r="D612"/>
          <cell r="E612"/>
          <cell r="F612"/>
        </row>
        <row r="613">
          <cell r="A613" t="str">
            <v>311</v>
          </cell>
          <cell r="B613" t="str">
            <v>CAPITAL SOCIAL PAGADO</v>
          </cell>
          <cell r="C613"/>
          <cell r="D613"/>
          <cell r="E613">
            <v>-65000000</v>
          </cell>
          <cell r="F613"/>
        </row>
        <row r="614">
          <cell r="A614" t="str">
            <v>3110</v>
          </cell>
          <cell r="B614" t="str">
            <v>CAPITAL SOCIAL PAGADO</v>
          </cell>
          <cell r="C614"/>
          <cell r="D614"/>
          <cell r="E614">
            <v>-65000000</v>
          </cell>
          <cell r="F614"/>
        </row>
        <row r="615">
          <cell r="A615" t="str">
            <v>311001</v>
          </cell>
          <cell r="B615" t="str">
            <v>CAPITAL SUSCRITO</v>
          </cell>
          <cell r="C615"/>
          <cell r="D615">
            <v>-65000000</v>
          </cell>
          <cell r="E615"/>
          <cell r="F615"/>
        </row>
        <row r="616">
          <cell r="A616" t="str">
            <v>3110010101</v>
          </cell>
          <cell r="B616" t="str">
            <v>Acciones comunes</v>
          </cell>
          <cell r="C616">
            <v>-65000000</v>
          </cell>
          <cell r="D616"/>
          <cell r="E616"/>
          <cell r="F616"/>
        </row>
        <row r="617">
          <cell r="A617"/>
          <cell r="B617"/>
          <cell r="C617"/>
          <cell r="D617"/>
          <cell r="E617"/>
          <cell r="F617"/>
        </row>
        <row r="618">
          <cell r="A618" t="str">
            <v>313</v>
          </cell>
          <cell r="B618" t="str">
            <v>RESERVAS DE CAPITAL</v>
          </cell>
          <cell r="C618"/>
          <cell r="D618"/>
          <cell r="E618">
            <v>-946822.29999999993</v>
          </cell>
          <cell r="F618"/>
        </row>
        <row r="619">
          <cell r="A619" t="str">
            <v>3130</v>
          </cell>
          <cell r="B619" t="str">
            <v>RESERVAS DE CAPITAL</v>
          </cell>
          <cell r="C619"/>
          <cell r="D619"/>
          <cell r="E619">
            <v>-946822.29999999993</v>
          </cell>
          <cell r="F619"/>
        </row>
        <row r="620">
          <cell r="A620" t="str">
            <v>313000</v>
          </cell>
          <cell r="B620" t="str">
            <v>RESERVAS</v>
          </cell>
          <cell r="C620"/>
          <cell r="D620">
            <v>-946822.29999999993</v>
          </cell>
          <cell r="E620"/>
          <cell r="F620"/>
        </row>
        <row r="621">
          <cell r="A621" t="str">
            <v>3130000100</v>
          </cell>
          <cell r="B621" t="str">
            <v>Reserva legal</v>
          </cell>
          <cell r="C621">
            <v>-906057.72</v>
          </cell>
          <cell r="D621"/>
          <cell r="E621"/>
          <cell r="F621"/>
        </row>
        <row r="622">
          <cell r="A622"/>
          <cell r="B622"/>
          <cell r="C622"/>
          <cell r="D622"/>
          <cell r="E622"/>
          <cell r="F622"/>
        </row>
        <row r="623">
          <cell r="A623" t="str">
            <v>3130000200</v>
          </cell>
          <cell r="B623" t="str">
            <v>Reservas Estatutarias</v>
          </cell>
          <cell r="C623">
            <v>0</v>
          </cell>
          <cell r="D623"/>
          <cell r="E623"/>
          <cell r="F623"/>
        </row>
        <row r="624">
          <cell r="A624"/>
          <cell r="B624"/>
          <cell r="C624"/>
          <cell r="D624"/>
          <cell r="E624"/>
          <cell r="F624"/>
        </row>
        <row r="625">
          <cell r="A625" t="str">
            <v>3130000300</v>
          </cell>
          <cell r="B625" t="str">
            <v>Reservas Voluntarias</v>
          </cell>
          <cell r="C625">
            <v>-40764.58</v>
          </cell>
          <cell r="D625"/>
          <cell r="E625"/>
          <cell r="F625"/>
        </row>
        <row r="626">
          <cell r="A626"/>
          <cell r="B626"/>
          <cell r="C626"/>
          <cell r="D626"/>
          <cell r="E626"/>
          <cell r="F626"/>
        </row>
        <row r="627">
          <cell r="A627" t="str">
            <v>314</v>
          </cell>
          <cell r="B627" t="str">
            <v>RESULTADOS POR APLICAR</v>
          </cell>
          <cell r="C627"/>
          <cell r="D627"/>
          <cell r="E627">
            <v>3221316.6799999997</v>
          </cell>
          <cell r="F627"/>
        </row>
        <row r="628">
          <cell r="A628" t="str">
            <v>3140</v>
          </cell>
          <cell r="B628" t="str">
            <v>RESULTADOS POR APLICAR</v>
          </cell>
          <cell r="C628"/>
          <cell r="D628"/>
          <cell r="E628">
            <v>3221316.6799999997</v>
          </cell>
          <cell r="F628"/>
        </row>
        <row r="629">
          <cell r="A629" t="str">
            <v>314001</v>
          </cell>
          <cell r="B629" t="str">
            <v>RESULTADOS DE EJERCICIOS ANTERIORES</v>
          </cell>
          <cell r="C629"/>
          <cell r="D629">
            <v>3221316.6799999997</v>
          </cell>
          <cell r="E629"/>
          <cell r="F629"/>
        </row>
        <row r="630">
          <cell r="A630" t="str">
            <v>3140010101</v>
          </cell>
          <cell r="B630" t="str">
            <v>Utilidades</v>
          </cell>
          <cell r="C630">
            <v>0</v>
          </cell>
          <cell r="D630"/>
          <cell r="E630"/>
          <cell r="F630"/>
        </row>
        <row r="631">
          <cell r="A631"/>
          <cell r="B631"/>
          <cell r="C631"/>
          <cell r="D631"/>
          <cell r="E631"/>
          <cell r="F631"/>
        </row>
        <row r="632">
          <cell r="A632" t="str">
            <v>3140010101</v>
          </cell>
          <cell r="B632" t="str">
            <v>Pérdidas</v>
          </cell>
          <cell r="C632">
            <v>3221316.6799999997</v>
          </cell>
          <cell r="D632"/>
          <cell r="E632"/>
          <cell r="F632"/>
        </row>
        <row r="633">
          <cell r="A633"/>
          <cell r="B633"/>
          <cell r="C633"/>
          <cell r="D633"/>
          <cell r="E633"/>
          <cell r="F633"/>
        </row>
        <row r="634">
          <cell r="A634" t="str">
            <v>314002</v>
          </cell>
          <cell r="B634" t="str">
            <v>RESULTADOS DEL PRESENTE EJERCICIO</v>
          </cell>
          <cell r="C634"/>
          <cell r="D634">
            <v>0</v>
          </cell>
          <cell r="E634"/>
          <cell r="F634"/>
        </row>
        <row r="635">
          <cell r="A635" t="str">
            <v>3140020101</v>
          </cell>
          <cell r="B635" t="str">
            <v>Utilidades</v>
          </cell>
          <cell r="C635">
            <v>0</v>
          </cell>
          <cell r="D635"/>
          <cell r="E635"/>
          <cell r="F635"/>
        </row>
        <row r="636">
          <cell r="A636"/>
          <cell r="B636"/>
          <cell r="C636"/>
          <cell r="D636"/>
          <cell r="E636"/>
          <cell r="F636"/>
        </row>
        <row r="637">
          <cell r="A637" t="str">
            <v>3140020201</v>
          </cell>
          <cell r="B637" t="str">
            <v>Pérdidas</v>
          </cell>
          <cell r="C637">
            <v>0</v>
          </cell>
          <cell r="D637"/>
          <cell r="E637"/>
          <cell r="F637"/>
        </row>
        <row r="638">
          <cell r="A638"/>
          <cell r="B638"/>
          <cell r="C638"/>
          <cell r="D638"/>
          <cell r="E638"/>
          <cell r="F638"/>
        </row>
        <row r="639">
          <cell r="A639" t="str">
            <v>32</v>
          </cell>
          <cell r="B639" t="str">
            <v>PATRIMONIO RESTRINGIDO</v>
          </cell>
          <cell r="C639"/>
          <cell r="D639"/>
          <cell r="E639"/>
          <cell r="F639">
            <v>-14087201.550000001</v>
          </cell>
        </row>
        <row r="640">
          <cell r="A640"/>
          <cell r="B640"/>
          <cell r="C640"/>
          <cell r="D640"/>
          <cell r="E640"/>
          <cell r="F640"/>
        </row>
        <row r="641">
          <cell r="A641" t="str">
            <v>321</v>
          </cell>
          <cell r="B641" t="str">
            <v>UTILIDADES NO DISTRIBUIBLES</v>
          </cell>
          <cell r="C641"/>
          <cell r="D641"/>
          <cell r="E641">
            <v>-6036637.0599999996</v>
          </cell>
          <cell r="F641"/>
        </row>
        <row r="642">
          <cell r="A642" t="str">
            <v>3210</v>
          </cell>
          <cell r="B642" t="str">
            <v>UTILIDADES NO DISTRIBUIBLES</v>
          </cell>
          <cell r="C642"/>
          <cell r="D642"/>
          <cell r="E642">
            <v>-6036637.0599999996</v>
          </cell>
          <cell r="F642"/>
        </row>
        <row r="643">
          <cell r="A643" t="str">
            <v>321000</v>
          </cell>
          <cell r="B643" t="str">
            <v>UTILIDADES NO DISTRIBUIBLES</v>
          </cell>
          <cell r="C643"/>
          <cell r="D643">
            <v>-6036637.0599999996</v>
          </cell>
          <cell r="E643"/>
          <cell r="F643"/>
        </row>
        <row r="644">
          <cell r="A644" t="str">
            <v>3210000101</v>
          </cell>
          <cell r="B644" t="str">
            <v>Utilidades no distribuibles</v>
          </cell>
          <cell r="C644">
            <v>-6036637.0599999996</v>
          </cell>
          <cell r="D644"/>
          <cell r="E644"/>
          <cell r="F644"/>
        </row>
        <row r="645">
          <cell r="A645"/>
          <cell r="B645"/>
          <cell r="C645"/>
          <cell r="D645"/>
          <cell r="E645"/>
          <cell r="F645"/>
        </row>
        <row r="646">
          <cell r="A646" t="str">
            <v>322</v>
          </cell>
          <cell r="B646" t="str">
            <v>REVALUACIONES</v>
          </cell>
          <cell r="C646"/>
          <cell r="D646"/>
          <cell r="E646">
            <v>-2230157.9499999997</v>
          </cell>
          <cell r="F646"/>
        </row>
        <row r="647">
          <cell r="A647" t="str">
            <v>3220</v>
          </cell>
          <cell r="B647" t="str">
            <v>REVALUACIONES</v>
          </cell>
          <cell r="C647"/>
          <cell r="D647"/>
          <cell r="E647">
            <v>-2230157.9499999997</v>
          </cell>
          <cell r="F647"/>
        </row>
        <row r="648">
          <cell r="A648" t="str">
            <v>322000</v>
          </cell>
          <cell r="B648" t="str">
            <v>REVALUOS</v>
          </cell>
          <cell r="C648"/>
          <cell r="D648">
            <v>-2230157.9499999997</v>
          </cell>
          <cell r="E648"/>
          <cell r="F648"/>
        </row>
        <row r="649">
          <cell r="A649" t="str">
            <v>3220000100</v>
          </cell>
          <cell r="B649" t="str">
            <v>Revalúo de inmuebles del activo fijo</v>
          </cell>
          <cell r="C649">
            <v>-2230157.9499999997</v>
          </cell>
          <cell r="D649"/>
          <cell r="E649"/>
          <cell r="F649"/>
        </row>
        <row r="650">
          <cell r="A650" t="str">
            <v>323</v>
          </cell>
          <cell r="B650" t="str">
            <v>RECUPERACION DE ACTIVOS CASTIGADOS</v>
          </cell>
          <cell r="C650"/>
          <cell r="D650"/>
          <cell r="E650"/>
          <cell r="F650"/>
        </row>
        <row r="651">
          <cell r="A651" t="str">
            <v>3230</v>
          </cell>
          <cell r="B651" t="str">
            <v>RECUPERACION DE ACTIVOS CASTIGADOS</v>
          </cell>
          <cell r="C651"/>
          <cell r="D651"/>
          <cell r="E651">
            <v>-33990.129999999997</v>
          </cell>
          <cell r="F651"/>
        </row>
        <row r="652">
          <cell r="A652" t="str">
            <v>323000</v>
          </cell>
          <cell r="B652" t="str">
            <v>RECUPERACIONES DE BIENES INMUEBLES Y MUEBLES</v>
          </cell>
          <cell r="C652"/>
          <cell r="D652">
            <v>-33990.129999999997</v>
          </cell>
          <cell r="E652"/>
          <cell r="F652"/>
        </row>
        <row r="653">
          <cell r="A653" t="str">
            <v>3230000100</v>
          </cell>
          <cell r="B653" t="str">
            <v>Bienes Inmuebles</v>
          </cell>
          <cell r="C653">
            <v>-32244.639999999999</v>
          </cell>
          <cell r="D653"/>
          <cell r="E653"/>
          <cell r="F653"/>
        </row>
        <row r="654">
          <cell r="A654" t="str">
            <v>3230000200</v>
          </cell>
          <cell r="B654" t="str">
            <v>Bienes Muebles</v>
          </cell>
          <cell r="C654">
            <v>-1745.49</v>
          </cell>
          <cell r="D654"/>
          <cell r="E654"/>
          <cell r="F654"/>
        </row>
        <row r="655">
          <cell r="A655"/>
          <cell r="B655"/>
          <cell r="C655"/>
          <cell r="D655"/>
          <cell r="E655"/>
          <cell r="F655"/>
        </row>
        <row r="656">
          <cell r="A656" t="str">
            <v>324</v>
          </cell>
          <cell r="B656" t="str">
            <v>DONACIONES</v>
          </cell>
          <cell r="C656"/>
          <cell r="D656"/>
          <cell r="E656">
            <v>-32697.05</v>
          </cell>
          <cell r="F656"/>
        </row>
        <row r="657">
          <cell r="A657" t="str">
            <v>3240</v>
          </cell>
          <cell r="B657" t="str">
            <v>DONACIONES</v>
          </cell>
          <cell r="C657"/>
          <cell r="D657"/>
          <cell r="E657">
            <v>-32697.05</v>
          </cell>
          <cell r="F657"/>
        </row>
        <row r="658">
          <cell r="A658" t="str">
            <v>324000</v>
          </cell>
          <cell r="B658" t="str">
            <v>DONACIONES</v>
          </cell>
          <cell r="C658"/>
          <cell r="D658">
            <v>-32697.05</v>
          </cell>
          <cell r="E658"/>
          <cell r="F658"/>
        </row>
        <row r="659">
          <cell r="A659" t="str">
            <v>3240000300</v>
          </cell>
          <cell r="B659" t="str">
            <v>Muebles</v>
          </cell>
          <cell r="C659">
            <v>-32697.05</v>
          </cell>
          <cell r="D659"/>
          <cell r="E659"/>
          <cell r="F659"/>
        </row>
        <row r="660">
          <cell r="A660"/>
          <cell r="B660"/>
          <cell r="C660"/>
          <cell r="D660"/>
          <cell r="E660"/>
          <cell r="F660"/>
        </row>
        <row r="661">
          <cell r="A661" t="str">
            <v>325</v>
          </cell>
          <cell r="B661" t="str">
            <v>PROVISIONES</v>
          </cell>
          <cell r="C661"/>
          <cell r="D661"/>
          <cell r="E661">
            <v>-5753719.3600000003</v>
          </cell>
          <cell r="F661"/>
        </row>
        <row r="662">
          <cell r="A662" t="str">
            <v>3250</v>
          </cell>
          <cell r="B662" t="str">
            <v>PROVISIONES</v>
          </cell>
          <cell r="C662"/>
          <cell r="D662"/>
          <cell r="E662">
            <v>-5753719.3600000003</v>
          </cell>
          <cell r="F662"/>
        </row>
        <row r="663">
          <cell r="A663"/>
          <cell r="B663"/>
          <cell r="C663"/>
          <cell r="D663"/>
          <cell r="E663"/>
          <cell r="F663"/>
        </row>
        <row r="664">
          <cell r="A664" t="str">
            <v>325001</v>
          </cell>
          <cell r="B664" t="str">
            <v>POR RIESGOS GENERICOS DE LA ACTIVIDAD BANCARIA</v>
          </cell>
          <cell r="C664"/>
          <cell r="D664">
            <v>-2178778</v>
          </cell>
          <cell r="E664"/>
          <cell r="F664"/>
        </row>
        <row r="665">
          <cell r="A665" t="str">
            <v>3250010100</v>
          </cell>
          <cell r="B665" t="str">
            <v>Riesgo país</v>
          </cell>
          <cell r="C665">
            <v>-2178778</v>
          </cell>
          <cell r="D665"/>
          <cell r="E665"/>
          <cell r="F665"/>
        </row>
        <row r="666">
          <cell r="A666"/>
          <cell r="B666"/>
          <cell r="C666"/>
          <cell r="D666"/>
          <cell r="E666"/>
          <cell r="F666"/>
        </row>
        <row r="667">
          <cell r="A667" t="str">
            <v>325002</v>
          </cell>
          <cell r="B667" t="str">
            <v>POR BIENES RECIBIDOS EN PAGO ADJUDICADOS</v>
          </cell>
          <cell r="C667"/>
          <cell r="D667">
            <v>-3574941.3600000003</v>
          </cell>
          <cell r="E667"/>
          <cell r="F667"/>
        </row>
        <row r="668">
          <cell r="A668" t="str">
            <v>3250020100</v>
          </cell>
          <cell r="B668" t="str">
            <v>Bienes inmuebles</v>
          </cell>
          <cell r="C668">
            <v>-3554291.3600000003</v>
          </cell>
          <cell r="D668"/>
          <cell r="E668"/>
          <cell r="F668"/>
        </row>
        <row r="669">
          <cell r="A669" t="str">
            <v>3250020200</v>
          </cell>
          <cell r="B669" t="str">
            <v>Bienes muebles</v>
          </cell>
          <cell r="C669">
            <v>-20650</v>
          </cell>
          <cell r="D669"/>
          <cell r="E669"/>
          <cell r="F669"/>
        </row>
        <row r="670">
          <cell r="A670"/>
          <cell r="B670"/>
          <cell r="C670"/>
          <cell r="D670"/>
          <cell r="E670"/>
          <cell r="F670"/>
        </row>
        <row r="671">
          <cell r="A671" t="str">
            <v>4</v>
          </cell>
          <cell r="B671" t="str">
            <v>DERECHOS FUTUROS Y CONTINGENCIAS</v>
          </cell>
          <cell r="C671"/>
          <cell r="D671"/>
          <cell r="E671"/>
          <cell r="F671">
            <v>4713139.58</v>
          </cell>
        </row>
        <row r="672">
          <cell r="A672"/>
          <cell r="B672"/>
          <cell r="C672"/>
          <cell r="D672"/>
          <cell r="E672"/>
          <cell r="F672"/>
        </row>
        <row r="673">
          <cell r="A673" t="str">
            <v>41</v>
          </cell>
          <cell r="B673" t="str">
            <v>DERECHOS FUTUROS Y CONTINGENCIAS</v>
          </cell>
          <cell r="C673"/>
          <cell r="D673"/>
          <cell r="E673"/>
          <cell r="F673">
            <v>4713139.58</v>
          </cell>
        </row>
        <row r="674">
          <cell r="A674"/>
          <cell r="B674"/>
          <cell r="C674"/>
          <cell r="D674"/>
          <cell r="E674"/>
          <cell r="F674"/>
        </row>
        <row r="675">
          <cell r="A675" t="str">
            <v>411</v>
          </cell>
          <cell r="B675" t="str">
            <v>CARTAS DE CREDITO</v>
          </cell>
          <cell r="C675"/>
          <cell r="D675"/>
          <cell r="E675">
            <v>0</v>
          </cell>
          <cell r="F675"/>
        </row>
        <row r="676">
          <cell r="A676" t="str">
            <v>4110</v>
          </cell>
          <cell r="B676" t="str">
            <v>CARTAS DE CREDITO</v>
          </cell>
          <cell r="C676"/>
          <cell r="D676"/>
          <cell r="E676">
            <v>0</v>
          </cell>
          <cell r="F676"/>
        </row>
        <row r="677">
          <cell r="A677" t="str">
            <v>411001</v>
          </cell>
          <cell r="B677" t="str">
            <v>CARTAS DE CREDITO DE IMPORTACION NO NEGOCIADAS</v>
          </cell>
          <cell r="C677"/>
          <cell r="D677">
            <v>0</v>
          </cell>
          <cell r="E677"/>
          <cell r="F677"/>
        </row>
        <row r="678">
          <cell r="A678"/>
          <cell r="B678"/>
          <cell r="C678"/>
          <cell r="D678"/>
          <cell r="E678"/>
          <cell r="F678"/>
        </row>
        <row r="679">
          <cell r="A679" t="str">
            <v>411002</v>
          </cell>
          <cell r="B679" t="str">
            <v>CARTAS DE CREDITO DE IMPORTACION  NEGOCIADAS</v>
          </cell>
          <cell r="C679">
            <v>0</v>
          </cell>
          <cell r="D679"/>
          <cell r="E679"/>
          <cell r="F679"/>
        </row>
        <row r="680">
          <cell r="A680"/>
          <cell r="B680"/>
          <cell r="C680"/>
          <cell r="D680"/>
          <cell r="E680"/>
          <cell r="F680"/>
        </row>
        <row r="681">
          <cell r="A681" t="str">
            <v>4119</v>
          </cell>
          <cell r="B681" t="str">
            <v>PROVISION POR PERDIDAS</v>
          </cell>
          <cell r="C681"/>
          <cell r="D681"/>
          <cell r="E681">
            <v>0</v>
          </cell>
          <cell r="F681"/>
        </row>
        <row r="682">
          <cell r="A682" t="str">
            <v>411900</v>
          </cell>
          <cell r="B682" t="str">
            <v>PROVISION POR PERDIDAS</v>
          </cell>
          <cell r="C682"/>
          <cell r="D682">
            <v>0</v>
          </cell>
          <cell r="E682"/>
          <cell r="F682"/>
        </row>
        <row r="683">
          <cell r="A683" t="str">
            <v>4119000001</v>
          </cell>
          <cell r="B683" t="str">
            <v>Provisión por pérdidas</v>
          </cell>
          <cell r="C683">
            <v>0</v>
          </cell>
          <cell r="D683"/>
          <cell r="E683"/>
          <cell r="F683"/>
        </row>
        <row r="684">
          <cell r="A684"/>
          <cell r="B684"/>
          <cell r="C684"/>
          <cell r="D684"/>
          <cell r="E684"/>
          <cell r="F684"/>
        </row>
        <row r="685">
          <cell r="A685" t="str">
            <v>412</v>
          </cell>
          <cell r="B685" t="str">
            <v>CONTINGENCIAS POR AVALES Y FIANZAS</v>
          </cell>
          <cell r="C685"/>
          <cell r="D685"/>
          <cell r="E685">
            <v>4713139.58</v>
          </cell>
          <cell r="F685"/>
        </row>
        <row r="686">
          <cell r="A686" t="str">
            <v>4120</v>
          </cell>
          <cell r="B686" t="str">
            <v>CONTINGENCIAS POR AVALES Y FIANZAS</v>
          </cell>
          <cell r="C686"/>
          <cell r="D686"/>
          <cell r="E686">
            <v>4713139.58</v>
          </cell>
          <cell r="F686"/>
        </row>
        <row r="687">
          <cell r="A687" t="str">
            <v>412001</v>
          </cell>
          <cell r="B687" t="str">
            <v>CONTINGENCIAS POR AVALES A MENOS DE CINCO AÑOS PLAZO</v>
          </cell>
          <cell r="C687"/>
          <cell r="D687">
            <v>0</v>
          </cell>
          <cell r="E687"/>
          <cell r="F687"/>
        </row>
        <row r="688">
          <cell r="A688"/>
          <cell r="B688"/>
          <cell r="C688"/>
          <cell r="D688"/>
          <cell r="E688"/>
          <cell r="F688"/>
        </row>
        <row r="689">
          <cell r="A689" t="str">
            <v>412002</v>
          </cell>
          <cell r="B689" t="str">
            <v>CONTINGENCIA POR FIANZAS A MENOS DE CINCO AÑOS PLAZO</v>
          </cell>
          <cell r="C689"/>
          <cell r="D689">
            <v>4713139.58</v>
          </cell>
          <cell r="E689"/>
          <cell r="F689"/>
        </row>
        <row r="690">
          <cell r="A690"/>
          <cell r="B690"/>
          <cell r="C690"/>
          <cell r="D690"/>
          <cell r="E690"/>
          <cell r="F690"/>
        </row>
        <row r="691">
          <cell r="A691" t="str">
            <v>412003</v>
          </cell>
          <cell r="B691" t="str">
            <v>CONTINGENCIAS POR AVALES A CINCO O MAS AÑOS PLAZO</v>
          </cell>
          <cell r="C691"/>
          <cell r="D691">
            <v>0</v>
          </cell>
          <cell r="E691"/>
          <cell r="F691"/>
        </row>
        <row r="692">
          <cell r="A692"/>
          <cell r="B692"/>
          <cell r="C692"/>
          <cell r="D692"/>
          <cell r="E692"/>
          <cell r="F692"/>
        </row>
        <row r="693">
          <cell r="A693" t="str">
            <v>4129</v>
          </cell>
          <cell r="B693" t="str">
            <v>PROVISION POR PERDIDAS</v>
          </cell>
          <cell r="C693"/>
          <cell r="D693"/>
          <cell r="E693">
            <v>0</v>
          </cell>
          <cell r="F693"/>
        </row>
        <row r="694">
          <cell r="A694" t="str">
            <v>412900</v>
          </cell>
          <cell r="B694" t="str">
            <v>PROVISION POR PERDIDAS</v>
          </cell>
          <cell r="C694"/>
          <cell r="D694">
            <v>0</v>
          </cell>
          <cell r="E694"/>
          <cell r="F694"/>
        </row>
        <row r="695">
          <cell r="A695" t="str">
            <v>4129000001</v>
          </cell>
          <cell r="B695" t="str">
            <v xml:space="preserve">Provisión por pérdidas </v>
          </cell>
          <cell r="C695">
            <v>0</v>
          </cell>
          <cell r="D695"/>
          <cell r="E695"/>
          <cell r="F695"/>
        </row>
        <row r="696">
          <cell r="A696"/>
          <cell r="B696"/>
          <cell r="C696"/>
          <cell r="D696"/>
          <cell r="E696"/>
          <cell r="F696"/>
        </row>
        <row r="697">
          <cell r="A697" t="str">
            <v>5</v>
          </cell>
          <cell r="B697" t="str">
            <v>COMPROMISOS FUTUROS Y CONTINGENCIAS</v>
          </cell>
          <cell r="C697"/>
          <cell r="D697"/>
          <cell r="E697"/>
          <cell r="F697">
            <v>-4713139.580000001</v>
          </cell>
        </row>
        <row r="698">
          <cell r="A698"/>
          <cell r="B698"/>
          <cell r="C698"/>
          <cell r="D698"/>
          <cell r="E698"/>
          <cell r="F698"/>
        </row>
        <row r="699">
          <cell r="A699" t="str">
            <v>51</v>
          </cell>
          <cell r="B699" t="str">
            <v>COMPROMISOS FUTUROS Y CONTINGENCIAS</v>
          </cell>
          <cell r="C699"/>
          <cell r="D699"/>
          <cell r="E699"/>
          <cell r="F699">
            <v>-4713139.580000001</v>
          </cell>
        </row>
        <row r="700">
          <cell r="A700"/>
          <cell r="B700"/>
          <cell r="C700"/>
          <cell r="D700"/>
          <cell r="E700"/>
          <cell r="F700"/>
        </row>
        <row r="701">
          <cell r="A701" t="str">
            <v>511</v>
          </cell>
          <cell r="B701" t="str">
            <v>OBLIGACIONES POR CARTAS DE CREDITO</v>
          </cell>
          <cell r="C701"/>
          <cell r="D701"/>
          <cell r="E701">
            <v>0</v>
          </cell>
          <cell r="F701"/>
        </row>
        <row r="702">
          <cell r="A702" t="str">
            <v>5110</v>
          </cell>
          <cell r="B702" t="str">
            <v>OBLIGACIONES POR CARTAS DE CREDITO</v>
          </cell>
          <cell r="C702"/>
          <cell r="D702"/>
          <cell r="E702">
            <v>0</v>
          </cell>
          <cell r="F702"/>
        </row>
        <row r="703">
          <cell r="A703" t="str">
            <v>511001</v>
          </cell>
          <cell r="B703" t="str">
            <v>CARTAS DE CREDITO DE IMPORTACION</v>
          </cell>
          <cell r="C703"/>
          <cell r="D703">
            <v>0</v>
          </cell>
          <cell r="E703"/>
          <cell r="F703"/>
        </row>
        <row r="704">
          <cell r="A704"/>
          <cell r="B704"/>
          <cell r="C704"/>
          <cell r="D704"/>
          <cell r="E704"/>
          <cell r="F704"/>
        </row>
        <row r="705">
          <cell r="A705" t="str">
            <v>511002</v>
          </cell>
          <cell r="B705" t="str">
            <v>CARTAS DE CREDITO DE EXPORTACION</v>
          </cell>
          <cell r="C705"/>
          <cell r="D705">
            <v>0</v>
          </cell>
          <cell r="E705"/>
          <cell r="F705"/>
        </row>
        <row r="706">
          <cell r="A706"/>
          <cell r="B706"/>
          <cell r="C706"/>
          <cell r="D706"/>
          <cell r="E706"/>
          <cell r="F706"/>
        </row>
        <row r="707">
          <cell r="A707" t="str">
            <v>512</v>
          </cell>
          <cell r="B707" t="str">
            <v>CONTINGENCIAS POR AVALES Y FIANZAS</v>
          </cell>
          <cell r="C707"/>
          <cell r="D707"/>
          <cell r="E707">
            <v>-4713139.580000001</v>
          </cell>
          <cell r="F707"/>
        </row>
        <row r="708">
          <cell r="A708" t="str">
            <v>5120</v>
          </cell>
          <cell r="B708" t="str">
            <v>CONTINGENCIAS POR AVALES Y FIANZAS</v>
          </cell>
          <cell r="C708"/>
          <cell r="D708"/>
          <cell r="E708">
            <v>-4713139.580000001</v>
          </cell>
          <cell r="F708"/>
        </row>
        <row r="709">
          <cell r="A709" t="str">
            <v>512002</v>
          </cell>
          <cell r="B709" t="str">
            <v>FIANZAS A MENOS DE CINCO AÑOS PLAZO</v>
          </cell>
          <cell r="C709"/>
          <cell r="D709">
            <v>-4713139.580000001</v>
          </cell>
          <cell r="E709"/>
          <cell r="F709"/>
        </row>
        <row r="710">
          <cell r="A710"/>
          <cell r="B710"/>
          <cell r="C710"/>
          <cell r="D710"/>
          <cell r="E710"/>
          <cell r="F710"/>
        </row>
        <row r="711">
          <cell r="A711" t="str">
            <v>9</v>
          </cell>
          <cell r="B711" t="str">
            <v>CUENTAS DE ORDEN</v>
          </cell>
          <cell r="C711"/>
          <cell r="D711"/>
          <cell r="E711"/>
          <cell r="F711">
            <v>0</v>
          </cell>
        </row>
        <row r="712">
          <cell r="A712"/>
          <cell r="B712"/>
          <cell r="C712"/>
          <cell r="D712"/>
          <cell r="E712"/>
          <cell r="F712"/>
        </row>
        <row r="713">
          <cell r="A713" t="str">
            <v>91</v>
          </cell>
          <cell r="B713" t="str">
            <v>INFORMACION FINANCIERA</v>
          </cell>
          <cell r="C713"/>
          <cell r="D713"/>
          <cell r="E713"/>
          <cell r="F713">
            <v>99709840.300000012</v>
          </cell>
        </row>
        <row r="714">
          <cell r="A714"/>
          <cell r="B714"/>
          <cell r="C714"/>
          <cell r="D714"/>
          <cell r="E714"/>
          <cell r="F714"/>
        </row>
        <row r="715">
          <cell r="A715" t="str">
            <v>915</v>
          </cell>
          <cell r="B715" t="str">
            <v>INTERESES SOBRE PRESTAMOS DE DUDOSA RECUPERACION</v>
          </cell>
          <cell r="C715"/>
          <cell r="D715"/>
          <cell r="E715">
            <v>852619.83999999985</v>
          </cell>
          <cell r="F715"/>
        </row>
        <row r="716">
          <cell r="A716" t="str">
            <v>9150</v>
          </cell>
          <cell r="B716" t="str">
            <v>INTERESES SOBRE PRESTAMOS DE DUDOSA RECUPERACION</v>
          </cell>
          <cell r="C716"/>
          <cell r="D716"/>
          <cell r="E716">
            <v>852619.83999999985</v>
          </cell>
          <cell r="F716"/>
        </row>
        <row r="717">
          <cell r="A717" t="str">
            <v>915000</v>
          </cell>
          <cell r="B717" t="str">
            <v>INTERESES SOBRE PRESTAMOS DE DUDOSA RECUPERACION</v>
          </cell>
          <cell r="C717"/>
          <cell r="D717">
            <v>852619.83999999985</v>
          </cell>
          <cell r="E717"/>
          <cell r="F717"/>
        </row>
        <row r="718">
          <cell r="A718"/>
          <cell r="B718"/>
          <cell r="C718"/>
          <cell r="D718"/>
          <cell r="E718"/>
          <cell r="F718"/>
        </row>
        <row r="719">
          <cell r="A719" t="str">
            <v>9160</v>
          </cell>
          <cell r="B719" t="str">
            <v>CARTERA DE PRESTAMOS PIGNORADA</v>
          </cell>
          <cell r="C719"/>
          <cell r="D719"/>
          <cell r="E719">
            <v>98857220.460000008</v>
          </cell>
          <cell r="F719"/>
        </row>
        <row r="720">
          <cell r="A720" t="str">
            <v>916002</v>
          </cell>
          <cell r="B720" t="str">
            <v>A FAVOR DEL BMI</v>
          </cell>
          <cell r="C720"/>
          <cell r="D720">
            <v>35286954.219999999</v>
          </cell>
          <cell r="E720"/>
          <cell r="F720"/>
        </row>
        <row r="721">
          <cell r="A721"/>
          <cell r="B721"/>
          <cell r="C721"/>
          <cell r="D721"/>
          <cell r="E721"/>
          <cell r="F721"/>
        </row>
        <row r="722">
          <cell r="A722" t="str">
            <v>916003</v>
          </cell>
          <cell r="B722" t="str">
            <v>PARA GARANTIZAR EMISIONES DE OBLIGACIONES NEGOCIABLES</v>
          </cell>
          <cell r="C722"/>
          <cell r="D722">
            <v>63570266.240000002</v>
          </cell>
          <cell r="E722"/>
          <cell r="F722"/>
        </row>
        <row r="723">
          <cell r="A723"/>
          <cell r="B723"/>
          <cell r="C723"/>
          <cell r="D723"/>
          <cell r="E723"/>
          <cell r="F723"/>
        </row>
        <row r="724">
          <cell r="A724" t="str">
            <v>92</v>
          </cell>
          <cell r="B724" t="str">
            <v>EXISTENCIAS EN LA BOVEDA</v>
          </cell>
          <cell r="C724"/>
          <cell r="D724"/>
          <cell r="E724"/>
          <cell r="F724">
            <v>918458467.24000001</v>
          </cell>
        </row>
        <row r="725">
          <cell r="A725" t="str">
            <v>921</v>
          </cell>
          <cell r="B725" t="str">
            <v>DOCUMENTOS DE PRESTAMOS Y CREDITOS</v>
          </cell>
          <cell r="C725"/>
          <cell r="D725"/>
          <cell r="E725">
            <v>742225034.31999993</v>
          </cell>
          <cell r="F725"/>
        </row>
        <row r="726">
          <cell r="A726" t="str">
            <v>9210</v>
          </cell>
          <cell r="B726" t="str">
            <v>DOCUMENTOS DE PRESTAMOS Y CREDITOS</v>
          </cell>
          <cell r="C726"/>
          <cell r="D726"/>
          <cell r="E726">
            <v>742225034.31999993</v>
          </cell>
          <cell r="F726"/>
        </row>
        <row r="727">
          <cell r="A727" t="str">
            <v>921000</v>
          </cell>
          <cell r="B727" t="str">
            <v>DOCUMENTOS DE PRESTAMOS Y CREDITOS</v>
          </cell>
          <cell r="C727"/>
          <cell r="D727">
            <v>742225034.31999993</v>
          </cell>
          <cell r="E727"/>
          <cell r="F727"/>
        </row>
        <row r="728">
          <cell r="A728" t="str">
            <v>9210000100</v>
          </cell>
          <cell r="B728" t="str">
            <v>Con hipoteca</v>
          </cell>
          <cell r="C728">
            <v>387964375.94</v>
          </cell>
          <cell r="D728"/>
          <cell r="E728"/>
          <cell r="F728"/>
        </row>
        <row r="729">
          <cell r="A729" t="str">
            <v>9210000600</v>
          </cell>
          <cell r="B729" t="str">
            <v>Mutuos sin garantía real</v>
          </cell>
          <cell r="C729">
            <v>354260658.38</v>
          </cell>
          <cell r="D729"/>
          <cell r="E729"/>
          <cell r="F729"/>
        </row>
        <row r="730">
          <cell r="A730"/>
          <cell r="B730"/>
          <cell r="C730"/>
          <cell r="D730"/>
          <cell r="E730"/>
          <cell r="F730"/>
        </row>
        <row r="731">
          <cell r="A731">
            <v>923</v>
          </cell>
          <cell r="B731" t="str">
            <v>CARTERA DE INVERSIONES FINANCIERAS</v>
          </cell>
          <cell r="C731"/>
          <cell r="D731"/>
          <cell r="E731">
            <v>101065000</v>
          </cell>
          <cell r="F731"/>
        </row>
        <row r="732">
          <cell r="A732">
            <v>9230</v>
          </cell>
          <cell r="B732" t="str">
            <v>CARTERA DE INVERSIONES FINANCIERAS</v>
          </cell>
          <cell r="C732"/>
          <cell r="D732"/>
          <cell r="E732">
            <v>101065000</v>
          </cell>
          <cell r="F732"/>
        </row>
        <row r="733">
          <cell r="A733">
            <v>923001</v>
          </cell>
          <cell r="B733" t="str">
            <v>TÍTULOSVALORES NEGOCIABLES</v>
          </cell>
          <cell r="C733"/>
          <cell r="D733">
            <v>5251000</v>
          </cell>
          <cell r="E733"/>
          <cell r="F733"/>
        </row>
        <row r="734">
          <cell r="A734"/>
          <cell r="B734"/>
          <cell r="C734"/>
          <cell r="D734"/>
          <cell r="E734"/>
          <cell r="F734"/>
        </row>
        <row r="735">
          <cell r="A735" t="str">
            <v>923002</v>
          </cell>
          <cell r="B735" t="str">
            <v>TÍTULOSVALORES NO NEGOCIABLES</v>
          </cell>
          <cell r="C735"/>
          <cell r="D735">
            <v>95814000</v>
          </cell>
          <cell r="E735"/>
          <cell r="F735"/>
        </row>
        <row r="736">
          <cell r="A736"/>
          <cell r="B736"/>
          <cell r="C736"/>
          <cell r="D736"/>
          <cell r="E736"/>
          <cell r="F736"/>
        </row>
        <row r="737">
          <cell r="A737" t="str">
            <v>924</v>
          </cell>
          <cell r="B737" t="str">
            <v>ACTIVOS CASTIGADOS</v>
          </cell>
          <cell r="C737"/>
          <cell r="D737"/>
          <cell r="E737">
            <v>75168432.920000017</v>
          </cell>
          <cell r="F737"/>
        </row>
        <row r="738">
          <cell r="A738" t="str">
            <v>9240</v>
          </cell>
          <cell r="B738" t="str">
            <v>ACTIVOS CASTIGADOS</v>
          </cell>
          <cell r="C738"/>
          <cell r="D738"/>
          <cell r="E738">
            <v>75168432.920000017</v>
          </cell>
          <cell r="F738"/>
        </row>
        <row r="739">
          <cell r="A739" t="str">
            <v>924001</v>
          </cell>
          <cell r="B739" t="str">
            <v>CARTERA DE PRESTAMOS</v>
          </cell>
          <cell r="C739"/>
          <cell r="D739">
            <v>75168432.920000017</v>
          </cell>
          <cell r="E739"/>
          <cell r="F739"/>
        </row>
        <row r="740">
          <cell r="A740" t="str">
            <v>9240010001</v>
          </cell>
          <cell r="B740" t="str">
            <v>Cartera de préstamos</v>
          </cell>
          <cell r="C740">
            <v>75168432.920000017</v>
          </cell>
          <cell r="D740"/>
          <cell r="E740"/>
          <cell r="F740"/>
        </row>
      </sheetData>
      <sheetData sheetId="7">
        <row r="1">
          <cell r="A1" t="str">
            <v>BANCO ATLÁNTIDA EL SALVADOR, S.A.</v>
          </cell>
          <cell r="B1"/>
          <cell r="C1"/>
          <cell r="D1"/>
        </row>
        <row r="2">
          <cell r="A2"/>
          <cell r="B2"/>
          <cell r="C2"/>
          <cell r="D2"/>
        </row>
        <row r="3">
          <cell r="A3" t="str">
            <v>ESTADO DE RESULTADOS CONSOLIDADO</v>
          </cell>
          <cell r="B3"/>
          <cell r="C3"/>
          <cell r="D3"/>
        </row>
        <row r="4">
          <cell r="A4" t="str">
            <v>DEL 01  DE ENERO AL 31 DE DICIEMBRE 2020</v>
          </cell>
          <cell r="B4"/>
          <cell r="C4"/>
          <cell r="D4"/>
        </row>
        <row r="5">
          <cell r="A5" t="str">
            <v>(Expresado en Dólares)</v>
          </cell>
          <cell r="B5"/>
          <cell r="C5"/>
          <cell r="D5"/>
        </row>
        <row r="6">
          <cell r="A6"/>
          <cell r="B6"/>
          <cell r="C6"/>
          <cell r="D6"/>
        </row>
        <row r="7">
          <cell r="A7"/>
          <cell r="B7"/>
          <cell r="C7"/>
          <cell r="D7"/>
        </row>
        <row r="8">
          <cell r="A8" t="str">
            <v>6</v>
          </cell>
          <cell r="B8" t="str">
            <v>INGRESOS</v>
          </cell>
          <cell r="C8"/>
          <cell r="D8">
            <v>-53832268.500000015</v>
          </cell>
        </row>
        <row r="9">
          <cell r="A9"/>
          <cell r="B9"/>
          <cell r="C9"/>
          <cell r="D9"/>
        </row>
        <row r="10">
          <cell r="A10" t="str">
            <v>61</v>
          </cell>
          <cell r="B10" t="str">
            <v>INGRESOS DE OPERACIONES DE INTERMEDIACION</v>
          </cell>
          <cell r="C10"/>
          <cell r="D10">
            <v>-47527940.030000016</v>
          </cell>
        </row>
        <row r="11">
          <cell r="A11"/>
          <cell r="B11"/>
          <cell r="C11"/>
          <cell r="D11"/>
        </row>
        <row r="12">
          <cell r="A12" t="str">
            <v>6110</v>
          </cell>
          <cell r="B12" t="str">
            <v>INGRESOS DE OPERACIONES DE INTERMEDIACION</v>
          </cell>
          <cell r="C12"/>
          <cell r="D12">
            <v>-47527940.030000016</v>
          </cell>
        </row>
        <row r="13">
          <cell r="A13" t="str">
            <v>611001</v>
          </cell>
          <cell r="B13" t="str">
            <v>CARTERA DE PRESTAMOS</v>
          </cell>
          <cell r="C13"/>
          <cell r="D13">
            <v>-40655214.080000013</v>
          </cell>
        </row>
        <row r="14">
          <cell r="A14" t="str">
            <v>6110010100</v>
          </cell>
          <cell r="B14" t="str">
            <v>Intereses</v>
          </cell>
          <cell r="C14">
            <v>-40585574.360000014</v>
          </cell>
          <cell r="D14"/>
        </row>
        <row r="15">
          <cell r="A15" t="str">
            <v>6110010600</v>
          </cell>
          <cell r="B15" t="str">
            <v>Otras comisiones y recargos sobre créditos</v>
          </cell>
          <cell r="C15">
            <v>-69639.72</v>
          </cell>
          <cell r="D15"/>
        </row>
        <row r="16">
          <cell r="A16"/>
          <cell r="B16"/>
          <cell r="C16"/>
          <cell r="D16"/>
        </row>
        <row r="17">
          <cell r="A17" t="str">
            <v>611002</v>
          </cell>
          <cell r="B17" t="str">
            <v>CARTERA DE INVERSIONES</v>
          </cell>
          <cell r="C17"/>
          <cell r="D17">
            <v>-6120530.0499999998</v>
          </cell>
        </row>
        <row r="18">
          <cell r="A18" t="str">
            <v>6110020100</v>
          </cell>
          <cell r="B18" t="str">
            <v>Intereses</v>
          </cell>
          <cell r="C18">
            <v>-6060330.6699999999</v>
          </cell>
          <cell r="D18"/>
        </row>
        <row r="19">
          <cell r="A19" t="str">
            <v>6110020200</v>
          </cell>
          <cell r="B19" t="str">
            <v xml:space="preserve">Venta de títulos valores </v>
          </cell>
          <cell r="C19">
            <v>-60199.38</v>
          </cell>
          <cell r="D19"/>
        </row>
        <row r="20">
          <cell r="A20"/>
          <cell r="B20"/>
          <cell r="C20"/>
          <cell r="D20"/>
        </row>
        <row r="21">
          <cell r="A21" t="str">
            <v>611003</v>
          </cell>
          <cell r="B21" t="str">
            <v>OPERACIONES TEMPORALES CON DOCUMENTOS</v>
          </cell>
          <cell r="C21"/>
          <cell r="D21">
            <v>-23921.34</v>
          </cell>
        </row>
        <row r="22">
          <cell r="A22" t="str">
            <v>6110030100</v>
          </cell>
          <cell r="B22" t="str">
            <v>Primas</v>
          </cell>
          <cell r="C22">
            <v>-23921.34</v>
          </cell>
          <cell r="D22"/>
        </row>
        <row r="23">
          <cell r="A23"/>
          <cell r="B23"/>
          <cell r="C23"/>
          <cell r="D23"/>
        </row>
        <row r="24">
          <cell r="A24" t="str">
            <v>611004</v>
          </cell>
          <cell r="B24" t="str">
            <v>INTERESES SOBRE DEPÓSITOS</v>
          </cell>
          <cell r="C24"/>
          <cell r="D24">
            <v>-728274.56</v>
          </cell>
        </row>
        <row r="25">
          <cell r="A25" t="str">
            <v>6110040100</v>
          </cell>
          <cell r="B25" t="str">
            <v>En el BCR</v>
          </cell>
          <cell r="C25">
            <v>-646295.64</v>
          </cell>
          <cell r="D25"/>
        </row>
        <row r="26">
          <cell r="A26" t="str">
            <v>6110040200</v>
          </cell>
          <cell r="B26" t="str">
            <v>En otras instituciones financieras</v>
          </cell>
          <cell r="C26">
            <v>-81978.92</v>
          </cell>
          <cell r="D26"/>
        </row>
        <row r="27">
          <cell r="A27"/>
          <cell r="B27"/>
          <cell r="C27"/>
          <cell r="D27"/>
        </row>
        <row r="28">
          <cell r="A28" t="str">
            <v>62</v>
          </cell>
          <cell r="B28" t="str">
            <v>INGRESOS DE OTRAS OPERACIONES</v>
          </cell>
          <cell r="C28"/>
          <cell r="D28">
            <v>-3770724.6800000006</v>
          </cell>
        </row>
        <row r="29">
          <cell r="A29"/>
          <cell r="B29"/>
          <cell r="C29"/>
          <cell r="D29"/>
        </row>
        <row r="30">
          <cell r="A30" t="str">
            <v>6210</v>
          </cell>
          <cell r="B30" t="str">
            <v>INGRESOS DE OTRAS OPERACIONES</v>
          </cell>
          <cell r="C30"/>
          <cell r="D30">
            <v>-3770724.6800000006</v>
          </cell>
        </row>
        <row r="31">
          <cell r="A31"/>
          <cell r="B31"/>
          <cell r="C31"/>
          <cell r="D31"/>
        </row>
        <row r="32">
          <cell r="A32"/>
          <cell r="B32"/>
          <cell r="C32"/>
          <cell r="D32"/>
        </row>
        <row r="33">
          <cell r="A33" t="str">
            <v>621004</v>
          </cell>
          <cell r="B33" t="str">
            <v>SERVICIOS</v>
          </cell>
          <cell r="C33"/>
          <cell r="D33">
            <v>-3770724.6800000006</v>
          </cell>
        </row>
        <row r="34">
          <cell r="A34" t="str">
            <v>6210040600</v>
          </cell>
          <cell r="B34" t="str">
            <v>Otros</v>
          </cell>
          <cell r="C34">
            <v>-3770724.6800000006</v>
          </cell>
          <cell r="D34"/>
        </row>
        <row r="35">
          <cell r="A35"/>
          <cell r="B35"/>
          <cell r="C35"/>
          <cell r="D35"/>
        </row>
        <row r="36">
          <cell r="A36" t="str">
            <v>63</v>
          </cell>
          <cell r="B36" t="str">
            <v>INGRESOS NO OPERACIONALES</v>
          </cell>
          <cell r="C36"/>
          <cell r="D36">
            <v>-2533603.79</v>
          </cell>
        </row>
        <row r="37">
          <cell r="A37"/>
          <cell r="B37"/>
          <cell r="C37"/>
          <cell r="D37"/>
        </row>
        <row r="38">
          <cell r="A38" t="str">
            <v>631</v>
          </cell>
          <cell r="B38" t="str">
            <v>INGRESOS NO OPERACIONALES</v>
          </cell>
          <cell r="C38"/>
          <cell r="D38">
            <v>-2533603.79</v>
          </cell>
        </row>
        <row r="39">
          <cell r="A39"/>
          <cell r="B39"/>
          <cell r="C39"/>
          <cell r="D39"/>
        </row>
        <row r="40">
          <cell r="A40" t="str">
            <v>6310</v>
          </cell>
          <cell r="B40" t="str">
            <v>INGRESOS NO OPERACIONALES</v>
          </cell>
          <cell r="C40"/>
          <cell r="D40">
            <v>-2533603.79</v>
          </cell>
        </row>
        <row r="41">
          <cell r="A41" t="str">
            <v>631001</v>
          </cell>
          <cell r="B41" t="str">
            <v>INGRESOS DE EJERCICIOS ANTERIORES</v>
          </cell>
          <cell r="C41"/>
          <cell r="D41">
            <v>-1374413.79</v>
          </cell>
        </row>
        <row r="42">
          <cell r="A42" t="str">
            <v>6310010100</v>
          </cell>
          <cell r="B42" t="str">
            <v>Recuperaciones de préstamos e intereses</v>
          </cell>
          <cell r="C42">
            <v>-115348.77999999998</v>
          </cell>
          <cell r="D42"/>
        </row>
        <row r="43">
          <cell r="A43" t="str">
            <v>6310010300</v>
          </cell>
          <cell r="B43" t="str">
            <v>Recuperación de gastos</v>
          </cell>
          <cell r="C43">
            <v>-43121.81</v>
          </cell>
          <cell r="D43"/>
        </row>
        <row r="44">
          <cell r="A44" t="str">
            <v>6310010400</v>
          </cell>
          <cell r="B44" t="str">
            <v>Liberación de reservas de saneamiento</v>
          </cell>
          <cell r="C44">
            <v>-1215943.2</v>
          </cell>
          <cell r="D44"/>
        </row>
        <row r="45">
          <cell r="A45"/>
          <cell r="B45"/>
          <cell r="C45"/>
          <cell r="D45"/>
        </row>
        <row r="46">
          <cell r="A46" t="str">
            <v>631002</v>
          </cell>
          <cell r="B46" t="str">
            <v>UTILIDAD EN VENTA DE ACTIVOS</v>
          </cell>
          <cell r="C46"/>
          <cell r="D46">
            <v>-44999.130000000005</v>
          </cell>
        </row>
        <row r="47">
          <cell r="A47" t="str">
            <v>6310020100</v>
          </cell>
          <cell r="B47" t="str">
            <v>Activo fijo</v>
          </cell>
          <cell r="C47">
            <v>-300</v>
          </cell>
          <cell r="D47"/>
        </row>
        <row r="48">
          <cell r="A48" t="str">
            <v>6310020200</v>
          </cell>
          <cell r="B48" t="str">
            <v>Bienes recibidos en pago</v>
          </cell>
          <cell r="C48">
            <v>-44699.130000000005</v>
          </cell>
          <cell r="D48"/>
        </row>
        <row r="49">
          <cell r="A49"/>
          <cell r="B49"/>
          <cell r="C49"/>
          <cell r="D49"/>
        </row>
        <row r="50">
          <cell r="A50"/>
          <cell r="B50"/>
          <cell r="C50"/>
          <cell r="D50"/>
        </row>
        <row r="51">
          <cell r="A51" t="str">
            <v>631005</v>
          </cell>
          <cell r="B51" t="str">
            <v>INGRESOS POR DIFERENCIAS TEMPORARIAS DE IMPUESTOS SOBRE LAS GANANCIAS</v>
          </cell>
          <cell r="C51"/>
          <cell r="D51">
            <v>-852320.69</v>
          </cell>
        </row>
        <row r="52">
          <cell r="A52" t="str">
            <v>6310050100</v>
          </cell>
          <cell r="B52" t="str">
            <v>Impuesto sobre la renta temporario diferido</v>
          </cell>
          <cell r="C52">
            <v>-852320.69</v>
          </cell>
          <cell r="D52"/>
        </row>
        <row r="53">
          <cell r="A53"/>
          <cell r="B53"/>
          <cell r="C53"/>
          <cell r="D53"/>
        </row>
        <row r="54">
          <cell r="A54" t="str">
            <v>631099</v>
          </cell>
          <cell r="B54" t="str">
            <v>OTROS</v>
          </cell>
          <cell r="C54"/>
          <cell r="D54">
            <v>-261870.18</v>
          </cell>
        </row>
        <row r="55">
          <cell r="A55" t="str">
            <v>6310990000</v>
          </cell>
          <cell r="B55" t="str">
            <v>Otros</v>
          </cell>
          <cell r="C55">
            <v>-261870.18</v>
          </cell>
          <cell r="D55"/>
        </row>
        <row r="56">
          <cell r="A56"/>
          <cell r="B56"/>
          <cell r="C56"/>
          <cell r="D56"/>
        </row>
        <row r="57">
          <cell r="A57" t="str">
            <v>7</v>
          </cell>
          <cell r="B57" t="str">
            <v>COSTOS</v>
          </cell>
          <cell r="C57"/>
          <cell r="D57">
            <v>30617419.049999993</v>
          </cell>
        </row>
        <row r="58">
          <cell r="A58"/>
          <cell r="B58"/>
          <cell r="C58"/>
          <cell r="D58"/>
        </row>
        <row r="59">
          <cell r="A59" t="str">
            <v>71</v>
          </cell>
          <cell r="B59" t="str">
            <v>COSTOS DE OPERACIONES DE INTERMEDIACION</v>
          </cell>
          <cell r="C59"/>
          <cell r="D59">
            <v>30496962.139999993</v>
          </cell>
        </row>
        <row r="60">
          <cell r="A60"/>
          <cell r="B60"/>
          <cell r="C60"/>
          <cell r="D60"/>
        </row>
        <row r="61">
          <cell r="A61" t="str">
            <v>7110</v>
          </cell>
          <cell r="B61" t="str">
            <v>CAPTACION DE RECURSOS</v>
          </cell>
          <cell r="C61"/>
          <cell r="D61">
            <v>26987590.909999996</v>
          </cell>
        </row>
        <row r="62">
          <cell r="A62" t="str">
            <v>711001</v>
          </cell>
          <cell r="B62" t="str">
            <v>DEPOSITOS</v>
          </cell>
          <cell r="C62"/>
          <cell r="D62">
            <v>16508342.639999999</v>
          </cell>
        </row>
        <row r="63">
          <cell r="A63" t="str">
            <v>7110010100</v>
          </cell>
          <cell r="B63" t="str">
            <v>Interes de ahorro</v>
          </cell>
          <cell r="C63">
            <v>1155354.1300000001</v>
          </cell>
          <cell r="D63"/>
        </row>
        <row r="64">
          <cell r="A64" t="str">
            <v>7110010200</v>
          </cell>
          <cell r="B64" t="str">
            <v>Intereses de depósitos a plazo</v>
          </cell>
          <cell r="C64">
            <v>12310099.189999998</v>
          </cell>
          <cell r="D64"/>
        </row>
        <row r="65">
          <cell r="A65" t="str">
            <v>7110010500</v>
          </cell>
          <cell r="B65" t="str">
            <v>Intereses de depósitos en cuenta corriente</v>
          </cell>
          <cell r="C65">
            <v>3042889.3200000003</v>
          </cell>
          <cell r="D65"/>
        </row>
        <row r="66">
          <cell r="A66"/>
          <cell r="B66"/>
          <cell r="C66"/>
          <cell r="D66"/>
        </row>
        <row r="67">
          <cell r="A67" t="str">
            <v>711002</v>
          </cell>
          <cell r="B67" t="str">
            <v>PRESTAMOS PARA TERCEROS</v>
          </cell>
          <cell r="C67"/>
          <cell r="D67">
            <v>5294772.4999999991</v>
          </cell>
        </row>
        <row r="68">
          <cell r="A68" t="str">
            <v>7110020100</v>
          </cell>
          <cell r="B68" t="str">
            <v>Intereses</v>
          </cell>
          <cell r="C68">
            <v>5158956.9999999991</v>
          </cell>
          <cell r="D68"/>
        </row>
        <row r="69">
          <cell r="A69" t="str">
            <v>7110020200</v>
          </cell>
          <cell r="B69" t="str">
            <v>Comisiones</v>
          </cell>
          <cell r="C69">
            <v>135815.5</v>
          </cell>
          <cell r="D69"/>
        </row>
        <row r="70">
          <cell r="A70"/>
          <cell r="B70"/>
          <cell r="C70"/>
          <cell r="D70"/>
        </row>
        <row r="71">
          <cell r="A71" t="str">
            <v>711004</v>
          </cell>
          <cell r="B71" t="str">
            <v>TITULOS DE EMISION PROPIA</v>
          </cell>
          <cell r="C71"/>
          <cell r="D71">
            <v>4233776.63</v>
          </cell>
        </row>
        <row r="72">
          <cell r="A72" t="str">
            <v>7110040100</v>
          </cell>
          <cell r="B72" t="str">
            <v>Intereses de títulos valores</v>
          </cell>
          <cell r="C72">
            <v>4207726.42</v>
          </cell>
          <cell r="D72"/>
        </row>
        <row r="73">
          <cell r="A73" t="str">
            <v>7110040200</v>
          </cell>
          <cell r="B73" t="str">
            <v xml:space="preserve">Otros costos de emisión </v>
          </cell>
          <cell r="C73">
            <v>26050.21</v>
          </cell>
          <cell r="D73"/>
        </row>
        <row r="74">
          <cell r="A74"/>
          <cell r="B74"/>
          <cell r="C74"/>
          <cell r="D74"/>
        </row>
        <row r="75">
          <cell r="A75" t="str">
            <v>711005</v>
          </cell>
          <cell r="B75" t="str">
            <v>PÉRDIDA POR DIFERENCIA DE PRECIOS</v>
          </cell>
          <cell r="C75"/>
          <cell r="D75">
            <v>95406.42</v>
          </cell>
        </row>
        <row r="76">
          <cell r="A76" t="str">
            <v>7110050200</v>
          </cell>
          <cell r="B76" t="str">
            <v>Pérdida por operaciones con títulosvalores</v>
          </cell>
          <cell r="C76">
            <v>95406.42</v>
          </cell>
          <cell r="D76"/>
        </row>
        <row r="77">
          <cell r="A77"/>
          <cell r="B77"/>
          <cell r="C77"/>
          <cell r="D77"/>
        </row>
        <row r="78">
          <cell r="A78" t="str">
            <v>711006</v>
          </cell>
          <cell r="B78" t="str">
            <v>PRIMAS POR GARANTIA DE DEPOSITOS</v>
          </cell>
          <cell r="C78"/>
          <cell r="D78">
            <v>417787.89</v>
          </cell>
        </row>
        <row r="79">
          <cell r="A79" t="str">
            <v>7110060100</v>
          </cell>
          <cell r="B79" t="str">
            <v>Depósitos en cuenta corriente</v>
          </cell>
          <cell r="C79">
            <v>121769.58</v>
          </cell>
          <cell r="D79"/>
        </row>
        <row r="80">
          <cell r="A80" t="str">
            <v>7110060200</v>
          </cell>
          <cell r="B80" t="str">
            <v>Depósitos de ahorro</v>
          </cell>
          <cell r="C80">
            <v>63133.279999999999</v>
          </cell>
          <cell r="D80"/>
        </row>
        <row r="81">
          <cell r="A81" t="str">
            <v>7110060300</v>
          </cell>
          <cell r="B81" t="str">
            <v>Depósitos a plazo</v>
          </cell>
          <cell r="C81">
            <v>232885.03</v>
          </cell>
          <cell r="D81"/>
        </row>
        <row r="82">
          <cell r="A82"/>
          <cell r="B82"/>
          <cell r="C82"/>
          <cell r="D82"/>
        </row>
        <row r="83">
          <cell r="A83" t="str">
            <v>711007</v>
          </cell>
          <cell r="B83" t="str">
            <v>OTROS COSTOS DE INTERMEDIACION</v>
          </cell>
          <cell r="C83"/>
          <cell r="D83">
            <v>437504.82999999996</v>
          </cell>
        </row>
        <row r="84">
          <cell r="A84" t="str">
            <v>7110070100</v>
          </cell>
          <cell r="B84" t="str">
            <v>Materiales de tarjeta de crédito</v>
          </cell>
          <cell r="C84">
            <v>14940.650000000001</v>
          </cell>
          <cell r="D84"/>
        </row>
        <row r="85">
          <cell r="A85" t="str">
            <v>7110070200</v>
          </cell>
          <cell r="B85" t="str">
            <v>Comisiones y regalías sobre tarjetas de crédito</v>
          </cell>
          <cell r="C85">
            <v>211789.78</v>
          </cell>
          <cell r="D85"/>
        </row>
        <row r="86">
          <cell r="A86" t="str">
            <v>7110070300</v>
          </cell>
          <cell r="B86" t="str">
            <v xml:space="preserve">Comisiones por adquisición de títulos valores </v>
          </cell>
          <cell r="C86">
            <v>59311.41</v>
          </cell>
          <cell r="D86"/>
        </row>
        <row r="87">
          <cell r="A87" t="str">
            <v>7110070400</v>
          </cell>
          <cell r="B87" t="str">
            <v>Comisión por administración de reserva de liquidez</v>
          </cell>
          <cell r="C87">
            <v>151462.99</v>
          </cell>
          <cell r="D87"/>
        </row>
        <row r="88">
          <cell r="A88"/>
          <cell r="B88"/>
          <cell r="C88"/>
          <cell r="D88"/>
        </row>
        <row r="89">
          <cell r="A89" t="str">
            <v>7120</v>
          </cell>
          <cell r="B89" t="str">
            <v>SANEAMIENTO DE ACTIVOS DE INTERMEDIACION</v>
          </cell>
          <cell r="C89"/>
          <cell r="D89">
            <v>3441018.6699999995</v>
          </cell>
        </row>
        <row r="90">
          <cell r="A90" t="str">
            <v>712000</v>
          </cell>
          <cell r="B90" t="str">
            <v>SANEAMIENTO DE ACTIVOS DE INTERMEDIACION</v>
          </cell>
          <cell r="C90"/>
          <cell r="D90">
            <v>3441018.6699999995</v>
          </cell>
        </row>
        <row r="91">
          <cell r="A91" t="str">
            <v>7120000200</v>
          </cell>
          <cell r="B91" t="str">
            <v>Saneamiento de préstamos e intereses</v>
          </cell>
          <cell r="C91">
            <v>3441018.6699999995</v>
          </cell>
          <cell r="D91"/>
        </row>
        <row r="92">
          <cell r="A92"/>
          <cell r="B92"/>
          <cell r="C92"/>
          <cell r="D92"/>
        </row>
        <row r="93">
          <cell r="A93" t="str">
            <v>7130</v>
          </cell>
          <cell r="B93" t="str">
            <v>CASTIGOS DE ACTIVOS DE INTERMEDIACION</v>
          </cell>
          <cell r="C93"/>
          <cell r="D93">
            <v>68352.559999999983</v>
          </cell>
        </row>
        <row r="94">
          <cell r="A94" t="str">
            <v>713000</v>
          </cell>
          <cell r="B94" t="str">
            <v>CASTIGOS DE ACTIVOS DE INTERMEDIACION</v>
          </cell>
          <cell r="C94"/>
          <cell r="D94">
            <v>68352.559999999983</v>
          </cell>
        </row>
        <row r="95">
          <cell r="A95" t="str">
            <v>7130000200</v>
          </cell>
          <cell r="B95" t="str">
            <v>Cartera de préstamos e intereses</v>
          </cell>
          <cell r="C95">
            <v>68352.559999999983</v>
          </cell>
          <cell r="D95"/>
        </row>
        <row r="96">
          <cell r="A96"/>
          <cell r="B96"/>
          <cell r="C96"/>
          <cell r="D96"/>
        </row>
        <row r="97">
          <cell r="A97" t="str">
            <v>72</v>
          </cell>
          <cell r="B97" t="str">
            <v>COSTOS DE OTRAS OPERACIONES</v>
          </cell>
          <cell r="C97"/>
          <cell r="D97">
            <v>120456.91</v>
          </cell>
        </row>
        <row r="98">
          <cell r="A98"/>
          <cell r="B98"/>
          <cell r="C98"/>
          <cell r="D98"/>
        </row>
        <row r="99">
          <cell r="A99"/>
          <cell r="B99"/>
          <cell r="C99"/>
          <cell r="D99"/>
        </row>
        <row r="100">
          <cell r="A100" t="str">
            <v>7240</v>
          </cell>
          <cell r="B100" t="str">
            <v>PRESTACION DE SERVICIOS</v>
          </cell>
          <cell r="C100"/>
          <cell r="D100">
            <v>120456.91</v>
          </cell>
        </row>
        <row r="101">
          <cell r="A101" t="str">
            <v>724000</v>
          </cell>
          <cell r="B101" t="str">
            <v>PRESTACION DE SERVICIOS</v>
          </cell>
          <cell r="C101"/>
          <cell r="D101">
            <v>120456.91</v>
          </cell>
        </row>
        <row r="102">
          <cell r="A102" t="str">
            <v>7240000400</v>
          </cell>
          <cell r="B102" t="str">
            <v>Otros</v>
          </cell>
          <cell r="C102">
            <v>120456.91</v>
          </cell>
          <cell r="D102"/>
        </row>
        <row r="103">
          <cell r="A103"/>
          <cell r="B103"/>
          <cell r="C103"/>
          <cell r="D103"/>
        </row>
        <row r="104">
          <cell r="A104"/>
          <cell r="B104"/>
          <cell r="C104"/>
          <cell r="D104"/>
        </row>
        <row r="105">
          <cell r="A105" t="str">
            <v>8</v>
          </cell>
          <cell r="B105" t="str">
            <v>GASTOS</v>
          </cell>
          <cell r="C105"/>
          <cell r="D105">
            <v>21745987.499999996</v>
          </cell>
        </row>
        <row r="106">
          <cell r="A106"/>
          <cell r="B106"/>
          <cell r="C106"/>
          <cell r="D106"/>
        </row>
        <row r="107">
          <cell r="A107" t="str">
            <v>81</v>
          </cell>
          <cell r="B107" t="str">
            <v>GASTOS DE OPERACIÓN</v>
          </cell>
          <cell r="C107"/>
          <cell r="D107">
            <v>20024118.799999997</v>
          </cell>
        </row>
        <row r="108">
          <cell r="A108"/>
          <cell r="B108"/>
          <cell r="C108"/>
          <cell r="D108"/>
        </row>
        <row r="109">
          <cell r="A109" t="str">
            <v>8110</v>
          </cell>
          <cell r="B109" t="str">
            <v>GASTOS DE FUNCIONARIOS Y EMPLEADOS</v>
          </cell>
          <cell r="C109"/>
          <cell r="D109">
            <v>9825204.9299999978</v>
          </cell>
        </row>
        <row r="110">
          <cell r="A110" t="str">
            <v>811001</v>
          </cell>
          <cell r="B110" t="str">
            <v>REMUNERACIONES</v>
          </cell>
          <cell r="C110"/>
          <cell r="D110">
            <v>6862195.29</v>
          </cell>
        </row>
        <row r="111">
          <cell r="A111" t="str">
            <v>8110010100</v>
          </cell>
          <cell r="B111" t="str">
            <v>Salarios ordinarios</v>
          </cell>
          <cell r="C111">
            <v>6572558.5999999996</v>
          </cell>
          <cell r="D111"/>
        </row>
        <row r="112">
          <cell r="A112" t="str">
            <v>8110010200</v>
          </cell>
          <cell r="B112" t="str">
            <v>Salarios extraordinarios</v>
          </cell>
          <cell r="C112">
            <v>289636.69</v>
          </cell>
          <cell r="D112"/>
        </row>
        <row r="113">
          <cell r="A113"/>
          <cell r="B113"/>
          <cell r="C113"/>
          <cell r="D113"/>
        </row>
        <row r="114">
          <cell r="A114" t="str">
            <v>811002</v>
          </cell>
          <cell r="B114" t="str">
            <v>PRESTACIONES AL PERSONAL</v>
          </cell>
          <cell r="C114"/>
          <cell r="D114">
            <v>2697252.0199999991</v>
          </cell>
        </row>
        <row r="115">
          <cell r="A115" t="str">
            <v>8110020100</v>
          </cell>
          <cell r="B115" t="str">
            <v>Aguinaldos y bonificaciones</v>
          </cell>
          <cell r="C115">
            <v>961090.44</v>
          </cell>
          <cell r="D115"/>
        </row>
        <row r="116">
          <cell r="A116" t="str">
            <v>8110020200</v>
          </cell>
          <cell r="B116" t="str">
            <v>Vacaciones</v>
          </cell>
          <cell r="C116">
            <v>195575.93000000002</v>
          </cell>
          <cell r="D116"/>
        </row>
        <row r="117">
          <cell r="A117" t="str">
            <v>8110020300</v>
          </cell>
          <cell r="B117" t="str">
            <v>Uniformes</v>
          </cell>
          <cell r="C117">
            <v>7033.6499999999987</v>
          </cell>
          <cell r="D117"/>
        </row>
        <row r="118">
          <cell r="A118" t="str">
            <v>8110020400</v>
          </cell>
          <cell r="B118" t="str">
            <v>Seguro Social y F.S.V.</v>
          </cell>
          <cell r="C118">
            <v>373734.85</v>
          </cell>
          <cell r="D118"/>
        </row>
        <row r="119">
          <cell r="A119" t="str">
            <v>8110020500</v>
          </cell>
          <cell r="B119" t="str">
            <v>Gastos médicos</v>
          </cell>
          <cell r="C119">
            <v>405700.36999999994</v>
          </cell>
          <cell r="D119"/>
        </row>
        <row r="120">
          <cell r="A120" t="str">
            <v>8110020700</v>
          </cell>
          <cell r="B120" t="str">
            <v xml:space="preserve">Atenciones y recreaciones </v>
          </cell>
          <cell r="C120">
            <v>17456.82</v>
          </cell>
          <cell r="D120"/>
        </row>
        <row r="121">
          <cell r="A121" t="str">
            <v>8110020800</v>
          </cell>
          <cell r="B121" t="str">
            <v>Otros seguros</v>
          </cell>
          <cell r="C121">
            <v>39641.020000000004</v>
          </cell>
          <cell r="D121"/>
        </row>
        <row r="122">
          <cell r="A122" t="str">
            <v>8110020900</v>
          </cell>
          <cell r="B122" t="str">
            <v>AFP´S</v>
          </cell>
          <cell r="C122">
            <v>514650.0999999998</v>
          </cell>
          <cell r="D122"/>
        </row>
        <row r="123">
          <cell r="A123" t="str">
            <v>8110029900</v>
          </cell>
          <cell r="B123" t="str">
            <v>Otras Prestaciones al Personal</v>
          </cell>
          <cell r="C123">
            <v>182368.84000000003</v>
          </cell>
          <cell r="D123"/>
        </row>
        <row r="124">
          <cell r="A124"/>
          <cell r="B124"/>
          <cell r="C124"/>
          <cell r="D124"/>
        </row>
        <row r="125">
          <cell r="A125" t="str">
            <v>811003</v>
          </cell>
          <cell r="B125" t="str">
            <v>INDEMNIZACIONES AL PERSONAL</v>
          </cell>
          <cell r="C125"/>
          <cell r="D125">
            <v>136967.82999999999</v>
          </cell>
        </row>
        <row r="126">
          <cell r="A126" t="str">
            <v>8110030100</v>
          </cell>
          <cell r="B126" t="str">
            <v>Por despido</v>
          </cell>
          <cell r="C126">
            <v>136967.82999999999</v>
          </cell>
          <cell r="D126"/>
        </row>
        <row r="127">
          <cell r="A127"/>
          <cell r="B127"/>
          <cell r="C127"/>
          <cell r="D127"/>
        </row>
        <row r="128">
          <cell r="A128" t="str">
            <v>811004</v>
          </cell>
          <cell r="B128" t="str">
            <v>GASTOS DEL DIRECTORIO</v>
          </cell>
          <cell r="C128"/>
          <cell r="D128">
            <v>14687.03</v>
          </cell>
        </row>
        <row r="129">
          <cell r="A129" t="str">
            <v>8110040300</v>
          </cell>
          <cell r="B129" t="str">
            <v>Atenciones y representaciones</v>
          </cell>
          <cell r="C129">
            <v>14687.03</v>
          </cell>
          <cell r="D129"/>
        </row>
        <row r="130">
          <cell r="A130"/>
          <cell r="B130"/>
          <cell r="C130"/>
          <cell r="D130"/>
        </row>
        <row r="131">
          <cell r="A131" t="str">
            <v>811005</v>
          </cell>
          <cell r="B131" t="str">
            <v>OTROS GASTOS DEL PERSONAL</v>
          </cell>
          <cell r="C131"/>
          <cell r="D131">
            <v>114102.76000000001</v>
          </cell>
        </row>
        <row r="132">
          <cell r="A132" t="str">
            <v>8110050100</v>
          </cell>
          <cell r="B132" t="str">
            <v>Capacitación</v>
          </cell>
          <cell r="C132">
            <v>79028.399999999994</v>
          </cell>
          <cell r="D132"/>
        </row>
        <row r="133">
          <cell r="A133" t="str">
            <v>8110050200</v>
          </cell>
          <cell r="B133" t="str">
            <v>Gastos de viaje</v>
          </cell>
          <cell r="C133">
            <v>20199.72</v>
          </cell>
          <cell r="D133"/>
        </row>
        <row r="134">
          <cell r="A134" t="str">
            <v>8110050300</v>
          </cell>
          <cell r="B134" t="str">
            <v xml:space="preserve">Combustible y lubricantes </v>
          </cell>
          <cell r="C134">
            <v>4.07</v>
          </cell>
          <cell r="D134"/>
        </row>
        <row r="135">
          <cell r="A135" t="str">
            <v>8110050400</v>
          </cell>
          <cell r="B135" t="str">
            <v>Viáticos y transporte</v>
          </cell>
          <cell r="C135">
            <v>14870.570000000002</v>
          </cell>
          <cell r="D135"/>
        </row>
        <row r="136">
          <cell r="A136"/>
          <cell r="B136"/>
          <cell r="C136"/>
          <cell r="D136"/>
        </row>
        <row r="137">
          <cell r="A137" t="str">
            <v>8120</v>
          </cell>
          <cell r="B137" t="str">
            <v>GASTOS GENERALES</v>
          </cell>
          <cell r="C137"/>
          <cell r="D137">
            <v>8058644.9999999991</v>
          </cell>
        </row>
        <row r="138">
          <cell r="A138" t="str">
            <v>812001</v>
          </cell>
          <cell r="B138" t="str">
            <v>CONSUMO DE MATERIALES</v>
          </cell>
          <cell r="C138"/>
          <cell r="D138">
            <v>199700.69999999995</v>
          </cell>
        </row>
        <row r="139">
          <cell r="A139" t="str">
            <v>8120010100</v>
          </cell>
          <cell r="B139" t="str">
            <v>Combustible y lubricantes</v>
          </cell>
          <cell r="C139">
            <v>100126.50999999998</v>
          </cell>
          <cell r="D139"/>
        </row>
        <row r="140">
          <cell r="A140" t="str">
            <v>8120010200</v>
          </cell>
          <cell r="B140" t="str">
            <v>Papelería y útiles</v>
          </cell>
          <cell r="C140">
            <v>69182.649999999965</v>
          </cell>
          <cell r="D140"/>
        </row>
        <row r="141">
          <cell r="A141" t="str">
            <v>8120010300</v>
          </cell>
          <cell r="B141" t="str">
            <v xml:space="preserve">Materiales de limpieza </v>
          </cell>
          <cell r="C141">
            <v>30391.540000000005</v>
          </cell>
          <cell r="D141"/>
        </row>
        <row r="142">
          <cell r="A142"/>
          <cell r="B142"/>
          <cell r="C142"/>
          <cell r="D142"/>
        </row>
        <row r="143">
          <cell r="A143" t="str">
            <v>812002</v>
          </cell>
          <cell r="B143" t="str">
            <v>REPARACION Y MANTENIMIENTO DE ACTIVO FIJO</v>
          </cell>
          <cell r="C143"/>
          <cell r="D143">
            <v>395759.54000000004</v>
          </cell>
        </row>
        <row r="144">
          <cell r="A144" t="str">
            <v>8120020100</v>
          </cell>
          <cell r="B144" t="str">
            <v>Edificios propios</v>
          </cell>
          <cell r="C144">
            <v>40025.199999999997</v>
          </cell>
          <cell r="D144"/>
        </row>
        <row r="145">
          <cell r="A145" t="str">
            <v>8120020200</v>
          </cell>
          <cell r="B145" t="str">
            <v xml:space="preserve">Equipo de computación </v>
          </cell>
          <cell r="C145">
            <v>212871.67000000004</v>
          </cell>
          <cell r="D145"/>
        </row>
        <row r="146">
          <cell r="A146" t="str">
            <v>8120020300</v>
          </cell>
          <cell r="B146" t="str">
            <v xml:space="preserve">Vehículos </v>
          </cell>
          <cell r="C146">
            <v>11180.740000000002</v>
          </cell>
          <cell r="D146"/>
        </row>
        <row r="147">
          <cell r="A147" t="str">
            <v>8120020400</v>
          </cell>
          <cell r="B147" t="str">
            <v>Mobiliario y equipo de oficina</v>
          </cell>
          <cell r="C147">
            <v>131681.93000000002</v>
          </cell>
          <cell r="D147"/>
        </row>
        <row r="148">
          <cell r="A148"/>
          <cell r="B148"/>
          <cell r="C148"/>
          <cell r="D148"/>
        </row>
        <row r="149">
          <cell r="A149" t="str">
            <v>812003</v>
          </cell>
          <cell r="B149" t="str">
            <v>SERVICIOS PUBLICOS E IMPUESTOS</v>
          </cell>
          <cell r="C149"/>
          <cell r="D149">
            <v>2542033.5899999994</v>
          </cell>
        </row>
        <row r="150">
          <cell r="A150" t="str">
            <v>8120030100</v>
          </cell>
          <cell r="B150" t="str">
            <v>Comunicaciones</v>
          </cell>
          <cell r="C150">
            <v>547513.52000000014</v>
          </cell>
          <cell r="D150"/>
        </row>
        <row r="151">
          <cell r="A151" t="str">
            <v>8120030200</v>
          </cell>
          <cell r="B151" t="str">
            <v>Energía eléctrica</v>
          </cell>
          <cell r="C151">
            <v>428980.88999999996</v>
          </cell>
          <cell r="D151"/>
        </row>
        <row r="152">
          <cell r="A152" t="str">
            <v>8120030300</v>
          </cell>
          <cell r="B152" t="str">
            <v xml:space="preserve">Agua potable </v>
          </cell>
          <cell r="C152">
            <v>19553.54</v>
          </cell>
          <cell r="D152"/>
        </row>
        <row r="153">
          <cell r="A153" t="str">
            <v>8120030400</v>
          </cell>
          <cell r="B153" t="str">
            <v>Impuestos Fiscales</v>
          </cell>
          <cell r="C153">
            <v>1053177.0999999992</v>
          </cell>
          <cell r="D153"/>
        </row>
        <row r="154">
          <cell r="A154" t="str">
            <v>8120030500</v>
          </cell>
          <cell r="B154" t="str">
            <v>Impuestos Municipales</v>
          </cell>
          <cell r="C154">
            <v>492527.31000000006</v>
          </cell>
          <cell r="D154"/>
        </row>
        <row r="155">
          <cell r="A155" t="str">
            <v>8120030600</v>
          </cell>
          <cell r="B155" t="str">
            <v>Multas</v>
          </cell>
          <cell r="C155">
            <v>281.2299999999999</v>
          </cell>
          <cell r="D155"/>
        </row>
        <row r="156">
          <cell r="A156"/>
          <cell r="B156"/>
          <cell r="C156"/>
          <cell r="D156"/>
        </row>
        <row r="157">
          <cell r="A157" t="str">
            <v>812004</v>
          </cell>
          <cell r="B157" t="str">
            <v>PUBLICIDAD Y PROMOCIÓN</v>
          </cell>
          <cell r="C157"/>
          <cell r="D157">
            <v>341415.32999999996</v>
          </cell>
        </row>
        <row r="158">
          <cell r="A158" t="str">
            <v>8120040400</v>
          </cell>
          <cell r="B158" t="str">
            <v>Otros medios</v>
          </cell>
          <cell r="C158">
            <v>317400.31</v>
          </cell>
          <cell r="D158"/>
        </row>
        <row r="159">
          <cell r="A159" t="str">
            <v>8120040500</v>
          </cell>
          <cell r="B159" t="str">
            <v xml:space="preserve">Artículos promocionales </v>
          </cell>
          <cell r="C159">
            <v>15324.789999999988</v>
          </cell>
          <cell r="D159"/>
        </row>
        <row r="160">
          <cell r="A160" t="str">
            <v>8120040600</v>
          </cell>
          <cell r="B160" t="str">
            <v xml:space="preserve">Gastos de representación </v>
          </cell>
          <cell r="C160">
            <v>8690.23</v>
          </cell>
          <cell r="D160"/>
        </row>
        <row r="161">
          <cell r="A161"/>
          <cell r="B161"/>
          <cell r="C161"/>
          <cell r="D161"/>
        </row>
        <row r="162">
          <cell r="A162" t="str">
            <v>812005</v>
          </cell>
          <cell r="B162" t="str">
            <v>ARRENDAMIENTOS Y MANTENIMIENTOS</v>
          </cell>
          <cell r="C162"/>
          <cell r="D162">
            <v>1351363.2699999998</v>
          </cell>
        </row>
        <row r="163">
          <cell r="A163" t="str">
            <v>8120050100</v>
          </cell>
          <cell r="B163" t="str">
            <v>Locales</v>
          </cell>
          <cell r="C163">
            <v>964860.99999999977</v>
          </cell>
          <cell r="D163"/>
        </row>
        <row r="164">
          <cell r="A164" t="str">
            <v>8120050200</v>
          </cell>
          <cell r="B164" t="str">
            <v>Equipo</v>
          </cell>
          <cell r="C164">
            <v>229401.11</v>
          </cell>
          <cell r="D164"/>
        </row>
        <row r="165">
          <cell r="A165" t="str">
            <v>8120050300</v>
          </cell>
          <cell r="B165" t="str">
            <v xml:space="preserve">Mantenimiento de locales arrendados </v>
          </cell>
          <cell r="C165">
            <v>157101.16</v>
          </cell>
          <cell r="D165"/>
        </row>
        <row r="166">
          <cell r="A166"/>
          <cell r="B166"/>
          <cell r="C166"/>
          <cell r="D166"/>
        </row>
        <row r="167">
          <cell r="A167" t="str">
            <v>812006</v>
          </cell>
          <cell r="B167" t="str">
            <v>SEGUROS SOBRE BIENES</v>
          </cell>
          <cell r="C167"/>
          <cell r="D167">
            <v>81914.859999999986</v>
          </cell>
        </row>
        <row r="168">
          <cell r="A168" t="str">
            <v>8120060100</v>
          </cell>
          <cell r="B168" t="str">
            <v>Sobre activos fijos</v>
          </cell>
          <cell r="C168">
            <v>39375.510000000009</v>
          </cell>
          <cell r="D168"/>
        </row>
        <row r="169">
          <cell r="A169" t="str">
            <v>8120060200</v>
          </cell>
          <cell r="B169" t="str">
            <v>Sobre riesgos bancarios</v>
          </cell>
          <cell r="C169">
            <v>42539.349999999969</v>
          </cell>
          <cell r="D169"/>
        </row>
        <row r="170">
          <cell r="A170"/>
          <cell r="B170"/>
          <cell r="C170"/>
          <cell r="D170"/>
        </row>
        <row r="171">
          <cell r="A171" t="str">
            <v>812007</v>
          </cell>
          <cell r="B171" t="str">
            <v>HONORARIOS PROFESIONALES</v>
          </cell>
          <cell r="C171"/>
          <cell r="D171">
            <v>1211213.3699999999</v>
          </cell>
        </row>
        <row r="172">
          <cell r="A172" t="str">
            <v>8120070100</v>
          </cell>
          <cell r="B172" t="str">
            <v>Auditores</v>
          </cell>
          <cell r="C172">
            <v>48377.04</v>
          </cell>
          <cell r="D172"/>
        </row>
        <row r="173">
          <cell r="A173" t="str">
            <v>8120070200</v>
          </cell>
          <cell r="B173" t="str">
            <v>Abogados</v>
          </cell>
          <cell r="C173">
            <v>97553.84</v>
          </cell>
          <cell r="D173"/>
        </row>
        <row r="174">
          <cell r="A174" t="str">
            <v>8120070300</v>
          </cell>
          <cell r="B174" t="str">
            <v>Empresas consultoras</v>
          </cell>
          <cell r="C174">
            <v>668286.21</v>
          </cell>
          <cell r="D174"/>
        </row>
        <row r="175">
          <cell r="A175" t="str">
            <v>8120070400</v>
          </cell>
          <cell r="B175" t="str">
            <v>Asesores independientes</v>
          </cell>
          <cell r="C175">
            <v>396996.27999999997</v>
          </cell>
          <cell r="D175"/>
        </row>
        <row r="176">
          <cell r="A176"/>
          <cell r="B176"/>
          <cell r="C176"/>
          <cell r="D176"/>
        </row>
        <row r="177">
          <cell r="A177" t="str">
            <v>812008</v>
          </cell>
          <cell r="B177" t="str">
            <v>SUPERINTENDENCIA DEL SISTEMA FINANCIERO</v>
          </cell>
          <cell r="C177"/>
          <cell r="D177">
            <v>521598.04</v>
          </cell>
        </row>
        <row r="178">
          <cell r="A178" t="str">
            <v>8120080100</v>
          </cell>
          <cell r="B178" t="str">
            <v>Cuota obligatoria</v>
          </cell>
          <cell r="C178">
            <v>521598.04</v>
          </cell>
          <cell r="D178"/>
        </row>
        <row r="179">
          <cell r="A179"/>
          <cell r="B179"/>
          <cell r="C179"/>
          <cell r="D179"/>
        </row>
        <row r="180">
          <cell r="A180" t="str">
            <v>812099</v>
          </cell>
          <cell r="B180" t="str">
            <v>OTROS</v>
          </cell>
          <cell r="C180"/>
          <cell r="D180">
            <v>1413646.2999999998</v>
          </cell>
        </row>
        <row r="181">
          <cell r="A181" t="str">
            <v>8120990100</v>
          </cell>
          <cell r="B181" t="str">
            <v>Servicios de seguridad</v>
          </cell>
          <cell r="C181">
            <v>442925.44</v>
          </cell>
          <cell r="D181"/>
        </row>
        <row r="182">
          <cell r="A182" t="str">
            <v>8120990200</v>
          </cell>
          <cell r="B182" t="str">
            <v>Suscripciones</v>
          </cell>
          <cell r="C182">
            <v>24856.36</v>
          </cell>
          <cell r="D182"/>
        </row>
        <row r="183">
          <cell r="A183" t="str">
            <v>8120990300</v>
          </cell>
          <cell r="B183" t="str">
            <v>Contribuciones</v>
          </cell>
          <cell r="C183">
            <v>61490.99</v>
          </cell>
          <cell r="D183"/>
        </row>
        <row r="184">
          <cell r="A184" t="str">
            <v>8120990400</v>
          </cell>
          <cell r="B184" t="str">
            <v>Publicaciones y convocatorias</v>
          </cell>
          <cell r="C184">
            <v>11150.46</v>
          </cell>
          <cell r="D184"/>
        </row>
        <row r="185">
          <cell r="A185" t="str">
            <v>8120990500</v>
          </cell>
          <cell r="B185" t="str">
            <v xml:space="preserve">Servicio de traslado de valores </v>
          </cell>
          <cell r="C185">
            <v>192881.93999999997</v>
          </cell>
          <cell r="D185"/>
        </row>
        <row r="186">
          <cell r="A186">
            <v>8120990700</v>
          </cell>
          <cell r="B186" t="str">
            <v>Contribución especial para la segurirdad ciudadana y convivencia</v>
          </cell>
          <cell r="C186">
            <v>28967.02</v>
          </cell>
          <cell r="D186"/>
        </row>
        <row r="187">
          <cell r="A187" t="str">
            <v>8120999900</v>
          </cell>
          <cell r="B187" t="str">
            <v>Otros</v>
          </cell>
          <cell r="C187">
            <v>651374.09</v>
          </cell>
          <cell r="D187"/>
        </row>
        <row r="188">
          <cell r="A188"/>
          <cell r="B188"/>
          <cell r="C188"/>
          <cell r="D188"/>
        </row>
        <row r="189">
          <cell r="A189" t="str">
            <v>8130</v>
          </cell>
          <cell r="B189" t="str">
            <v>DEPRECIACIONES Y AMORTIZACIONES</v>
          </cell>
          <cell r="C189"/>
          <cell r="D189">
            <v>2140268.87</v>
          </cell>
        </row>
        <row r="190">
          <cell r="A190" t="str">
            <v>813001</v>
          </cell>
          <cell r="B190" t="str">
            <v>DEPRECIACIONES</v>
          </cell>
          <cell r="C190"/>
          <cell r="D190">
            <v>1147883.6099999999</v>
          </cell>
        </row>
        <row r="191">
          <cell r="A191" t="str">
            <v>8130010100</v>
          </cell>
          <cell r="B191" t="str">
            <v>Bienes Muebles</v>
          </cell>
          <cell r="C191">
            <v>896298.21</v>
          </cell>
          <cell r="D191"/>
        </row>
        <row r="192">
          <cell r="A192" t="str">
            <v>8130010200</v>
          </cell>
          <cell r="B192" t="str">
            <v>Bienes inmuebles</v>
          </cell>
          <cell r="C192">
            <v>251585.39999999997</v>
          </cell>
          <cell r="D192"/>
        </row>
        <row r="193">
          <cell r="A193"/>
          <cell r="B193"/>
          <cell r="C193"/>
          <cell r="D193"/>
        </row>
        <row r="194">
          <cell r="A194" t="str">
            <v>813002</v>
          </cell>
          <cell r="B194" t="str">
            <v>AMORTIZACIONES</v>
          </cell>
          <cell r="C194"/>
          <cell r="D194">
            <v>992385.26</v>
          </cell>
        </row>
        <row r="195">
          <cell r="A195" t="str">
            <v>8130020100</v>
          </cell>
          <cell r="B195" t="str">
            <v>Construcciones en locales arrendados</v>
          </cell>
          <cell r="C195">
            <v>109779.22</v>
          </cell>
          <cell r="D195"/>
        </row>
        <row r="196">
          <cell r="A196" t="str">
            <v>8130020200</v>
          </cell>
          <cell r="B196" t="str">
            <v>Remodelaciones y readecuaciones en locales propios</v>
          </cell>
          <cell r="C196">
            <v>53070.69</v>
          </cell>
          <cell r="D196"/>
        </row>
        <row r="197">
          <cell r="A197" t="str">
            <v>8130020400</v>
          </cell>
          <cell r="B197" t="str">
            <v xml:space="preserve">Programas computacionales </v>
          </cell>
          <cell r="C197">
            <v>829535.35</v>
          </cell>
          <cell r="D197"/>
        </row>
        <row r="198">
          <cell r="A198"/>
          <cell r="B198"/>
          <cell r="C198"/>
          <cell r="D198"/>
        </row>
        <row r="199">
          <cell r="A199" t="str">
            <v>82</v>
          </cell>
          <cell r="B199" t="str">
            <v>GASTOS NO OPERACIONALES</v>
          </cell>
          <cell r="C199"/>
          <cell r="D199">
            <v>1454468.99</v>
          </cell>
        </row>
        <row r="200">
          <cell r="A200"/>
          <cell r="B200"/>
          <cell r="C200"/>
          <cell r="D200"/>
        </row>
        <row r="201">
          <cell r="A201" t="str">
            <v>8210</v>
          </cell>
          <cell r="B201" t="str">
            <v>GASTOS DE EJERCICIOS ANTERIORES</v>
          </cell>
          <cell r="C201"/>
          <cell r="D201">
            <v>68507.930000000037</v>
          </cell>
        </row>
        <row r="202">
          <cell r="A202" t="str">
            <v>821003</v>
          </cell>
          <cell r="B202" t="str">
            <v>OTROS</v>
          </cell>
          <cell r="C202"/>
          <cell r="D202">
            <v>68507.930000000037</v>
          </cell>
        </row>
        <row r="203">
          <cell r="A203" t="str">
            <v>8210030000</v>
          </cell>
          <cell r="B203" t="str">
            <v>Otros</v>
          </cell>
          <cell r="C203">
            <v>68507.930000000037</v>
          </cell>
          <cell r="D203"/>
        </row>
        <row r="204">
          <cell r="A204"/>
          <cell r="B204"/>
          <cell r="C204"/>
          <cell r="D204"/>
        </row>
        <row r="205">
          <cell r="A205" t="str">
            <v>8220</v>
          </cell>
          <cell r="B205" t="str">
            <v>PERDIDAS EN VENTA DE ACTIVOS</v>
          </cell>
          <cell r="C205"/>
          <cell r="D205">
            <v>249002.22999999998</v>
          </cell>
        </row>
        <row r="206">
          <cell r="A206"/>
          <cell r="B206"/>
          <cell r="C206"/>
          <cell r="D206"/>
        </row>
        <row r="207">
          <cell r="A207" t="str">
            <v>822002</v>
          </cell>
          <cell r="B207" t="str">
            <v>BIENES RECIBIDOS EN PAGO O ADJUDICADOS</v>
          </cell>
          <cell r="C207"/>
          <cell r="D207">
            <v>249002.22999999998</v>
          </cell>
        </row>
        <row r="208">
          <cell r="A208" t="str">
            <v>8220020100</v>
          </cell>
          <cell r="B208" t="str">
            <v>Bienes inmuebles</v>
          </cell>
          <cell r="C208">
            <v>227403.55999999997</v>
          </cell>
          <cell r="D208"/>
        </row>
        <row r="209">
          <cell r="A209" t="str">
            <v>8220020200</v>
          </cell>
          <cell r="B209" t="str">
            <v>Bienes muebles</v>
          </cell>
          <cell r="C209">
            <v>21598.67</v>
          </cell>
          <cell r="D209"/>
        </row>
        <row r="210">
          <cell r="A210"/>
          <cell r="B210"/>
          <cell r="C210"/>
          <cell r="D210"/>
        </row>
        <row r="211">
          <cell r="A211"/>
          <cell r="B211"/>
          <cell r="C211"/>
          <cell r="D211"/>
        </row>
        <row r="212">
          <cell r="A212" t="str">
            <v>8240</v>
          </cell>
          <cell r="B212" t="str">
            <v>CASTIGO DE BIENES RECIBIDOS EN PAGO O ADJUDICADOS</v>
          </cell>
          <cell r="C212"/>
          <cell r="D212">
            <v>929048.36</v>
          </cell>
        </row>
        <row r="213">
          <cell r="A213" t="str">
            <v>824000</v>
          </cell>
          <cell r="B213" t="str">
            <v>CASTIGO DE BIENES RECIBIDOS EN PAGO O ADJUDICADOS</v>
          </cell>
          <cell r="C213"/>
          <cell r="D213">
            <v>929048.36</v>
          </cell>
        </row>
        <row r="214">
          <cell r="A214" t="str">
            <v>8240000100</v>
          </cell>
          <cell r="B214" t="str">
            <v>Bienes inmuebles</v>
          </cell>
          <cell r="C214">
            <v>920414.58</v>
          </cell>
          <cell r="D214"/>
        </row>
        <row r="215">
          <cell r="A215" t="str">
            <v>8240000200</v>
          </cell>
          <cell r="B215" t="str">
            <v>Bienes muebles</v>
          </cell>
          <cell r="C215">
            <v>8633.7800000000007</v>
          </cell>
          <cell r="D215"/>
        </row>
        <row r="216">
          <cell r="A216"/>
          <cell r="B216"/>
          <cell r="C216"/>
          <cell r="D216"/>
        </row>
        <row r="217">
          <cell r="A217" t="str">
            <v>8250</v>
          </cell>
          <cell r="B217" t="str">
            <v>GASTOS POR DIFERENCIAS TEMPORARIAS DE IMPUESTOS SOBRE LAS GANANCIAS</v>
          </cell>
          <cell r="C217"/>
          <cell r="D217">
            <v>102348.86</v>
          </cell>
        </row>
        <row r="218">
          <cell r="A218" t="str">
            <v>825000</v>
          </cell>
          <cell r="B218" t="str">
            <v>GASTOS POR DIFERENCIAS TEMPORARIAS DE IMPUESTOS SOBRE LAS GANANCIAS</v>
          </cell>
          <cell r="C218"/>
          <cell r="D218">
            <v>102348.86</v>
          </cell>
        </row>
        <row r="219">
          <cell r="A219" t="str">
            <v>8250000100</v>
          </cell>
          <cell r="B219" t="str">
            <v>Impuesto sobre la renta temporario</v>
          </cell>
          <cell r="C219">
            <v>102348.86</v>
          </cell>
          <cell r="D219"/>
        </row>
        <row r="220">
          <cell r="A220"/>
          <cell r="B220"/>
          <cell r="C220"/>
          <cell r="D220"/>
        </row>
        <row r="221">
          <cell r="A221"/>
          <cell r="B221"/>
          <cell r="C221"/>
          <cell r="D221"/>
        </row>
        <row r="222">
          <cell r="A222" t="str">
            <v>8270</v>
          </cell>
          <cell r="B222" t="str">
            <v>OTROS</v>
          </cell>
          <cell r="C222"/>
          <cell r="D222">
            <v>105561.60999999999</v>
          </cell>
        </row>
        <row r="223">
          <cell r="A223" t="str">
            <v>827000</v>
          </cell>
          <cell r="B223" t="str">
            <v>OTROS</v>
          </cell>
          <cell r="C223"/>
          <cell r="D223">
            <v>105561.60999999999</v>
          </cell>
        </row>
        <row r="224">
          <cell r="A224" t="str">
            <v>8270000000</v>
          </cell>
          <cell r="B224" t="str">
            <v>Otros</v>
          </cell>
          <cell r="C224">
            <v>105561.60999999999</v>
          </cell>
          <cell r="D224"/>
        </row>
        <row r="225">
          <cell r="A225"/>
          <cell r="B225"/>
          <cell r="C225"/>
          <cell r="D225"/>
        </row>
        <row r="226">
          <cell r="A226" t="str">
            <v xml:space="preserve">83 </v>
          </cell>
          <cell r="B226" t="str">
            <v>IMPUESTO SOBRE LA RENTA</v>
          </cell>
          <cell r="C226"/>
          <cell r="D226">
            <v>6341.45</v>
          </cell>
        </row>
        <row r="227">
          <cell r="A227"/>
          <cell r="B227"/>
          <cell r="C227"/>
          <cell r="D227"/>
        </row>
        <row r="228">
          <cell r="A228" t="str">
            <v>8310</v>
          </cell>
          <cell r="B228" t="str">
            <v>IMPUESTO SOBRE LA RENTA</v>
          </cell>
          <cell r="C228"/>
          <cell r="D228">
            <v>6341.45</v>
          </cell>
        </row>
        <row r="229">
          <cell r="A229" t="str">
            <v>831000</v>
          </cell>
          <cell r="B229" t="str">
            <v>IMPUESTO SOBRE LA RENTA</v>
          </cell>
          <cell r="C229"/>
          <cell r="D229">
            <v>6341.45</v>
          </cell>
        </row>
        <row r="230">
          <cell r="A230" t="str">
            <v>8310000000</v>
          </cell>
          <cell r="B230" t="str">
            <v>Impuesto sobre la renta</v>
          </cell>
          <cell r="C230">
            <v>6341.45</v>
          </cell>
          <cell r="D230"/>
        </row>
        <row r="231">
          <cell r="A231"/>
          <cell r="B231"/>
          <cell r="C231"/>
          <cell r="D231"/>
        </row>
        <row r="232">
          <cell r="A232" t="str">
            <v>8410</v>
          </cell>
          <cell r="B232" t="str">
            <v>CONTRIBUCION ESPECIAL POR LEY</v>
          </cell>
          <cell r="C232"/>
          <cell r="D232">
            <v>261058.26</v>
          </cell>
        </row>
        <row r="233">
          <cell r="A233" t="str">
            <v>841000</v>
          </cell>
          <cell r="B233" t="str">
            <v>PLAN DE SEGURIDAD CIUDADANA - GRANDES CONTRIBUYENTES</v>
          </cell>
          <cell r="C233"/>
          <cell r="D233">
            <v>261058.26</v>
          </cell>
        </row>
        <row r="234">
          <cell r="A234" t="str">
            <v>8410000000</v>
          </cell>
          <cell r="B234" t="str">
            <v>Plan de seguridad ciudadana - grandes contribuyentes</v>
          </cell>
          <cell r="C234">
            <v>261058.26</v>
          </cell>
          <cell r="D234"/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W"/>
      <sheetName val="P &amp; L_Detalle"/>
      <sheetName val="P &amp; L_COES"/>
      <sheetName val="P &amp; L_Resumen"/>
    </sheetNames>
    <sheetDataSet>
      <sheetData sheetId="0">
        <row r="2">
          <cell r="C2" t="str">
            <v>COASLV</v>
          </cell>
          <cell r="D2" t="str">
            <v>Plan de Cuentas</v>
          </cell>
          <cell r="I2">
            <v>0</v>
          </cell>
          <cell r="J2">
            <v>1387249445.71</v>
          </cell>
          <cell r="K2">
            <v>1387249445.71</v>
          </cell>
          <cell r="L2">
            <v>0</v>
          </cell>
        </row>
        <row r="3">
          <cell r="C3" t="str">
            <v>COASLV</v>
          </cell>
          <cell r="D3" t="str">
            <v>Plan de Cuentas</v>
          </cell>
          <cell r="I3">
            <v>0</v>
          </cell>
          <cell r="J3">
            <v>1041653569.47</v>
          </cell>
          <cell r="K3">
            <v>1041653569.47</v>
          </cell>
          <cell r="L3">
            <v>0</v>
          </cell>
        </row>
        <row r="4">
          <cell r="C4">
            <v>1</v>
          </cell>
          <cell r="D4" t="str">
            <v>ACTIVOS</v>
          </cell>
          <cell r="I4">
            <v>614756813.05999994</v>
          </cell>
          <cell r="J4">
            <v>536043925.89999998</v>
          </cell>
          <cell r="K4">
            <v>522152723.48000002</v>
          </cell>
          <cell r="L4">
            <v>628648015.48000002</v>
          </cell>
        </row>
        <row r="5">
          <cell r="C5">
            <v>11</v>
          </cell>
          <cell r="D5" t="str">
            <v>ACTIVOS DE INTERMEDIACIÓN</v>
          </cell>
          <cell r="I5">
            <v>590392663.70000005</v>
          </cell>
          <cell r="J5">
            <v>504353159.94999999</v>
          </cell>
          <cell r="K5">
            <v>490900765.17000002</v>
          </cell>
          <cell r="L5">
            <v>603845058.48000002</v>
          </cell>
        </row>
        <row r="6">
          <cell r="C6">
            <v>111</v>
          </cell>
          <cell r="D6" t="str">
            <v>FONDOS DISPONIBLES</v>
          </cell>
          <cell r="I6">
            <v>103746820.23999999</v>
          </cell>
          <cell r="J6">
            <v>374517999.07999998</v>
          </cell>
          <cell r="K6">
            <v>361752734.69999999</v>
          </cell>
          <cell r="L6">
            <v>116512084.62</v>
          </cell>
        </row>
        <row r="7">
          <cell r="C7">
            <v>1110</v>
          </cell>
          <cell r="D7" t="str">
            <v>FONDOS DISPONIBLES</v>
          </cell>
          <cell r="I7">
            <v>103746820.23999999</v>
          </cell>
          <cell r="J7">
            <v>374517999.07999998</v>
          </cell>
          <cell r="K7">
            <v>361752734.69999999</v>
          </cell>
          <cell r="L7">
            <v>116512084.62</v>
          </cell>
        </row>
        <row r="8">
          <cell r="B8">
            <v>6</v>
          </cell>
          <cell r="C8">
            <v>111001</v>
          </cell>
          <cell r="D8" t="str">
            <v>CAJA</v>
          </cell>
          <cell r="I8">
            <v>9049690.5399999991</v>
          </cell>
          <cell r="J8">
            <v>106977123.12</v>
          </cell>
          <cell r="K8">
            <v>103535810.51000001</v>
          </cell>
          <cell r="L8">
            <v>12491003.15</v>
          </cell>
        </row>
        <row r="9">
          <cell r="A9" t="str">
            <v>1110010101</v>
          </cell>
          <cell r="B9">
            <v>14</v>
          </cell>
          <cell r="C9" t="str">
            <v>1110010101 USD</v>
          </cell>
          <cell r="D9" t="str">
            <v>Oficina Central - ML</v>
          </cell>
          <cell r="E9">
            <v>4334693.68</v>
          </cell>
          <cell r="F9">
            <v>13436837.15</v>
          </cell>
          <cell r="G9">
            <v>9999982.8599999994</v>
          </cell>
          <cell r="H9">
            <v>7771547.9699999997</v>
          </cell>
          <cell r="I9">
            <v>4334693.68</v>
          </cell>
          <cell r="J9">
            <v>13436837.15</v>
          </cell>
          <cell r="K9">
            <v>9999982.8599999994</v>
          </cell>
          <cell r="L9">
            <v>7771547.9699999997</v>
          </cell>
        </row>
        <row r="10">
          <cell r="A10" t="str">
            <v>111001010001</v>
          </cell>
          <cell r="B10">
            <v>20</v>
          </cell>
          <cell r="C10" t="str">
            <v>1110010101USD-003-00</v>
          </cell>
          <cell r="D10" t="str">
            <v>Oficina Central - ML (Efectivo en Bóveda)</v>
          </cell>
          <cell r="E10">
            <v>4334693.68</v>
          </cell>
          <cell r="F10">
            <v>13436837.15</v>
          </cell>
          <cell r="G10">
            <v>9999982.8599999994</v>
          </cell>
          <cell r="H10">
            <v>7771547.9699999997</v>
          </cell>
          <cell r="I10">
            <v>4334693.68</v>
          </cell>
          <cell r="J10">
            <v>13436837.15</v>
          </cell>
          <cell r="K10">
            <v>9999982.8599999994</v>
          </cell>
          <cell r="L10">
            <v>7771547.9699999997</v>
          </cell>
        </row>
        <row r="11">
          <cell r="A11" t="str">
            <v>1110010201</v>
          </cell>
          <cell r="B11">
            <v>14</v>
          </cell>
          <cell r="C11" t="str">
            <v>1110010201 USD</v>
          </cell>
          <cell r="D11" t="str">
            <v>Agencias - ML</v>
          </cell>
          <cell r="E11">
            <v>289237.53000000003</v>
          </cell>
          <cell r="F11">
            <v>42596460.030000001</v>
          </cell>
          <cell r="G11">
            <v>42610205.890000001</v>
          </cell>
          <cell r="H11">
            <v>275491.67</v>
          </cell>
          <cell r="I11">
            <v>289237.53000000003</v>
          </cell>
          <cell r="J11">
            <v>42596460.030000001</v>
          </cell>
          <cell r="K11">
            <v>42610205.890000001</v>
          </cell>
          <cell r="L11">
            <v>275491.67</v>
          </cell>
        </row>
        <row r="12">
          <cell r="A12" t="str">
            <v>111001020101</v>
          </cell>
          <cell r="B12">
            <v>20</v>
          </cell>
          <cell r="C12" t="str">
            <v>1110010201USD-004-01</v>
          </cell>
          <cell r="D12" t="str">
            <v>Agencias - ML (Efectivo)</v>
          </cell>
          <cell r="E12">
            <v>11944.41</v>
          </cell>
          <cell r="F12">
            <v>798191.47</v>
          </cell>
          <cell r="G12">
            <v>793505.75</v>
          </cell>
          <cell r="H12">
            <v>16630.13</v>
          </cell>
          <cell r="I12">
            <v>11944.41</v>
          </cell>
          <cell r="J12">
            <v>798191.47</v>
          </cell>
          <cell r="K12">
            <v>793505.75</v>
          </cell>
          <cell r="L12">
            <v>16630.13</v>
          </cell>
        </row>
        <row r="13">
          <cell r="A13" t="str">
            <v>111001020201</v>
          </cell>
          <cell r="B13">
            <v>20</v>
          </cell>
          <cell r="C13" t="str">
            <v>1110010201USD-004-02</v>
          </cell>
          <cell r="D13" t="str">
            <v>Agencias - ML (Efectivo)</v>
          </cell>
          <cell r="E13">
            <v>14605.96</v>
          </cell>
          <cell r="F13">
            <v>1034082.59</v>
          </cell>
          <cell r="G13">
            <v>1044253.62</v>
          </cell>
          <cell r="H13">
            <v>4434.93</v>
          </cell>
          <cell r="I13">
            <v>14605.96</v>
          </cell>
          <cell r="J13">
            <v>1034082.59</v>
          </cell>
          <cell r="K13">
            <v>1044253.62</v>
          </cell>
          <cell r="L13">
            <v>4434.93</v>
          </cell>
        </row>
        <row r="14">
          <cell r="A14" t="str">
            <v>111001020301</v>
          </cell>
          <cell r="B14">
            <v>20</v>
          </cell>
          <cell r="C14" t="str">
            <v>1110010201USD-004-03</v>
          </cell>
          <cell r="D14" t="str">
            <v>Agencias - ML (Efectivo)</v>
          </cell>
          <cell r="E14">
            <v>7077.83</v>
          </cell>
          <cell r="F14">
            <v>3850091.9</v>
          </cell>
          <cell r="G14">
            <v>3839082.84</v>
          </cell>
          <cell r="H14">
            <v>18086.89</v>
          </cell>
          <cell r="I14">
            <v>7077.83</v>
          </cell>
          <cell r="J14">
            <v>3850091.9</v>
          </cell>
          <cell r="K14">
            <v>3839082.84</v>
          </cell>
          <cell r="L14">
            <v>18086.89</v>
          </cell>
        </row>
        <row r="15">
          <cell r="A15" t="str">
            <v>111001020401</v>
          </cell>
          <cell r="B15">
            <v>20</v>
          </cell>
          <cell r="C15" t="str">
            <v>1110010201USD-004-04</v>
          </cell>
          <cell r="D15" t="str">
            <v>Agencias - ML (Efectivo)</v>
          </cell>
          <cell r="E15">
            <v>11202.71</v>
          </cell>
          <cell r="F15">
            <v>1478448.18</v>
          </cell>
          <cell r="G15">
            <v>1484367.92</v>
          </cell>
          <cell r="H15">
            <v>5282.97</v>
          </cell>
          <cell r="I15">
            <v>11202.71</v>
          </cell>
          <cell r="J15">
            <v>1478448.18</v>
          </cell>
          <cell r="K15">
            <v>1484367.92</v>
          </cell>
          <cell r="L15">
            <v>5282.97</v>
          </cell>
        </row>
        <row r="16">
          <cell r="A16" t="str">
            <v>111001020501</v>
          </cell>
          <cell r="B16">
            <v>20</v>
          </cell>
          <cell r="C16" t="str">
            <v>1110010201USD-004-05</v>
          </cell>
          <cell r="D16" t="str">
            <v>Agencias - ML (Efectivo)</v>
          </cell>
          <cell r="E16">
            <v>18871.98</v>
          </cell>
          <cell r="F16">
            <v>1323241.27</v>
          </cell>
          <cell r="G16">
            <v>1321479.45</v>
          </cell>
          <cell r="H16">
            <v>20633.8</v>
          </cell>
          <cell r="I16">
            <v>18871.98</v>
          </cell>
          <cell r="J16">
            <v>1323241.27</v>
          </cell>
          <cell r="K16">
            <v>1321479.45</v>
          </cell>
          <cell r="L16">
            <v>20633.8</v>
          </cell>
        </row>
        <row r="17">
          <cell r="A17" t="str">
            <v>111001020701</v>
          </cell>
          <cell r="B17">
            <v>20</v>
          </cell>
          <cell r="C17" t="str">
            <v>1110010201USD-004-07</v>
          </cell>
          <cell r="D17" t="str">
            <v>Agencias - ML (Efectivo)</v>
          </cell>
          <cell r="E17">
            <v>10976.33</v>
          </cell>
          <cell r="F17">
            <v>1966666.37</v>
          </cell>
          <cell r="G17">
            <v>1968929.85</v>
          </cell>
          <cell r="H17">
            <v>8712.85</v>
          </cell>
          <cell r="I17">
            <v>10976.33</v>
          </cell>
          <cell r="J17">
            <v>1966666.37</v>
          </cell>
          <cell r="K17">
            <v>1968929.85</v>
          </cell>
          <cell r="L17">
            <v>8712.85</v>
          </cell>
        </row>
        <row r="18">
          <cell r="A18" t="str">
            <v>111001020801</v>
          </cell>
          <cell r="B18">
            <v>20</v>
          </cell>
          <cell r="C18" t="str">
            <v>1110010201USD-004-08</v>
          </cell>
          <cell r="D18" t="str">
            <v>Agencias - ML (Efectivo)</v>
          </cell>
          <cell r="E18">
            <v>12831.14</v>
          </cell>
          <cell r="F18">
            <v>2390140.59</v>
          </cell>
          <cell r="G18">
            <v>2391020.8199999998</v>
          </cell>
          <cell r="H18">
            <v>11950.91</v>
          </cell>
          <cell r="I18">
            <v>12831.14</v>
          </cell>
          <cell r="J18">
            <v>2390140.59</v>
          </cell>
          <cell r="K18">
            <v>2391020.8199999998</v>
          </cell>
          <cell r="L18">
            <v>11950.91</v>
          </cell>
        </row>
        <row r="19">
          <cell r="A19" t="str">
            <v>111001021001</v>
          </cell>
          <cell r="B19">
            <v>20</v>
          </cell>
          <cell r="C19" t="str">
            <v>1110010201USD-004-10</v>
          </cell>
          <cell r="D19" t="str">
            <v>Agencias - ML (Efectivo)</v>
          </cell>
          <cell r="E19">
            <v>15604.3</v>
          </cell>
          <cell r="F19">
            <v>1162015.8799999999</v>
          </cell>
          <cell r="G19">
            <v>1168933.6000000001</v>
          </cell>
          <cell r="H19">
            <v>8686.58</v>
          </cell>
          <cell r="I19">
            <v>15604.3</v>
          </cell>
          <cell r="J19">
            <v>1162015.8799999999</v>
          </cell>
          <cell r="K19">
            <v>1168933.6000000001</v>
          </cell>
          <cell r="L19">
            <v>8686.58</v>
          </cell>
        </row>
        <row r="20">
          <cell r="A20" t="str">
            <v>111001021101</v>
          </cell>
          <cell r="B20">
            <v>20</v>
          </cell>
          <cell r="C20" t="str">
            <v>1110010201USD-004-11</v>
          </cell>
          <cell r="D20" t="str">
            <v>Agencias - ML (Efectivo)</v>
          </cell>
          <cell r="E20">
            <v>5694.2</v>
          </cell>
          <cell r="F20">
            <v>1626916.57</v>
          </cell>
          <cell r="G20">
            <v>1621026</v>
          </cell>
          <cell r="H20">
            <v>11584.77</v>
          </cell>
          <cell r="I20">
            <v>5694.2</v>
          </cell>
          <cell r="J20">
            <v>1626916.57</v>
          </cell>
          <cell r="K20">
            <v>1621026</v>
          </cell>
          <cell r="L20">
            <v>11584.77</v>
          </cell>
        </row>
        <row r="21">
          <cell r="A21" t="str">
            <v>111001021201</v>
          </cell>
          <cell r="B21">
            <v>20</v>
          </cell>
          <cell r="C21" t="str">
            <v>1110010201USD-004-12</v>
          </cell>
          <cell r="D21" t="str">
            <v>Agencias - ML (Efectivo)</v>
          </cell>
          <cell r="E21">
            <v>10942.5</v>
          </cell>
          <cell r="F21">
            <v>990910.33</v>
          </cell>
          <cell r="G21">
            <v>987035.16</v>
          </cell>
          <cell r="H21">
            <v>14817.67</v>
          </cell>
          <cell r="I21">
            <v>10942.5</v>
          </cell>
          <cell r="J21">
            <v>990910.33</v>
          </cell>
          <cell r="K21">
            <v>987035.16</v>
          </cell>
          <cell r="L21">
            <v>14817.67</v>
          </cell>
        </row>
        <row r="22">
          <cell r="A22" t="str">
            <v>111001021301</v>
          </cell>
          <cell r="B22">
            <v>20</v>
          </cell>
          <cell r="C22" t="str">
            <v>1110010201USD-004-13</v>
          </cell>
          <cell r="D22" t="str">
            <v>Agencias - ML (Efectivo)</v>
          </cell>
          <cell r="E22">
            <v>16234.27</v>
          </cell>
          <cell r="F22">
            <v>973941.88</v>
          </cell>
          <cell r="G22">
            <v>976278.13</v>
          </cell>
          <cell r="H22">
            <v>13898.02</v>
          </cell>
          <cell r="I22">
            <v>16234.27</v>
          </cell>
          <cell r="J22">
            <v>973941.88</v>
          </cell>
          <cell r="K22">
            <v>976278.13</v>
          </cell>
          <cell r="L22">
            <v>13898.02</v>
          </cell>
        </row>
        <row r="23">
          <cell r="A23" t="str">
            <v>111001021701</v>
          </cell>
          <cell r="B23">
            <v>20</v>
          </cell>
          <cell r="C23" t="str">
            <v>1110010201USD-004-17</v>
          </cell>
          <cell r="D23" t="str">
            <v>Agencias - ML (Efectivo)</v>
          </cell>
          <cell r="E23">
            <v>5368.1</v>
          </cell>
          <cell r="F23">
            <v>2712257.31</v>
          </cell>
          <cell r="G23">
            <v>2709826.26</v>
          </cell>
          <cell r="H23">
            <v>7799.15</v>
          </cell>
          <cell r="I23">
            <v>5368.1</v>
          </cell>
          <cell r="J23">
            <v>2712257.31</v>
          </cell>
          <cell r="K23">
            <v>2709826.26</v>
          </cell>
          <cell r="L23">
            <v>7799.15</v>
          </cell>
        </row>
        <row r="24">
          <cell r="A24" t="str">
            <v>111001021801</v>
          </cell>
          <cell r="B24">
            <v>20</v>
          </cell>
          <cell r="C24" t="str">
            <v>1110010201USD-004-18</v>
          </cell>
          <cell r="D24" t="str">
            <v>Agencias - ML (Efectivo)</v>
          </cell>
          <cell r="E24">
            <v>4770.26</v>
          </cell>
          <cell r="F24">
            <v>1615406.87</v>
          </cell>
          <cell r="G24">
            <v>1607040.56</v>
          </cell>
          <cell r="H24">
            <v>13136.57</v>
          </cell>
          <cell r="I24">
            <v>4770.26</v>
          </cell>
          <cell r="J24">
            <v>1615406.87</v>
          </cell>
          <cell r="K24">
            <v>1607040.56</v>
          </cell>
          <cell r="L24">
            <v>13136.57</v>
          </cell>
        </row>
        <row r="25">
          <cell r="A25" t="str">
            <v>111001021901</v>
          </cell>
          <cell r="B25">
            <v>20</v>
          </cell>
          <cell r="C25" t="str">
            <v>1110010201USD-004-19</v>
          </cell>
          <cell r="D25" t="str">
            <v>Agencias - ML (Efectivo)</v>
          </cell>
          <cell r="E25">
            <v>9952.18</v>
          </cell>
          <cell r="F25">
            <v>1279141.67</v>
          </cell>
          <cell r="G25">
            <v>1274465.26</v>
          </cell>
          <cell r="H25">
            <v>14628.59</v>
          </cell>
          <cell r="I25">
            <v>9952.18</v>
          </cell>
          <cell r="J25">
            <v>1279141.67</v>
          </cell>
          <cell r="K25">
            <v>1274465.26</v>
          </cell>
          <cell r="L25">
            <v>14628.59</v>
          </cell>
        </row>
        <row r="26">
          <cell r="A26" t="str">
            <v>111001022201</v>
          </cell>
          <cell r="B26">
            <v>20</v>
          </cell>
          <cell r="C26" t="str">
            <v>1110010201USD-004-22</v>
          </cell>
          <cell r="D26" t="str">
            <v>Agencias - ML (Efectivo)</v>
          </cell>
          <cell r="E26">
            <v>16871.810000000001</v>
          </cell>
          <cell r="F26">
            <v>923667.64</v>
          </cell>
          <cell r="G26">
            <v>929803.92</v>
          </cell>
          <cell r="H26">
            <v>10735.53</v>
          </cell>
          <cell r="I26">
            <v>16871.810000000001</v>
          </cell>
          <cell r="J26">
            <v>923667.64</v>
          </cell>
          <cell r="K26">
            <v>929803.92</v>
          </cell>
          <cell r="L26">
            <v>10735.53</v>
          </cell>
        </row>
        <row r="27">
          <cell r="A27" t="str">
            <v>111001022301</v>
          </cell>
          <cell r="B27">
            <v>20</v>
          </cell>
          <cell r="C27" t="str">
            <v>1110010201USD-004-23</v>
          </cell>
          <cell r="D27" t="str">
            <v>Agencias - ML (Efectivo)</v>
          </cell>
          <cell r="E27">
            <v>10958.39</v>
          </cell>
          <cell r="F27">
            <v>1254138.6399999999</v>
          </cell>
          <cell r="G27">
            <v>1255770.5900000001</v>
          </cell>
          <cell r="H27">
            <v>9326.44</v>
          </cell>
          <cell r="I27">
            <v>10958.39</v>
          </cell>
          <cell r="J27">
            <v>1254138.6399999999</v>
          </cell>
          <cell r="K27">
            <v>1255770.5900000001</v>
          </cell>
          <cell r="L27">
            <v>9326.44</v>
          </cell>
        </row>
        <row r="28">
          <cell r="A28" t="str">
            <v>111001022401</v>
          </cell>
          <cell r="B28">
            <v>20</v>
          </cell>
          <cell r="C28" t="str">
            <v>1110010201USD-004-24</v>
          </cell>
          <cell r="D28" t="str">
            <v>Agencias - ML (Efectivo)</v>
          </cell>
          <cell r="E28">
            <v>13684.19</v>
          </cell>
          <cell r="F28">
            <v>982638.66</v>
          </cell>
          <cell r="G28">
            <v>989080.38</v>
          </cell>
          <cell r="H28">
            <v>7242.47</v>
          </cell>
          <cell r="I28">
            <v>13684.19</v>
          </cell>
          <cell r="J28">
            <v>982638.66</v>
          </cell>
          <cell r="K28">
            <v>989080.38</v>
          </cell>
          <cell r="L28">
            <v>7242.47</v>
          </cell>
        </row>
        <row r="29">
          <cell r="A29" t="str">
            <v>111001022501</v>
          </cell>
          <cell r="B29">
            <v>20</v>
          </cell>
          <cell r="C29" t="str">
            <v>1110010201USD-004-25</v>
          </cell>
          <cell r="D29" t="str">
            <v>Agencias - ML (Efectivo)</v>
          </cell>
          <cell r="E29">
            <v>16159.85</v>
          </cell>
          <cell r="F29">
            <v>2236952.31</v>
          </cell>
          <cell r="G29">
            <v>2247261.02</v>
          </cell>
          <cell r="H29">
            <v>5851.14</v>
          </cell>
          <cell r="I29">
            <v>16159.85</v>
          </cell>
          <cell r="J29">
            <v>2236952.31</v>
          </cell>
          <cell r="K29">
            <v>2247261.02</v>
          </cell>
          <cell r="L29">
            <v>5851.14</v>
          </cell>
        </row>
        <row r="30">
          <cell r="A30" t="str">
            <v>111001022601</v>
          </cell>
          <cell r="B30">
            <v>20</v>
          </cell>
          <cell r="C30" t="str">
            <v>1110010201USD-004-26</v>
          </cell>
          <cell r="D30" t="str">
            <v>Agencias - ML (Efectivo)</v>
          </cell>
          <cell r="E30">
            <v>9854.42</v>
          </cell>
          <cell r="F30">
            <v>648530.07999999996</v>
          </cell>
          <cell r="G30">
            <v>650479.72</v>
          </cell>
          <cell r="H30">
            <v>7904.78</v>
          </cell>
          <cell r="I30">
            <v>9854.42</v>
          </cell>
          <cell r="J30">
            <v>648530.07999999996</v>
          </cell>
          <cell r="K30">
            <v>650479.72</v>
          </cell>
          <cell r="L30">
            <v>7904.78</v>
          </cell>
        </row>
        <row r="31">
          <cell r="A31" t="str">
            <v>111001022701</v>
          </cell>
          <cell r="B31">
            <v>20</v>
          </cell>
          <cell r="C31" t="str">
            <v>1110010201USD-004-27</v>
          </cell>
          <cell r="D31" t="str">
            <v>Agencias - ML (Efectivo)</v>
          </cell>
          <cell r="E31">
            <v>13601.66</v>
          </cell>
          <cell r="F31">
            <v>1437504.59</v>
          </cell>
          <cell r="G31">
            <v>1441873.04</v>
          </cell>
          <cell r="H31">
            <v>9233.2099999999991</v>
          </cell>
          <cell r="I31">
            <v>13601.66</v>
          </cell>
          <cell r="J31">
            <v>1437504.59</v>
          </cell>
          <cell r="K31">
            <v>1441873.04</v>
          </cell>
          <cell r="L31">
            <v>9233.2099999999991</v>
          </cell>
        </row>
        <row r="32">
          <cell r="A32" t="str">
            <v>111001023101</v>
          </cell>
          <cell r="B32">
            <v>20</v>
          </cell>
          <cell r="C32" t="str">
            <v>1110010201USD-004-31</v>
          </cell>
          <cell r="D32" t="str">
            <v>Agencias - ML (Efectivo)</v>
          </cell>
          <cell r="E32">
            <v>15814.61</v>
          </cell>
          <cell r="F32">
            <v>6715159.6100000003</v>
          </cell>
          <cell r="G32">
            <v>6710060.3799999999</v>
          </cell>
          <cell r="H32">
            <v>20913.84</v>
          </cell>
          <cell r="I32">
            <v>15814.61</v>
          </cell>
          <cell r="J32">
            <v>6715159.6100000003</v>
          </cell>
          <cell r="K32">
            <v>6710060.3799999999</v>
          </cell>
          <cell r="L32">
            <v>20913.84</v>
          </cell>
        </row>
        <row r="33">
          <cell r="A33" t="str">
            <v>111001024101</v>
          </cell>
          <cell r="B33">
            <v>20</v>
          </cell>
          <cell r="C33" t="str">
            <v>1110010201USD-004-41</v>
          </cell>
          <cell r="D33" t="str">
            <v>Agencias - ML (Efectivo)</v>
          </cell>
          <cell r="E33">
            <v>12444.04</v>
          </cell>
          <cell r="F33">
            <v>2241129.36</v>
          </cell>
          <cell r="G33">
            <v>2244549.59</v>
          </cell>
          <cell r="H33">
            <v>9023.81</v>
          </cell>
          <cell r="I33">
            <v>12444.04</v>
          </cell>
          <cell r="J33">
            <v>2241129.36</v>
          </cell>
          <cell r="K33">
            <v>2244549.59</v>
          </cell>
          <cell r="L33">
            <v>9023.81</v>
          </cell>
        </row>
        <row r="34">
          <cell r="A34" t="str">
            <v>111001025801</v>
          </cell>
          <cell r="B34">
            <v>20</v>
          </cell>
          <cell r="C34" t="str">
            <v>1110010201USD-004-58</v>
          </cell>
          <cell r="D34" t="str">
            <v>Agencias - ML (Efectivo)</v>
          </cell>
          <cell r="E34">
            <v>8296.84</v>
          </cell>
          <cell r="F34">
            <v>1710126.55</v>
          </cell>
          <cell r="G34">
            <v>1704477.7</v>
          </cell>
          <cell r="H34">
            <v>13945.69</v>
          </cell>
          <cell r="I34">
            <v>8296.84</v>
          </cell>
          <cell r="J34">
            <v>1710126.55</v>
          </cell>
          <cell r="K34">
            <v>1704477.7</v>
          </cell>
          <cell r="L34">
            <v>13945.69</v>
          </cell>
        </row>
        <row r="35">
          <cell r="A35" t="str">
            <v>111001025901</v>
          </cell>
          <cell r="B35">
            <v>20</v>
          </cell>
          <cell r="C35" t="str">
            <v>1110010201USD-004-59</v>
          </cell>
          <cell r="D35" t="str">
            <v>Agencias - ML (Efectivo)</v>
          </cell>
          <cell r="E35">
            <v>15475.55</v>
          </cell>
          <cell r="F35">
            <v>1245159.71</v>
          </cell>
          <cell r="G35">
            <v>1249604.33</v>
          </cell>
          <cell r="H35">
            <v>11030.93</v>
          </cell>
          <cell r="I35">
            <v>15475.55</v>
          </cell>
          <cell r="J35">
            <v>1245159.71</v>
          </cell>
          <cell r="K35">
            <v>1249604.33</v>
          </cell>
          <cell r="L35">
            <v>11030.93</v>
          </cell>
        </row>
        <row r="36">
          <cell r="A36" t="str">
            <v>1110010202</v>
          </cell>
          <cell r="B36">
            <v>14</v>
          </cell>
          <cell r="C36" t="str">
            <v>1110010202 USD</v>
          </cell>
          <cell r="D36" t="str">
            <v>Agencias Boveda - ML</v>
          </cell>
          <cell r="E36">
            <v>2627605.92</v>
          </cell>
          <cell r="F36">
            <v>28371332.640000001</v>
          </cell>
          <cell r="G36">
            <v>28104768.050000001</v>
          </cell>
          <cell r="H36">
            <v>2894170.51</v>
          </cell>
          <cell r="I36">
            <v>2627605.92</v>
          </cell>
          <cell r="J36">
            <v>28371332.640000001</v>
          </cell>
          <cell r="K36">
            <v>28104768.050000001</v>
          </cell>
          <cell r="L36">
            <v>2894170.51</v>
          </cell>
        </row>
        <row r="37">
          <cell r="A37" t="str">
            <v>111001020102</v>
          </cell>
          <cell r="B37">
            <v>20</v>
          </cell>
          <cell r="C37" t="str">
            <v>1110010202USD-003-01</v>
          </cell>
          <cell r="D37" t="str">
            <v>Agencias Boveda - ML (Efectivo en Bóveda)</v>
          </cell>
          <cell r="E37">
            <v>73560</v>
          </cell>
          <cell r="F37">
            <v>507470</v>
          </cell>
          <cell r="G37">
            <v>522605</v>
          </cell>
          <cell r="H37">
            <v>58425</v>
          </cell>
          <cell r="I37">
            <v>73560</v>
          </cell>
          <cell r="J37">
            <v>507470</v>
          </cell>
          <cell r="K37">
            <v>522605</v>
          </cell>
          <cell r="L37">
            <v>58425</v>
          </cell>
        </row>
        <row r="38">
          <cell r="A38" t="str">
            <v>111001020202</v>
          </cell>
          <cell r="B38">
            <v>20</v>
          </cell>
          <cell r="C38" t="str">
            <v>1110010202USD-003-02</v>
          </cell>
          <cell r="D38" t="str">
            <v>Agencias Boveda - ML (Efectivo en Bóveda)</v>
          </cell>
          <cell r="E38">
            <v>128040</v>
          </cell>
          <cell r="F38">
            <v>605771.07999999996</v>
          </cell>
          <cell r="G38">
            <v>590394.61</v>
          </cell>
          <cell r="H38">
            <v>143416.47</v>
          </cell>
          <cell r="I38">
            <v>128040</v>
          </cell>
          <cell r="J38">
            <v>605771.07999999996</v>
          </cell>
          <cell r="K38">
            <v>590394.61</v>
          </cell>
          <cell r="L38">
            <v>143416.47</v>
          </cell>
        </row>
        <row r="39">
          <cell r="A39" t="str">
            <v>111001020302</v>
          </cell>
          <cell r="B39">
            <v>20</v>
          </cell>
          <cell r="C39" t="str">
            <v>1110010202USD-003-03</v>
          </cell>
          <cell r="D39" t="str">
            <v>Agencias Boveda - ML (Efectivo en Bóveda)</v>
          </cell>
          <cell r="E39">
            <v>117410</v>
          </cell>
          <cell r="F39">
            <v>1827244.79</v>
          </cell>
          <cell r="G39">
            <v>1827334.79</v>
          </cell>
          <cell r="H39">
            <v>117320</v>
          </cell>
          <cell r="I39">
            <v>117410</v>
          </cell>
          <cell r="J39">
            <v>1827244.79</v>
          </cell>
          <cell r="K39">
            <v>1827334.79</v>
          </cell>
          <cell r="L39">
            <v>117320</v>
          </cell>
        </row>
        <row r="40">
          <cell r="A40" t="str">
            <v>111001020402</v>
          </cell>
          <cell r="B40">
            <v>20</v>
          </cell>
          <cell r="C40" t="str">
            <v>1110010202USD-003-04</v>
          </cell>
          <cell r="D40" t="str">
            <v>Agencias Boveda - ML (Efectivo en Bóveda)</v>
          </cell>
          <cell r="E40">
            <v>103539.99</v>
          </cell>
          <cell r="F40">
            <v>1443922.37</v>
          </cell>
          <cell r="G40">
            <v>1509922.36</v>
          </cell>
          <cell r="H40">
            <v>37540</v>
          </cell>
          <cell r="I40">
            <v>103539.99</v>
          </cell>
          <cell r="J40">
            <v>1443922.37</v>
          </cell>
          <cell r="K40">
            <v>1509922.36</v>
          </cell>
          <cell r="L40">
            <v>37540</v>
          </cell>
        </row>
        <row r="41">
          <cell r="A41" t="str">
            <v>111001020502</v>
          </cell>
          <cell r="B41">
            <v>20</v>
          </cell>
          <cell r="C41" t="str">
            <v>1110010202USD-003-05</v>
          </cell>
          <cell r="D41" t="str">
            <v>Agencias Boveda - ML (Efectivo en Bóveda)</v>
          </cell>
          <cell r="E41">
            <v>67865</v>
          </cell>
          <cell r="F41">
            <v>903308.53</v>
          </cell>
          <cell r="G41">
            <v>889573.53</v>
          </cell>
          <cell r="H41">
            <v>81600</v>
          </cell>
          <cell r="I41">
            <v>67865</v>
          </cell>
          <cell r="J41">
            <v>903308.53</v>
          </cell>
          <cell r="K41">
            <v>889573.53</v>
          </cell>
          <cell r="L41">
            <v>81600</v>
          </cell>
        </row>
        <row r="42">
          <cell r="A42" t="str">
            <v>111001020702</v>
          </cell>
          <cell r="B42">
            <v>20</v>
          </cell>
          <cell r="C42" t="str">
            <v>1110010202USD-003-07</v>
          </cell>
          <cell r="D42" t="str">
            <v>Agencias Boveda - ML (Efectivo en Bóveda)</v>
          </cell>
          <cell r="E42">
            <v>140733.1</v>
          </cell>
          <cell r="F42">
            <v>1735614.33</v>
          </cell>
          <cell r="G42">
            <v>1658745.43</v>
          </cell>
          <cell r="H42">
            <v>217602</v>
          </cell>
          <cell r="I42">
            <v>140733.1</v>
          </cell>
          <cell r="J42">
            <v>1735614.33</v>
          </cell>
          <cell r="K42">
            <v>1658745.43</v>
          </cell>
          <cell r="L42">
            <v>217602</v>
          </cell>
        </row>
        <row r="43">
          <cell r="A43" t="str">
            <v>111001020802</v>
          </cell>
          <cell r="B43">
            <v>20</v>
          </cell>
          <cell r="C43" t="str">
            <v>1110010202USD-003-08</v>
          </cell>
          <cell r="D43" t="str">
            <v>Agencias Boveda - ML (Efectivo en Bóveda)</v>
          </cell>
          <cell r="E43">
            <v>88800</v>
          </cell>
          <cell r="F43">
            <v>1199375.33</v>
          </cell>
          <cell r="G43">
            <v>1154470.33</v>
          </cell>
          <cell r="H43">
            <v>133705</v>
          </cell>
          <cell r="I43">
            <v>88800</v>
          </cell>
          <cell r="J43">
            <v>1199375.33</v>
          </cell>
          <cell r="K43">
            <v>1154470.33</v>
          </cell>
          <cell r="L43">
            <v>133705</v>
          </cell>
        </row>
        <row r="44">
          <cell r="A44" t="str">
            <v>111001021002</v>
          </cell>
          <cell r="B44">
            <v>20</v>
          </cell>
          <cell r="C44" t="str">
            <v>1110010202USD-003-10</v>
          </cell>
          <cell r="D44" t="str">
            <v>Agencias Boveda - ML (Efectivo en Bóveda)</v>
          </cell>
          <cell r="E44">
            <v>126845</v>
          </cell>
          <cell r="F44">
            <v>860113.68</v>
          </cell>
          <cell r="G44">
            <v>857268.68</v>
          </cell>
          <cell r="H44">
            <v>129690</v>
          </cell>
          <cell r="I44">
            <v>126845</v>
          </cell>
          <cell r="J44">
            <v>860113.68</v>
          </cell>
          <cell r="K44">
            <v>857268.68</v>
          </cell>
          <cell r="L44">
            <v>129690</v>
          </cell>
        </row>
        <row r="45">
          <cell r="A45" t="str">
            <v>111001021102</v>
          </cell>
          <cell r="B45">
            <v>20</v>
          </cell>
          <cell r="C45" t="str">
            <v>1110010202USD-003-11</v>
          </cell>
          <cell r="D45" t="str">
            <v>Agencias Boveda - ML (Efectivo en Bóveda)</v>
          </cell>
          <cell r="E45">
            <v>113250</v>
          </cell>
          <cell r="F45">
            <v>1406126.54</v>
          </cell>
          <cell r="G45">
            <v>1412624.54</v>
          </cell>
          <cell r="H45">
            <v>106752</v>
          </cell>
          <cell r="I45">
            <v>113250</v>
          </cell>
          <cell r="J45">
            <v>1406126.54</v>
          </cell>
          <cell r="K45">
            <v>1412624.54</v>
          </cell>
          <cell r="L45">
            <v>106752</v>
          </cell>
        </row>
        <row r="46">
          <cell r="A46" t="str">
            <v>111001021202</v>
          </cell>
          <cell r="B46">
            <v>20</v>
          </cell>
          <cell r="C46" t="str">
            <v>1110010202USD-003-12</v>
          </cell>
          <cell r="D46" t="str">
            <v>Agencias Boveda - ML (Efectivo en Bóveda)</v>
          </cell>
          <cell r="E46">
            <v>81500</v>
          </cell>
          <cell r="F46">
            <v>541363</v>
          </cell>
          <cell r="G46">
            <v>533678</v>
          </cell>
          <cell r="H46">
            <v>89185</v>
          </cell>
          <cell r="I46">
            <v>81500</v>
          </cell>
          <cell r="J46">
            <v>541363</v>
          </cell>
          <cell r="K46">
            <v>533678</v>
          </cell>
          <cell r="L46">
            <v>89185</v>
          </cell>
        </row>
        <row r="47">
          <cell r="A47" t="str">
            <v>111001021302</v>
          </cell>
          <cell r="B47">
            <v>20</v>
          </cell>
          <cell r="C47" t="str">
            <v>1110010202USD-003-13</v>
          </cell>
          <cell r="D47" t="str">
            <v>Agencias Boveda - ML (Efectivo en Bóveda)</v>
          </cell>
          <cell r="E47">
            <v>123200</v>
          </cell>
          <cell r="F47">
            <v>581516</v>
          </cell>
          <cell r="G47">
            <v>616316</v>
          </cell>
          <cell r="H47">
            <v>88400</v>
          </cell>
          <cell r="I47">
            <v>123200</v>
          </cell>
          <cell r="J47">
            <v>581516</v>
          </cell>
          <cell r="K47">
            <v>616316</v>
          </cell>
          <cell r="L47">
            <v>88400</v>
          </cell>
        </row>
        <row r="48">
          <cell r="A48" t="str">
            <v>111001021702</v>
          </cell>
          <cell r="B48">
            <v>20</v>
          </cell>
          <cell r="C48" t="str">
            <v>1110010202USD-003-17</v>
          </cell>
          <cell r="D48" t="str">
            <v>Agencias Boveda - ML (Efectivo en Bóveda)</v>
          </cell>
          <cell r="E48">
            <v>158573.98000000001</v>
          </cell>
          <cell r="F48">
            <v>1334451.04</v>
          </cell>
          <cell r="G48">
            <v>1298595.02</v>
          </cell>
          <cell r="H48">
            <v>194430</v>
          </cell>
          <cell r="I48">
            <v>158573.98000000001</v>
          </cell>
          <cell r="J48">
            <v>1334451.04</v>
          </cell>
          <cell r="K48">
            <v>1298595.02</v>
          </cell>
          <cell r="L48">
            <v>194430</v>
          </cell>
        </row>
        <row r="49">
          <cell r="A49" t="str">
            <v>111001021802</v>
          </cell>
          <cell r="B49">
            <v>20</v>
          </cell>
          <cell r="C49" t="str">
            <v>1110010202USD-003-18</v>
          </cell>
          <cell r="D49" t="str">
            <v>Agencias Boveda - ML (Efectivo en Bóveda)</v>
          </cell>
          <cell r="E49">
            <v>134027.81</v>
          </cell>
          <cell r="F49">
            <v>1130510.6399999999</v>
          </cell>
          <cell r="G49">
            <v>1141951.45</v>
          </cell>
          <cell r="H49">
            <v>122587</v>
          </cell>
          <cell r="I49">
            <v>134027.81</v>
          </cell>
          <cell r="J49">
            <v>1130510.6399999999</v>
          </cell>
          <cell r="K49">
            <v>1141951.45</v>
          </cell>
          <cell r="L49">
            <v>122587</v>
          </cell>
        </row>
        <row r="50">
          <cell r="A50" t="str">
            <v>111001021902</v>
          </cell>
          <cell r="B50">
            <v>20</v>
          </cell>
          <cell r="C50" t="str">
            <v>1110010202USD-003-19</v>
          </cell>
          <cell r="D50" t="str">
            <v>Agencias Boveda - ML (Efectivo en Bóveda)</v>
          </cell>
          <cell r="E50">
            <v>54100</v>
          </cell>
          <cell r="F50">
            <v>887263.01</v>
          </cell>
          <cell r="G50">
            <v>814018.01</v>
          </cell>
          <cell r="H50">
            <v>127345</v>
          </cell>
          <cell r="I50">
            <v>54100</v>
          </cell>
          <cell r="J50">
            <v>887263.01</v>
          </cell>
          <cell r="K50">
            <v>814018.01</v>
          </cell>
          <cell r="L50">
            <v>127345</v>
          </cell>
        </row>
        <row r="51">
          <cell r="A51" t="str">
            <v>111001022202</v>
          </cell>
          <cell r="B51">
            <v>20</v>
          </cell>
          <cell r="C51" t="str">
            <v>1110010202USD-003-22</v>
          </cell>
          <cell r="D51" t="str">
            <v>Agencias Boveda - ML (Efectivo en Bóveda)</v>
          </cell>
          <cell r="E51">
            <v>82920</v>
          </cell>
          <cell r="F51">
            <v>864485.69</v>
          </cell>
          <cell r="G51">
            <v>862675.69</v>
          </cell>
          <cell r="H51">
            <v>84730</v>
          </cell>
          <cell r="I51">
            <v>82920</v>
          </cell>
          <cell r="J51">
            <v>864485.69</v>
          </cell>
          <cell r="K51">
            <v>862675.69</v>
          </cell>
          <cell r="L51">
            <v>84730</v>
          </cell>
        </row>
        <row r="52">
          <cell r="A52" t="str">
            <v>111001022302</v>
          </cell>
          <cell r="B52">
            <v>20</v>
          </cell>
          <cell r="C52" t="str">
            <v>1110010202USD-003-23</v>
          </cell>
          <cell r="D52" t="str">
            <v>Agencias Boveda - ML (Efectivo en Bóveda)</v>
          </cell>
          <cell r="E52">
            <v>96680</v>
          </cell>
          <cell r="F52">
            <v>912352.67</v>
          </cell>
          <cell r="G52">
            <v>895640.67</v>
          </cell>
          <cell r="H52">
            <v>113392</v>
          </cell>
          <cell r="I52">
            <v>96680</v>
          </cell>
          <cell r="J52">
            <v>912352.67</v>
          </cell>
          <cell r="K52">
            <v>895640.67</v>
          </cell>
          <cell r="L52">
            <v>113392</v>
          </cell>
        </row>
        <row r="53">
          <cell r="A53" t="str">
            <v>111001022402</v>
          </cell>
          <cell r="B53">
            <v>20</v>
          </cell>
          <cell r="C53" t="str">
            <v>1110010202USD-003-24</v>
          </cell>
          <cell r="D53" t="str">
            <v>Agencias Boveda - ML (Efectivo en Bóveda)</v>
          </cell>
          <cell r="E53">
            <v>87185</v>
          </cell>
          <cell r="F53">
            <v>636986.5</v>
          </cell>
          <cell r="G53">
            <v>593736.5</v>
          </cell>
          <cell r="H53">
            <v>130435</v>
          </cell>
          <cell r="I53">
            <v>87185</v>
          </cell>
          <cell r="J53">
            <v>636986.5</v>
          </cell>
          <cell r="K53">
            <v>593736.5</v>
          </cell>
          <cell r="L53">
            <v>130435</v>
          </cell>
        </row>
        <row r="54">
          <cell r="A54" t="str">
            <v>111001022502</v>
          </cell>
          <cell r="B54">
            <v>20</v>
          </cell>
          <cell r="C54" t="str">
            <v>1110010202USD-003-25</v>
          </cell>
          <cell r="D54" t="str">
            <v>Agencias Boveda - ML (Efectivo en Bóveda)</v>
          </cell>
          <cell r="E54">
            <v>59945</v>
          </cell>
          <cell r="F54">
            <v>1347563.56</v>
          </cell>
          <cell r="G54">
            <v>1307198.56</v>
          </cell>
          <cell r="H54">
            <v>100310</v>
          </cell>
          <cell r="I54">
            <v>59945</v>
          </cell>
          <cell r="J54">
            <v>1347563.56</v>
          </cell>
          <cell r="K54">
            <v>1307198.56</v>
          </cell>
          <cell r="L54">
            <v>100310</v>
          </cell>
        </row>
        <row r="55">
          <cell r="A55" t="str">
            <v>111001022602</v>
          </cell>
          <cell r="B55">
            <v>20</v>
          </cell>
          <cell r="C55" t="str">
            <v>1110010202USD-003-26</v>
          </cell>
          <cell r="D55" t="str">
            <v>Agencias Boveda - ML (Efectivo en Bóveda)</v>
          </cell>
          <cell r="E55">
            <v>80420</v>
          </cell>
          <cell r="F55">
            <v>376391.56</v>
          </cell>
          <cell r="G55">
            <v>395091.56</v>
          </cell>
          <cell r="H55">
            <v>61720</v>
          </cell>
          <cell r="I55">
            <v>80420</v>
          </cell>
          <cell r="J55">
            <v>376391.56</v>
          </cell>
          <cell r="K55">
            <v>395091.56</v>
          </cell>
          <cell r="L55">
            <v>61720</v>
          </cell>
        </row>
        <row r="56">
          <cell r="A56" t="str">
            <v>111001022702</v>
          </cell>
          <cell r="B56">
            <v>20</v>
          </cell>
          <cell r="C56" t="str">
            <v>1110010202USD-003-27</v>
          </cell>
          <cell r="D56" t="str">
            <v>Agencias Boveda - ML (Efectivo en Bóveda)</v>
          </cell>
          <cell r="E56">
            <v>81920</v>
          </cell>
          <cell r="F56">
            <v>684563.87</v>
          </cell>
          <cell r="G56">
            <v>622793.87</v>
          </cell>
          <cell r="H56">
            <v>143690</v>
          </cell>
          <cell r="I56">
            <v>81920</v>
          </cell>
          <cell r="J56">
            <v>684563.87</v>
          </cell>
          <cell r="K56">
            <v>622793.87</v>
          </cell>
          <cell r="L56">
            <v>143690</v>
          </cell>
        </row>
        <row r="57">
          <cell r="A57" t="str">
            <v>111001023102</v>
          </cell>
          <cell r="B57">
            <v>20</v>
          </cell>
          <cell r="C57" t="str">
            <v>1110010202USD-003-31</v>
          </cell>
          <cell r="D57" t="str">
            <v>Agencias Boveda - ML (Efectivo en Bóveda)</v>
          </cell>
          <cell r="E57">
            <v>174754.04</v>
          </cell>
          <cell r="F57">
            <v>4946502.8499999996</v>
          </cell>
          <cell r="G57">
            <v>4940787.8499999996</v>
          </cell>
          <cell r="H57">
            <v>180469.04</v>
          </cell>
          <cell r="I57">
            <v>174754.04</v>
          </cell>
          <cell r="J57">
            <v>4946502.8499999996</v>
          </cell>
          <cell r="K57">
            <v>4940787.8499999996</v>
          </cell>
          <cell r="L57">
            <v>180469.04</v>
          </cell>
        </row>
        <row r="58">
          <cell r="A58" t="str">
            <v>111001024102</v>
          </cell>
          <cell r="B58">
            <v>20</v>
          </cell>
          <cell r="C58" t="str">
            <v>1110010202USD-003-41</v>
          </cell>
          <cell r="D58" t="str">
            <v>Agencias Boveda - ML (Efectivo en Bóveda)</v>
          </cell>
          <cell r="E58">
            <v>178345</v>
          </cell>
          <cell r="F58">
            <v>1192464.98</v>
          </cell>
          <cell r="G58">
            <v>1253479.98</v>
          </cell>
          <cell r="H58">
            <v>117330</v>
          </cell>
          <cell r="I58">
            <v>178345</v>
          </cell>
          <cell r="J58">
            <v>1192464.98</v>
          </cell>
          <cell r="K58">
            <v>1253479.98</v>
          </cell>
          <cell r="L58">
            <v>117330</v>
          </cell>
        </row>
        <row r="59">
          <cell r="A59" t="str">
            <v>111001025802</v>
          </cell>
          <cell r="B59">
            <v>20</v>
          </cell>
          <cell r="C59" t="str">
            <v>1110010202USD-003-58</v>
          </cell>
          <cell r="D59" t="str">
            <v>Agencias Boveda - ML (Efectivo en Bóveda)</v>
          </cell>
          <cell r="E59">
            <v>161190</v>
          </cell>
          <cell r="F59">
            <v>1596315.62</v>
          </cell>
          <cell r="G59">
            <v>1575105.62</v>
          </cell>
          <cell r="H59">
            <v>182400</v>
          </cell>
          <cell r="I59">
            <v>161190</v>
          </cell>
          <cell r="J59">
            <v>1596315.62</v>
          </cell>
          <cell r="K59">
            <v>1575105.62</v>
          </cell>
          <cell r="L59">
            <v>182400</v>
          </cell>
        </row>
        <row r="60">
          <cell r="A60" t="str">
            <v>111001025902</v>
          </cell>
          <cell r="B60">
            <v>20</v>
          </cell>
          <cell r="C60" t="str">
            <v>1110010202USD-003-59</v>
          </cell>
          <cell r="D60" t="str">
            <v>Agencias Boveda - ML (Efectivo en Bóveda)</v>
          </cell>
          <cell r="E60">
            <v>112802</v>
          </cell>
          <cell r="F60">
            <v>849655</v>
          </cell>
          <cell r="G60">
            <v>830760</v>
          </cell>
          <cell r="H60">
            <v>131697</v>
          </cell>
          <cell r="I60">
            <v>112802</v>
          </cell>
          <cell r="J60">
            <v>849655</v>
          </cell>
          <cell r="K60">
            <v>830760</v>
          </cell>
          <cell r="L60">
            <v>131697</v>
          </cell>
        </row>
        <row r="61">
          <cell r="A61" t="str">
            <v>1110010203</v>
          </cell>
          <cell r="B61">
            <v>14</v>
          </cell>
          <cell r="C61" t="str">
            <v>1110010203 USD</v>
          </cell>
          <cell r="D61" t="str">
            <v>Agencias Atm - ML</v>
          </cell>
          <cell r="E61">
            <v>1034490</v>
          </cell>
          <cell r="F61">
            <v>4070620</v>
          </cell>
          <cell r="G61">
            <v>4101950</v>
          </cell>
          <cell r="H61">
            <v>1003160</v>
          </cell>
          <cell r="I61">
            <v>1034490</v>
          </cell>
          <cell r="J61">
            <v>4070620</v>
          </cell>
          <cell r="K61">
            <v>4101950</v>
          </cell>
          <cell r="L61">
            <v>1003160</v>
          </cell>
        </row>
        <row r="62">
          <cell r="A62" t="str">
            <v>111001020103</v>
          </cell>
          <cell r="B62">
            <v>20</v>
          </cell>
          <cell r="C62" t="str">
            <v>1110010203USD-009-01</v>
          </cell>
          <cell r="D62" t="str">
            <v>Agencias Atm - ML (Efectivo en ATM)</v>
          </cell>
          <cell r="E62">
            <v>36170</v>
          </cell>
          <cell r="F62">
            <v>120000</v>
          </cell>
          <cell r="G62">
            <v>123695</v>
          </cell>
          <cell r="H62">
            <v>32475</v>
          </cell>
          <cell r="I62">
            <v>36170</v>
          </cell>
          <cell r="J62">
            <v>120000</v>
          </cell>
          <cell r="K62">
            <v>123695</v>
          </cell>
          <cell r="L62">
            <v>32475</v>
          </cell>
        </row>
        <row r="63">
          <cell r="A63" t="str">
            <v>111001020203</v>
          </cell>
          <cell r="B63">
            <v>20</v>
          </cell>
          <cell r="C63" t="str">
            <v>1110010203USD-009-02</v>
          </cell>
          <cell r="D63" t="str">
            <v>Agencias Atm - ML (Efectivo en ATM)</v>
          </cell>
          <cell r="E63">
            <v>33235</v>
          </cell>
          <cell r="F63">
            <v>140000</v>
          </cell>
          <cell r="G63">
            <v>137150</v>
          </cell>
          <cell r="H63">
            <v>36085</v>
          </cell>
          <cell r="I63">
            <v>33235</v>
          </cell>
          <cell r="J63">
            <v>140000</v>
          </cell>
          <cell r="K63">
            <v>137150</v>
          </cell>
          <cell r="L63">
            <v>36085</v>
          </cell>
        </row>
        <row r="64">
          <cell r="A64" t="str">
            <v>111001020303</v>
          </cell>
          <cell r="B64">
            <v>20</v>
          </cell>
          <cell r="C64" t="str">
            <v>1110010203USD-009-03</v>
          </cell>
          <cell r="D64" t="str">
            <v>Agencias Atm - ML (Efectivo en ATM)</v>
          </cell>
          <cell r="E64">
            <v>25960</v>
          </cell>
          <cell r="F64">
            <v>120000</v>
          </cell>
          <cell r="G64">
            <v>117460</v>
          </cell>
          <cell r="H64">
            <v>28500</v>
          </cell>
          <cell r="I64">
            <v>25960</v>
          </cell>
          <cell r="J64">
            <v>120000</v>
          </cell>
          <cell r="K64">
            <v>117460</v>
          </cell>
          <cell r="L64">
            <v>28500</v>
          </cell>
        </row>
        <row r="65">
          <cell r="A65" t="str">
            <v>111001020403</v>
          </cell>
          <cell r="B65">
            <v>20</v>
          </cell>
          <cell r="C65" t="str">
            <v>1110010203USD-009-04</v>
          </cell>
          <cell r="D65" t="str">
            <v>Agencias Atm - ML (Efectivo en ATM)</v>
          </cell>
          <cell r="E65">
            <v>64925</v>
          </cell>
          <cell r="F65">
            <v>180000</v>
          </cell>
          <cell r="G65">
            <v>197840</v>
          </cell>
          <cell r="H65">
            <v>47085</v>
          </cell>
          <cell r="I65">
            <v>64925</v>
          </cell>
          <cell r="J65">
            <v>180000</v>
          </cell>
          <cell r="K65">
            <v>197840</v>
          </cell>
          <cell r="L65">
            <v>47085</v>
          </cell>
        </row>
        <row r="66">
          <cell r="A66" t="str">
            <v>111001020503</v>
          </cell>
          <cell r="B66">
            <v>20</v>
          </cell>
          <cell r="C66" t="str">
            <v>1110010203USD-009-05</v>
          </cell>
          <cell r="D66" t="str">
            <v>Agencias Atm - ML (Efectivo en ATM)</v>
          </cell>
          <cell r="E66">
            <v>58345</v>
          </cell>
          <cell r="F66">
            <v>130000</v>
          </cell>
          <cell r="G66">
            <v>136960</v>
          </cell>
          <cell r="H66">
            <v>51385</v>
          </cell>
          <cell r="I66">
            <v>58345</v>
          </cell>
          <cell r="J66">
            <v>130000</v>
          </cell>
          <cell r="K66">
            <v>136960</v>
          </cell>
          <cell r="L66">
            <v>51385</v>
          </cell>
        </row>
        <row r="67">
          <cell r="A67" t="str">
            <v>111001020703</v>
          </cell>
          <cell r="B67">
            <v>20</v>
          </cell>
          <cell r="C67" t="str">
            <v>1110010203USD-009-07</v>
          </cell>
          <cell r="D67" t="str">
            <v>Agencias Atm - ML (Efectivo en ATM)</v>
          </cell>
          <cell r="E67">
            <v>37025</v>
          </cell>
          <cell r="F67">
            <v>304260</v>
          </cell>
          <cell r="G67">
            <v>302980</v>
          </cell>
          <cell r="H67">
            <v>38305</v>
          </cell>
          <cell r="I67">
            <v>37025</v>
          </cell>
          <cell r="J67">
            <v>304260</v>
          </cell>
          <cell r="K67">
            <v>302980</v>
          </cell>
          <cell r="L67">
            <v>38305</v>
          </cell>
        </row>
        <row r="68">
          <cell r="A68" t="str">
            <v>111001020803</v>
          </cell>
          <cell r="B68">
            <v>20</v>
          </cell>
          <cell r="C68" t="str">
            <v>1110010203USD-009-08</v>
          </cell>
          <cell r="D68" t="str">
            <v>Agencias Atm - ML (Efectivo en ATM)</v>
          </cell>
          <cell r="E68">
            <v>9015</v>
          </cell>
          <cell r="F68">
            <v>80000</v>
          </cell>
          <cell r="G68">
            <v>70730</v>
          </cell>
          <cell r="H68">
            <v>18285</v>
          </cell>
          <cell r="I68">
            <v>9015</v>
          </cell>
          <cell r="J68">
            <v>80000</v>
          </cell>
          <cell r="K68">
            <v>70730</v>
          </cell>
          <cell r="L68">
            <v>18285</v>
          </cell>
        </row>
        <row r="69">
          <cell r="A69" t="str">
            <v>111001021003</v>
          </cell>
          <cell r="B69">
            <v>20</v>
          </cell>
          <cell r="C69" t="str">
            <v>1110010203USD-009-10</v>
          </cell>
          <cell r="D69" t="str">
            <v>Agencias Atm - ML (Efectivo en ATM)</v>
          </cell>
          <cell r="E69">
            <v>44475</v>
          </cell>
          <cell r="F69">
            <v>100000</v>
          </cell>
          <cell r="G69">
            <v>107455</v>
          </cell>
          <cell r="H69">
            <v>37020</v>
          </cell>
          <cell r="I69">
            <v>44475</v>
          </cell>
          <cell r="J69">
            <v>100000</v>
          </cell>
          <cell r="K69">
            <v>107455</v>
          </cell>
          <cell r="L69">
            <v>37020</v>
          </cell>
        </row>
        <row r="70">
          <cell r="A70" t="str">
            <v>111001021103</v>
          </cell>
          <cell r="B70">
            <v>20</v>
          </cell>
          <cell r="C70" t="str">
            <v>1110010203USD-009-11</v>
          </cell>
          <cell r="D70" t="str">
            <v>Agencias Atm - ML (Efectivo en ATM)</v>
          </cell>
          <cell r="E70">
            <v>32720</v>
          </cell>
          <cell r="F70">
            <v>180000</v>
          </cell>
          <cell r="G70">
            <v>140915</v>
          </cell>
          <cell r="H70">
            <v>71805</v>
          </cell>
          <cell r="I70">
            <v>32720</v>
          </cell>
          <cell r="J70">
            <v>180000</v>
          </cell>
          <cell r="K70">
            <v>140915</v>
          </cell>
          <cell r="L70">
            <v>71805</v>
          </cell>
        </row>
        <row r="71">
          <cell r="A71" t="str">
            <v>111001021203</v>
          </cell>
          <cell r="B71">
            <v>20</v>
          </cell>
          <cell r="C71" t="str">
            <v>1110010203USD-009-12</v>
          </cell>
          <cell r="D71" t="str">
            <v>Agencias Atm - ML (Efectivo en ATM)</v>
          </cell>
          <cell r="E71">
            <v>15390</v>
          </cell>
          <cell r="F71">
            <v>60000</v>
          </cell>
          <cell r="G71">
            <v>54890</v>
          </cell>
          <cell r="H71">
            <v>20500</v>
          </cell>
          <cell r="I71">
            <v>15390</v>
          </cell>
          <cell r="J71">
            <v>60000</v>
          </cell>
          <cell r="K71">
            <v>54890</v>
          </cell>
          <cell r="L71">
            <v>20500</v>
          </cell>
        </row>
        <row r="72">
          <cell r="A72" t="str">
            <v>111001021303</v>
          </cell>
          <cell r="B72">
            <v>20</v>
          </cell>
          <cell r="C72" t="str">
            <v>1110010203USD-009-13</v>
          </cell>
          <cell r="D72" t="str">
            <v>Agencias Atm - ML (Efectivo en ATM)</v>
          </cell>
          <cell r="E72">
            <v>19040</v>
          </cell>
          <cell r="F72">
            <v>40000</v>
          </cell>
          <cell r="G72">
            <v>41205</v>
          </cell>
          <cell r="H72">
            <v>17835</v>
          </cell>
          <cell r="I72">
            <v>19040</v>
          </cell>
          <cell r="J72">
            <v>40000</v>
          </cell>
          <cell r="K72">
            <v>41205</v>
          </cell>
          <cell r="L72">
            <v>17835</v>
          </cell>
        </row>
        <row r="73">
          <cell r="A73" t="str">
            <v>111001021703</v>
          </cell>
          <cell r="B73">
            <v>20</v>
          </cell>
          <cell r="C73" t="str">
            <v>1110010203USD-009-17</v>
          </cell>
          <cell r="D73" t="str">
            <v>Agencias Atm - ML (Efectivo en ATM)</v>
          </cell>
          <cell r="E73">
            <v>13245</v>
          </cell>
          <cell r="F73">
            <v>75000</v>
          </cell>
          <cell r="G73">
            <v>66430</v>
          </cell>
          <cell r="H73">
            <v>21815</v>
          </cell>
          <cell r="I73">
            <v>13245</v>
          </cell>
          <cell r="J73">
            <v>75000</v>
          </cell>
          <cell r="K73">
            <v>66430</v>
          </cell>
          <cell r="L73">
            <v>21815</v>
          </cell>
        </row>
        <row r="74">
          <cell r="A74" t="str">
            <v>111001021803</v>
          </cell>
          <cell r="B74">
            <v>20</v>
          </cell>
          <cell r="C74" t="str">
            <v>1110010203USD-009-18</v>
          </cell>
          <cell r="D74" t="str">
            <v>Agencias Atm - ML (Efectivo en ATM)</v>
          </cell>
          <cell r="E74">
            <v>14150</v>
          </cell>
          <cell r="F74">
            <v>20000</v>
          </cell>
          <cell r="G74">
            <v>21030</v>
          </cell>
          <cell r="H74">
            <v>13120</v>
          </cell>
          <cell r="I74">
            <v>14150</v>
          </cell>
          <cell r="J74">
            <v>20000</v>
          </cell>
          <cell r="K74">
            <v>21030</v>
          </cell>
          <cell r="L74">
            <v>13120</v>
          </cell>
        </row>
        <row r="75">
          <cell r="A75" t="str">
            <v>111001021903</v>
          </cell>
          <cell r="B75">
            <v>20</v>
          </cell>
          <cell r="C75" t="str">
            <v>1110010203USD-009-19</v>
          </cell>
          <cell r="D75" t="str">
            <v>Agencias Atm - ML (Efectivo en ATM)</v>
          </cell>
          <cell r="E75">
            <v>48450</v>
          </cell>
          <cell r="F75">
            <v>219000</v>
          </cell>
          <cell r="G75">
            <v>214105</v>
          </cell>
          <cell r="H75">
            <v>53345</v>
          </cell>
          <cell r="I75">
            <v>48450</v>
          </cell>
          <cell r="J75">
            <v>219000</v>
          </cell>
          <cell r="K75">
            <v>214105</v>
          </cell>
          <cell r="L75">
            <v>53345</v>
          </cell>
        </row>
        <row r="76">
          <cell r="A76" t="str">
            <v>111001022203</v>
          </cell>
          <cell r="B76">
            <v>20</v>
          </cell>
          <cell r="C76" t="str">
            <v>1110010203USD-009-22</v>
          </cell>
          <cell r="D76" t="str">
            <v>Agencias Atm - ML (Efectivo en ATM)</v>
          </cell>
          <cell r="E76">
            <v>14250</v>
          </cell>
          <cell r="F76">
            <v>100000</v>
          </cell>
          <cell r="G76">
            <v>96245</v>
          </cell>
          <cell r="H76">
            <v>18005</v>
          </cell>
          <cell r="I76">
            <v>14250</v>
          </cell>
          <cell r="J76">
            <v>100000</v>
          </cell>
          <cell r="K76">
            <v>96245</v>
          </cell>
          <cell r="L76">
            <v>18005</v>
          </cell>
        </row>
        <row r="77">
          <cell r="A77" t="str">
            <v>111001022303</v>
          </cell>
          <cell r="B77">
            <v>20</v>
          </cell>
          <cell r="C77" t="str">
            <v>1110010203USD-009-23</v>
          </cell>
          <cell r="D77" t="str">
            <v>Agencias Atm - ML (Efectivo en ATM)</v>
          </cell>
          <cell r="E77">
            <v>50220</v>
          </cell>
          <cell r="F77">
            <v>248250</v>
          </cell>
          <cell r="G77">
            <v>244150</v>
          </cell>
          <cell r="H77">
            <v>54320</v>
          </cell>
          <cell r="I77">
            <v>50220</v>
          </cell>
          <cell r="J77">
            <v>248250</v>
          </cell>
          <cell r="K77">
            <v>244150</v>
          </cell>
          <cell r="L77">
            <v>54320</v>
          </cell>
        </row>
        <row r="78">
          <cell r="A78" t="str">
            <v>111001022403</v>
          </cell>
          <cell r="B78">
            <v>20</v>
          </cell>
          <cell r="C78" t="str">
            <v>1110010203USD-009-24</v>
          </cell>
          <cell r="D78" t="str">
            <v>Agencias Atm - ML (Efectivo en ATM)</v>
          </cell>
          <cell r="E78">
            <v>61255</v>
          </cell>
          <cell r="F78">
            <v>180000</v>
          </cell>
          <cell r="G78">
            <v>189635</v>
          </cell>
          <cell r="H78">
            <v>51620</v>
          </cell>
          <cell r="I78">
            <v>61255</v>
          </cell>
          <cell r="J78">
            <v>180000</v>
          </cell>
          <cell r="K78">
            <v>189635</v>
          </cell>
          <cell r="L78">
            <v>51620</v>
          </cell>
        </row>
        <row r="79">
          <cell r="A79" t="str">
            <v>111001022503</v>
          </cell>
          <cell r="B79">
            <v>20</v>
          </cell>
          <cell r="C79" t="str">
            <v>1110010203USD-009-25</v>
          </cell>
          <cell r="D79" t="str">
            <v>Agencias Atm - ML (Efectivo en ATM)</v>
          </cell>
          <cell r="E79">
            <v>36700</v>
          </cell>
          <cell r="F79">
            <v>230000</v>
          </cell>
          <cell r="G79">
            <v>218685</v>
          </cell>
          <cell r="H79">
            <v>48015</v>
          </cell>
          <cell r="I79">
            <v>36700</v>
          </cell>
          <cell r="J79">
            <v>230000</v>
          </cell>
          <cell r="K79">
            <v>218685</v>
          </cell>
          <cell r="L79">
            <v>48015</v>
          </cell>
        </row>
        <row r="80">
          <cell r="A80" t="str">
            <v>111001022603</v>
          </cell>
          <cell r="B80">
            <v>20</v>
          </cell>
          <cell r="C80" t="str">
            <v>1110010203USD-009-26</v>
          </cell>
          <cell r="D80" t="str">
            <v>Agencias Atm - ML (Efectivo en ATM)</v>
          </cell>
          <cell r="E80">
            <v>17025</v>
          </cell>
          <cell r="F80">
            <v>60000</v>
          </cell>
          <cell r="G80">
            <v>58140</v>
          </cell>
          <cell r="H80">
            <v>18885</v>
          </cell>
          <cell r="I80">
            <v>17025</v>
          </cell>
          <cell r="J80">
            <v>60000</v>
          </cell>
          <cell r="K80">
            <v>58140</v>
          </cell>
          <cell r="L80">
            <v>18885</v>
          </cell>
        </row>
        <row r="81">
          <cell r="A81" t="str">
            <v>111001022703</v>
          </cell>
          <cell r="B81">
            <v>20</v>
          </cell>
          <cell r="C81" t="str">
            <v>1110010203USD-009-27</v>
          </cell>
          <cell r="D81" t="str">
            <v>Agencias Atm - ML (Efectivo en ATM)</v>
          </cell>
          <cell r="E81">
            <v>20000</v>
          </cell>
          <cell r="F81">
            <v>40000</v>
          </cell>
          <cell r="G81">
            <v>40780</v>
          </cell>
          <cell r="H81">
            <v>19220</v>
          </cell>
          <cell r="I81">
            <v>20000</v>
          </cell>
          <cell r="J81">
            <v>40000</v>
          </cell>
          <cell r="K81">
            <v>40780</v>
          </cell>
          <cell r="L81">
            <v>19220</v>
          </cell>
        </row>
        <row r="82">
          <cell r="A82" t="str">
            <v>111001023103</v>
          </cell>
          <cell r="B82">
            <v>20</v>
          </cell>
          <cell r="C82" t="str">
            <v>1110010203USD-009-31</v>
          </cell>
          <cell r="D82" t="str">
            <v>Agencias Atm - ML (Efectivo en ATM)</v>
          </cell>
          <cell r="E82">
            <v>152985</v>
          </cell>
          <cell r="F82">
            <v>599110</v>
          </cell>
          <cell r="G82">
            <v>614445</v>
          </cell>
          <cell r="H82">
            <v>137650</v>
          </cell>
          <cell r="I82">
            <v>152985</v>
          </cell>
          <cell r="J82">
            <v>599110</v>
          </cell>
          <cell r="K82">
            <v>614445</v>
          </cell>
          <cell r="L82">
            <v>137650</v>
          </cell>
        </row>
        <row r="83">
          <cell r="A83" t="str">
            <v>111001024103</v>
          </cell>
          <cell r="B83">
            <v>20</v>
          </cell>
          <cell r="C83" t="str">
            <v>1110010203USD-009-41</v>
          </cell>
          <cell r="D83" t="str">
            <v>Agencias Atm - ML (Efectivo en ATM)</v>
          </cell>
          <cell r="E83">
            <v>30075</v>
          </cell>
          <cell r="F83">
            <v>160000</v>
          </cell>
          <cell r="G83">
            <v>158895</v>
          </cell>
          <cell r="H83">
            <v>31180</v>
          </cell>
          <cell r="I83">
            <v>30075</v>
          </cell>
          <cell r="J83">
            <v>160000</v>
          </cell>
          <cell r="K83">
            <v>158895</v>
          </cell>
          <cell r="L83">
            <v>31180</v>
          </cell>
        </row>
        <row r="84">
          <cell r="A84" t="str">
            <v>111001025803</v>
          </cell>
          <cell r="B84">
            <v>20</v>
          </cell>
          <cell r="C84" t="str">
            <v>1110010203USD-009-58</v>
          </cell>
          <cell r="D84" t="str">
            <v>Agencias Atm - ML (Efectivo en ATM)</v>
          </cell>
          <cell r="E84">
            <v>138070</v>
          </cell>
          <cell r="F84">
            <v>525000</v>
          </cell>
          <cell r="G84">
            <v>564605</v>
          </cell>
          <cell r="H84">
            <v>98465</v>
          </cell>
          <cell r="I84">
            <v>138070</v>
          </cell>
          <cell r="J84">
            <v>525000</v>
          </cell>
          <cell r="K84">
            <v>564605</v>
          </cell>
          <cell r="L84">
            <v>98465</v>
          </cell>
        </row>
        <row r="85">
          <cell r="A85" t="str">
            <v>111001025903</v>
          </cell>
          <cell r="B85">
            <v>20</v>
          </cell>
          <cell r="C85" t="str">
            <v>1110010203USD-009-59</v>
          </cell>
          <cell r="D85" t="str">
            <v>Agencias Atm - ML (Efectivo en ATM)</v>
          </cell>
          <cell r="E85">
            <v>61765</v>
          </cell>
          <cell r="F85">
            <v>160000</v>
          </cell>
          <cell r="G85">
            <v>183525</v>
          </cell>
          <cell r="H85">
            <v>38240</v>
          </cell>
          <cell r="I85">
            <v>61765</v>
          </cell>
          <cell r="J85">
            <v>160000</v>
          </cell>
          <cell r="K85">
            <v>183525</v>
          </cell>
          <cell r="L85">
            <v>38240</v>
          </cell>
        </row>
        <row r="86">
          <cell r="A86" t="str">
            <v>1110010204</v>
          </cell>
          <cell r="B86">
            <v>14</v>
          </cell>
          <cell r="C86" t="str">
            <v>1110010204 USD</v>
          </cell>
          <cell r="D86" t="str">
            <v>Efectivo en Pay-Box</v>
          </cell>
          <cell r="E86">
            <v>85746</v>
          </cell>
          <cell r="F86">
            <v>210472</v>
          </cell>
          <cell r="G86">
            <v>284087</v>
          </cell>
          <cell r="H86">
            <v>12131</v>
          </cell>
          <cell r="I86">
            <v>85746</v>
          </cell>
          <cell r="J86">
            <v>210472</v>
          </cell>
          <cell r="K86">
            <v>284087</v>
          </cell>
          <cell r="L86">
            <v>12131</v>
          </cell>
        </row>
        <row r="87">
          <cell r="A87" t="str">
            <v>111001020104</v>
          </cell>
          <cell r="B87">
            <v>20</v>
          </cell>
          <cell r="C87" t="str">
            <v>1110010204USD-004-01</v>
          </cell>
          <cell r="D87" t="str">
            <v>(Efectivo)</v>
          </cell>
          <cell r="E87">
            <v>110</v>
          </cell>
          <cell r="F87">
            <v>14110</v>
          </cell>
          <cell r="G87">
            <v>14210</v>
          </cell>
          <cell r="H87">
            <v>10</v>
          </cell>
          <cell r="I87">
            <v>110</v>
          </cell>
          <cell r="J87">
            <v>14110</v>
          </cell>
          <cell r="K87">
            <v>14210</v>
          </cell>
          <cell r="L87">
            <v>10</v>
          </cell>
        </row>
        <row r="88">
          <cell r="A88" t="str">
            <v>111001020204</v>
          </cell>
          <cell r="B88">
            <v>20</v>
          </cell>
          <cell r="C88" t="str">
            <v>1110010204USD-004-02</v>
          </cell>
          <cell r="D88" t="str">
            <v>(Efectivo)</v>
          </cell>
          <cell r="E88">
            <v>1241</v>
          </cell>
          <cell r="F88">
            <v>6275</v>
          </cell>
          <cell r="G88">
            <v>7516</v>
          </cell>
          <cell r="H88">
            <v>0</v>
          </cell>
          <cell r="I88">
            <v>1241</v>
          </cell>
          <cell r="J88">
            <v>6275</v>
          </cell>
          <cell r="K88">
            <v>7516</v>
          </cell>
          <cell r="L88">
            <v>0</v>
          </cell>
        </row>
        <row r="89">
          <cell r="A89" t="str">
            <v>111001020304</v>
          </cell>
          <cell r="B89">
            <v>20</v>
          </cell>
          <cell r="C89" t="str">
            <v>1110010204USD-004-03</v>
          </cell>
          <cell r="D89" t="str">
            <v>(Efectivo)</v>
          </cell>
          <cell r="E89">
            <v>570</v>
          </cell>
          <cell r="F89">
            <v>10378</v>
          </cell>
          <cell r="G89">
            <v>10508</v>
          </cell>
          <cell r="H89">
            <v>440</v>
          </cell>
          <cell r="I89">
            <v>570</v>
          </cell>
          <cell r="J89">
            <v>10378</v>
          </cell>
          <cell r="K89">
            <v>10508</v>
          </cell>
          <cell r="L89">
            <v>440</v>
          </cell>
        </row>
        <row r="90">
          <cell r="A90" t="str">
            <v>111001020404</v>
          </cell>
          <cell r="B90">
            <v>20</v>
          </cell>
          <cell r="C90" t="str">
            <v>1110010204USD-004-04</v>
          </cell>
          <cell r="D90" t="str">
            <v>(Efectivo)</v>
          </cell>
          <cell r="E90">
            <v>3702</v>
          </cell>
          <cell r="F90">
            <v>6680</v>
          </cell>
          <cell r="G90">
            <v>10002</v>
          </cell>
          <cell r="H90">
            <v>380</v>
          </cell>
          <cell r="I90">
            <v>3702</v>
          </cell>
          <cell r="J90">
            <v>6680</v>
          </cell>
          <cell r="K90">
            <v>10002</v>
          </cell>
          <cell r="L90">
            <v>380</v>
          </cell>
        </row>
        <row r="91">
          <cell r="A91" t="str">
            <v>111001020504</v>
          </cell>
          <cell r="B91">
            <v>20</v>
          </cell>
          <cell r="C91" t="str">
            <v>1110010204USD-004-05</v>
          </cell>
          <cell r="D91" t="str">
            <v>(Efectivo)</v>
          </cell>
          <cell r="E91">
            <v>1405</v>
          </cell>
          <cell r="F91">
            <v>2407</v>
          </cell>
          <cell r="G91">
            <v>3710</v>
          </cell>
          <cell r="H91">
            <v>102</v>
          </cell>
          <cell r="I91">
            <v>1405</v>
          </cell>
          <cell r="J91">
            <v>2407</v>
          </cell>
          <cell r="K91">
            <v>3710</v>
          </cell>
          <cell r="L91">
            <v>102</v>
          </cell>
        </row>
        <row r="92">
          <cell r="A92" t="str">
            <v>111001020704</v>
          </cell>
          <cell r="B92">
            <v>20</v>
          </cell>
          <cell r="C92" t="str">
            <v>1110010204USD-004-07</v>
          </cell>
          <cell r="D92" t="str">
            <v>(Efectivo)</v>
          </cell>
          <cell r="E92">
            <v>950</v>
          </cell>
          <cell r="F92">
            <v>24090</v>
          </cell>
          <cell r="G92">
            <v>23240</v>
          </cell>
          <cell r="H92">
            <v>1800</v>
          </cell>
          <cell r="I92">
            <v>950</v>
          </cell>
          <cell r="J92">
            <v>24090</v>
          </cell>
          <cell r="K92">
            <v>23240</v>
          </cell>
          <cell r="L92">
            <v>1800</v>
          </cell>
        </row>
        <row r="93">
          <cell r="A93" t="str">
            <v>111001020804</v>
          </cell>
          <cell r="B93">
            <v>20</v>
          </cell>
          <cell r="C93" t="str">
            <v>1110010204USD-004-08</v>
          </cell>
          <cell r="D93" t="str">
            <v>(Efectivo)</v>
          </cell>
          <cell r="E93">
            <v>7458</v>
          </cell>
          <cell r="F93">
            <v>9338</v>
          </cell>
          <cell r="G93">
            <v>16576</v>
          </cell>
          <cell r="H93">
            <v>220</v>
          </cell>
          <cell r="I93">
            <v>7458</v>
          </cell>
          <cell r="J93">
            <v>9338</v>
          </cell>
          <cell r="K93">
            <v>16576</v>
          </cell>
          <cell r="L93">
            <v>220</v>
          </cell>
        </row>
        <row r="94">
          <cell r="A94" t="str">
            <v>111001021004</v>
          </cell>
          <cell r="B94">
            <v>20</v>
          </cell>
          <cell r="C94" t="str">
            <v>1110010204USD-004-10</v>
          </cell>
          <cell r="D94" t="str">
            <v>(Efectivo)</v>
          </cell>
          <cell r="E94">
            <v>1932</v>
          </cell>
          <cell r="F94">
            <v>5268</v>
          </cell>
          <cell r="G94">
            <v>6219</v>
          </cell>
          <cell r="H94">
            <v>981</v>
          </cell>
          <cell r="I94">
            <v>1932</v>
          </cell>
          <cell r="J94">
            <v>5268</v>
          </cell>
          <cell r="K94">
            <v>6219</v>
          </cell>
          <cell r="L94">
            <v>981</v>
          </cell>
        </row>
        <row r="95">
          <cell r="A95" t="str">
            <v>111001021104</v>
          </cell>
          <cell r="B95">
            <v>20</v>
          </cell>
          <cell r="C95" t="str">
            <v>1110010204USD-004-11</v>
          </cell>
          <cell r="D95" t="str">
            <v>(Efectivo)</v>
          </cell>
          <cell r="E95">
            <v>5728</v>
          </cell>
          <cell r="F95">
            <v>7860</v>
          </cell>
          <cell r="G95">
            <v>13068</v>
          </cell>
          <cell r="H95">
            <v>520</v>
          </cell>
          <cell r="I95">
            <v>5728</v>
          </cell>
          <cell r="J95">
            <v>7860</v>
          </cell>
          <cell r="K95">
            <v>13068</v>
          </cell>
          <cell r="L95">
            <v>520</v>
          </cell>
        </row>
        <row r="96">
          <cell r="A96" t="str">
            <v>111001021204</v>
          </cell>
          <cell r="B96">
            <v>20</v>
          </cell>
          <cell r="C96" t="str">
            <v>1110010204USD-004-12</v>
          </cell>
          <cell r="D96" t="str">
            <v>(Efectivo)</v>
          </cell>
          <cell r="E96">
            <v>6175</v>
          </cell>
          <cell r="F96">
            <v>5040</v>
          </cell>
          <cell r="G96">
            <v>11190</v>
          </cell>
          <cell r="H96">
            <v>25</v>
          </cell>
          <cell r="I96">
            <v>6175</v>
          </cell>
          <cell r="J96">
            <v>5040</v>
          </cell>
          <cell r="K96">
            <v>11190</v>
          </cell>
          <cell r="L96">
            <v>25</v>
          </cell>
        </row>
        <row r="97">
          <cell r="A97" t="str">
            <v>111001021304</v>
          </cell>
          <cell r="B97">
            <v>20</v>
          </cell>
          <cell r="C97" t="str">
            <v>1110010204USD-004-13</v>
          </cell>
          <cell r="D97" t="str">
            <v>(Efectivo)</v>
          </cell>
          <cell r="E97">
            <v>4710</v>
          </cell>
          <cell r="F97">
            <v>3401</v>
          </cell>
          <cell r="G97">
            <v>6936</v>
          </cell>
          <cell r="H97">
            <v>1175</v>
          </cell>
          <cell r="I97">
            <v>4710</v>
          </cell>
          <cell r="J97">
            <v>3401</v>
          </cell>
          <cell r="K97">
            <v>6936</v>
          </cell>
          <cell r="L97">
            <v>1175</v>
          </cell>
        </row>
        <row r="98">
          <cell r="A98" t="str">
            <v>111001021704</v>
          </cell>
          <cell r="B98">
            <v>20</v>
          </cell>
          <cell r="C98" t="str">
            <v>1110010204USD-004-17</v>
          </cell>
          <cell r="D98" t="str">
            <v>(Efectivo)</v>
          </cell>
          <cell r="E98">
            <v>242</v>
          </cell>
          <cell r="F98">
            <v>2811</v>
          </cell>
          <cell r="G98">
            <v>3053</v>
          </cell>
          <cell r="H98">
            <v>0</v>
          </cell>
          <cell r="I98">
            <v>242</v>
          </cell>
          <cell r="J98">
            <v>2811</v>
          </cell>
          <cell r="K98">
            <v>3053</v>
          </cell>
          <cell r="L98">
            <v>0</v>
          </cell>
        </row>
        <row r="99">
          <cell r="A99" t="str">
            <v>111001021804</v>
          </cell>
          <cell r="B99">
            <v>20</v>
          </cell>
          <cell r="C99" t="str">
            <v>1110010204USD-004-18</v>
          </cell>
          <cell r="D99" t="str">
            <v>(Efectivo)</v>
          </cell>
          <cell r="E99">
            <v>3693</v>
          </cell>
          <cell r="F99">
            <v>367</v>
          </cell>
          <cell r="G99">
            <v>4060</v>
          </cell>
          <cell r="H99">
            <v>0</v>
          </cell>
          <cell r="I99">
            <v>3693</v>
          </cell>
          <cell r="J99">
            <v>367</v>
          </cell>
          <cell r="K99">
            <v>4060</v>
          </cell>
          <cell r="L99">
            <v>0</v>
          </cell>
        </row>
        <row r="100">
          <cell r="A100" t="str">
            <v>111001021904</v>
          </cell>
          <cell r="B100">
            <v>20</v>
          </cell>
          <cell r="C100" t="str">
            <v>1110010204USD-004-19</v>
          </cell>
          <cell r="D100" t="str">
            <v>(Efectivo)</v>
          </cell>
          <cell r="E100">
            <v>2546</v>
          </cell>
          <cell r="F100">
            <v>8198</v>
          </cell>
          <cell r="G100">
            <v>10314</v>
          </cell>
          <cell r="H100">
            <v>430</v>
          </cell>
          <cell r="I100">
            <v>2546</v>
          </cell>
          <cell r="J100">
            <v>8198</v>
          </cell>
          <cell r="K100">
            <v>10314</v>
          </cell>
          <cell r="L100">
            <v>430</v>
          </cell>
        </row>
        <row r="101">
          <cell r="A101" t="str">
            <v>111001022204</v>
          </cell>
          <cell r="B101">
            <v>20</v>
          </cell>
          <cell r="C101" t="str">
            <v>1110010204USD-004-22</v>
          </cell>
          <cell r="D101" t="str">
            <v>(Efectivo)</v>
          </cell>
          <cell r="E101">
            <v>584</v>
          </cell>
          <cell r="F101">
            <v>3377</v>
          </cell>
          <cell r="G101">
            <v>3751</v>
          </cell>
          <cell r="H101">
            <v>210</v>
          </cell>
          <cell r="I101">
            <v>584</v>
          </cell>
          <cell r="J101">
            <v>3377</v>
          </cell>
          <cell r="K101">
            <v>3751</v>
          </cell>
          <cell r="L101">
            <v>210</v>
          </cell>
        </row>
        <row r="102">
          <cell r="A102" t="str">
            <v>111001022304</v>
          </cell>
          <cell r="B102">
            <v>20</v>
          </cell>
          <cell r="C102" t="str">
            <v>1110010204USD-004-23</v>
          </cell>
          <cell r="D102" t="str">
            <v>(Efectivo)</v>
          </cell>
          <cell r="E102">
            <v>3100</v>
          </cell>
          <cell r="F102">
            <v>5613</v>
          </cell>
          <cell r="G102">
            <v>8700</v>
          </cell>
          <cell r="H102">
            <v>13</v>
          </cell>
          <cell r="I102">
            <v>3100</v>
          </cell>
          <cell r="J102">
            <v>5613</v>
          </cell>
          <cell r="K102">
            <v>8700</v>
          </cell>
          <cell r="L102">
            <v>13</v>
          </cell>
        </row>
        <row r="103">
          <cell r="A103" t="str">
            <v>111001022404</v>
          </cell>
          <cell r="B103">
            <v>20</v>
          </cell>
          <cell r="C103" t="str">
            <v>1110010204USD-004-24</v>
          </cell>
          <cell r="D103" t="str">
            <v>(Efectivo)</v>
          </cell>
          <cell r="E103">
            <v>1758</v>
          </cell>
          <cell r="F103">
            <v>3780</v>
          </cell>
          <cell r="G103">
            <v>5398</v>
          </cell>
          <cell r="H103">
            <v>140</v>
          </cell>
          <cell r="I103">
            <v>1758</v>
          </cell>
          <cell r="J103">
            <v>3780</v>
          </cell>
          <cell r="K103">
            <v>5398</v>
          </cell>
          <cell r="L103">
            <v>140</v>
          </cell>
        </row>
        <row r="104">
          <cell r="A104" t="str">
            <v>111001022504</v>
          </cell>
          <cell r="B104">
            <v>20</v>
          </cell>
          <cell r="C104" t="str">
            <v>1110010204USD-004-25</v>
          </cell>
          <cell r="D104" t="str">
            <v>(Efectivo)</v>
          </cell>
          <cell r="E104">
            <v>3005</v>
          </cell>
          <cell r="F104">
            <v>25931</v>
          </cell>
          <cell r="G104">
            <v>26786</v>
          </cell>
          <cell r="H104">
            <v>2150</v>
          </cell>
          <cell r="I104">
            <v>3005</v>
          </cell>
          <cell r="J104">
            <v>25931</v>
          </cell>
          <cell r="K104">
            <v>26786</v>
          </cell>
          <cell r="L104">
            <v>2150</v>
          </cell>
        </row>
        <row r="105">
          <cell r="A105" t="str">
            <v>111001022604</v>
          </cell>
          <cell r="B105">
            <v>20</v>
          </cell>
          <cell r="C105" t="str">
            <v>1110010204USD-004-26</v>
          </cell>
          <cell r="D105" t="str">
            <v>(Efectivo)</v>
          </cell>
          <cell r="E105">
            <v>2142</v>
          </cell>
          <cell r="F105">
            <v>2033</v>
          </cell>
          <cell r="G105">
            <v>4175</v>
          </cell>
          <cell r="H105">
            <v>0</v>
          </cell>
          <cell r="I105">
            <v>2142</v>
          </cell>
          <cell r="J105">
            <v>2033</v>
          </cell>
          <cell r="K105">
            <v>4175</v>
          </cell>
          <cell r="L105">
            <v>0</v>
          </cell>
        </row>
        <row r="106">
          <cell r="A106" t="str">
            <v>111001022704</v>
          </cell>
          <cell r="B106">
            <v>20</v>
          </cell>
          <cell r="C106" t="str">
            <v>1110010204USD-004-27</v>
          </cell>
          <cell r="D106" t="str">
            <v>(Efectivo)</v>
          </cell>
          <cell r="E106">
            <v>8007</v>
          </cell>
          <cell r="F106">
            <v>366</v>
          </cell>
          <cell r="G106">
            <v>8373</v>
          </cell>
          <cell r="H106">
            <v>0</v>
          </cell>
          <cell r="I106">
            <v>8007</v>
          </cell>
          <cell r="J106">
            <v>366</v>
          </cell>
          <cell r="K106">
            <v>8373</v>
          </cell>
          <cell r="L106">
            <v>0</v>
          </cell>
        </row>
        <row r="107">
          <cell r="A107" t="str">
            <v>111001023104</v>
          </cell>
          <cell r="B107">
            <v>20</v>
          </cell>
          <cell r="C107" t="str">
            <v>1110010204USD-004-31</v>
          </cell>
          <cell r="D107" t="str">
            <v>(Efectivo)</v>
          </cell>
          <cell r="E107">
            <v>10447</v>
          </cell>
          <cell r="F107">
            <v>22034</v>
          </cell>
          <cell r="G107">
            <v>30221</v>
          </cell>
          <cell r="H107">
            <v>2260</v>
          </cell>
          <cell r="I107">
            <v>10447</v>
          </cell>
          <cell r="J107">
            <v>22034</v>
          </cell>
          <cell r="K107">
            <v>30221</v>
          </cell>
          <cell r="L107">
            <v>2260</v>
          </cell>
        </row>
        <row r="108">
          <cell r="A108" t="str">
            <v>111001024104</v>
          </cell>
          <cell r="B108">
            <v>20</v>
          </cell>
          <cell r="C108" t="str">
            <v>1110010204USD-004-41</v>
          </cell>
          <cell r="D108" t="str">
            <v>(Efectivo)</v>
          </cell>
          <cell r="E108">
            <v>2760</v>
          </cell>
          <cell r="F108">
            <v>14611</v>
          </cell>
          <cell r="G108">
            <v>17371</v>
          </cell>
          <cell r="H108">
            <v>0</v>
          </cell>
          <cell r="I108">
            <v>2760</v>
          </cell>
          <cell r="J108">
            <v>14611</v>
          </cell>
          <cell r="K108">
            <v>17371</v>
          </cell>
          <cell r="L108">
            <v>0</v>
          </cell>
        </row>
        <row r="109">
          <cell r="A109" t="str">
            <v>111001025804</v>
          </cell>
          <cell r="B109">
            <v>20</v>
          </cell>
          <cell r="C109" t="str">
            <v>1110010204USD-004-58</v>
          </cell>
          <cell r="D109" t="str">
            <v>Efectivo en Pay-Box (Efectivo)</v>
          </cell>
          <cell r="E109">
            <v>9086</v>
          </cell>
          <cell r="F109">
            <v>13239</v>
          </cell>
          <cell r="G109">
            <v>22325</v>
          </cell>
          <cell r="H109">
            <v>0</v>
          </cell>
          <cell r="I109">
            <v>9086</v>
          </cell>
          <cell r="J109">
            <v>13239</v>
          </cell>
          <cell r="K109">
            <v>22325</v>
          </cell>
          <cell r="L109">
            <v>0</v>
          </cell>
        </row>
        <row r="110">
          <cell r="A110" t="str">
            <v>111001025904</v>
          </cell>
          <cell r="B110">
            <v>20</v>
          </cell>
          <cell r="C110" t="str">
            <v>1110010204USD-004-59</v>
          </cell>
          <cell r="D110" t="str">
            <v>Efectivo en Pay-Box (Efectivo)</v>
          </cell>
          <cell r="E110">
            <v>4395</v>
          </cell>
          <cell r="F110">
            <v>13265</v>
          </cell>
          <cell r="G110">
            <v>16385</v>
          </cell>
          <cell r="H110">
            <v>1275</v>
          </cell>
          <cell r="I110">
            <v>4395</v>
          </cell>
          <cell r="J110">
            <v>13265</v>
          </cell>
          <cell r="K110">
            <v>16385</v>
          </cell>
          <cell r="L110">
            <v>1275</v>
          </cell>
        </row>
        <row r="111">
          <cell r="A111" t="str">
            <v>11100103 U</v>
          </cell>
          <cell r="B111">
            <v>12</v>
          </cell>
          <cell r="C111" t="str">
            <v>11100103 USD</v>
          </cell>
          <cell r="D111" t="str">
            <v>Fondos fijos - ML</v>
          </cell>
          <cell r="E111">
            <v>4500</v>
          </cell>
          <cell r="F111">
            <v>0</v>
          </cell>
          <cell r="G111">
            <v>0</v>
          </cell>
          <cell r="H111">
            <v>4500</v>
          </cell>
          <cell r="I111">
            <v>4500</v>
          </cell>
          <cell r="J111">
            <v>0</v>
          </cell>
          <cell r="K111">
            <v>0</v>
          </cell>
          <cell r="L111">
            <v>4500</v>
          </cell>
        </row>
        <row r="112">
          <cell r="A112" t="str">
            <v>1110010300</v>
          </cell>
          <cell r="B112">
            <v>18</v>
          </cell>
          <cell r="C112" t="str">
            <v>11100103USD-002-00</v>
          </cell>
          <cell r="D112" t="str">
            <v>Fondos fijos - ML (Caja Chica)</v>
          </cell>
          <cell r="E112">
            <v>4500</v>
          </cell>
          <cell r="F112">
            <v>0</v>
          </cell>
          <cell r="G112">
            <v>0</v>
          </cell>
          <cell r="H112">
            <v>4500</v>
          </cell>
          <cell r="I112">
            <v>4500</v>
          </cell>
          <cell r="J112">
            <v>0</v>
          </cell>
          <cell r="K112">
            <v>0</v>
          </cell>
          <cell r="L112">
            <v>4500</v>
          </cell>
        </row>
        <row r="113">
          <cell r="A113" t="str">
            <v>1110010401</v>
          </cell>
          <cell r="B113">
            <v>14</v>
          </cell>
          <cell r="C113" t="str">
            <v>1110010401 USD</v>
          </cell>
          <cell r="D113" t="str">
            <v>Remsesas Locales en Transito</v>
          </cell>
          <cell r="E113">
            <v>673417.41</v>
          </cell>
          <cell r="F113">
            <v>18291401.300000001</v>
          </cell>
          <cell r="G113">
            <v>18434816.710000001</v>
          </cell>
          <cell r="H113">
            <v>530002</v>
          </cell>
          <cell r="I113">
            <v>673417.41</v>
          </cell>
          <cell r="J113">
            <v>18291401.300000001</v>
          </cell>
          <cell r="K113">
            <v>18434816.710000001</v>
          </cell>
          <cell r="L113">
            <v>530002</v>
          </cell>
        </row>
        <row r="114">
          <cell r="A114" t="str">
            <v>111001040001</v>
          </cell>
          <cell r="B114">
            <v>20</v>
          </cell>
          <cell r="C114" t="str">
            <v>1110010401USD-007-00</v>
          </cell>
          <cell r="D114" t="str">
            <v>Remsesas Locales en Transito (Efectivo en Tránsito)</v>
          </cell>
          <cell r="E114">
            <v>673417.41</v>
          </cell>
          <cell r="F114">
            <v>18291401.300000001</v>
          </cell>
          <cell r="G114">
            <v>18434816.710000001</v>
          </cell>
          <cell r="H114">
            <v>530002</v>
          </cell>
          <cell r="I114">
            <v>673417.41</v>
          </cell>
          <cell r="J114">
            <v>18291401.300000001</v>
          </cell>
          <cell r="K114">
            <v>18434816.710000001</v>
          </cell>
          <cell r="L114">
            <v>530002</v>
          </cell>
        </row>
        <row r="115">
          <cell r="A115" t="str">
            <v>111002</v>
          </cell>
          <cell r="B115">
            <v>6</v>
          </cell>
          <cell r="C115">
            <v>111002</v>
          </cell>
          <cell r="D115" t="str">
            <v>DEPÓSITOS EN EL BCR</v>
          </cell>
          <cell r="I115">
            <v>88271437.719999999</v>
          </cell>
          <cell r="J115">
            <v>118300164.52</v>
          </cell>
          <cell r="K115">
            <v>106718132.56</v>
          </cell>
          <cell r="L115">
            <v>99853469.680000007</v>
          </cell>
        </row>
        <row r="116">
          <cell r="A116" t="str">
            <v>1110020103</v>
          </cell>
          <cell r="B116">
            <v>14</v>
          </cell>
          <cell r="C116" t="str">
            <v>1110020103 USD</v>
          </cell>
          <cell r="D116" t="str">
            <v>Depósitos en el BCR Encaje Legal cta.600068 - ML</v>
          </cell>
          <cell r="E116">
            <v>46377917.850000001</v>
          </cell>
          <cell r="F116">
            <v>117403168.52</v>
          </cell>
          <cell r="G116">
            <v>106718132.56</v>
          </cell>
          <cell r="H116">
            <v>57062953.810000002</v>
          </cell>
          <cell r="I116">
            <v>46377917.850000001</v>
          </cell>
          <cell r="J116">
            <v>117403168.52</v>
          </cell>
          <cell r="K116">
            <v>106718132.56</v>
          </cell>
          <cell r="L116">
            <v>57062953.810000002</v>
          </cell>
        </row>
        <row r="117">
          <cell r="A117" t="str">
            <v>111002010003</v>
          </cell>
          <cell r="B117">
            <v>20</v>
          </cell>
          <cell r="C117" t="str">
            <v>1110020103USD-064-00</v>
          </cell>
          <cell r="D117" t="str">
            <v>Depósitos en el BCR Encaje Legal cta.600068 - ML (Cuenta Corriente en Banco Cent</v>
          </cell>
          <cell r="E117">
            <v>46377917.850000001</v>
          </cell>
          <cell r="F117">
            <v>117403168.52</v>
          </cell>
          <cell r="G117">
            <v>106718132.56</v>
          </cell>
          <cell r="H117">
            <v>57062953.810000002</v>
          </cell>
          <cell r="I117">
            <v>46377917.850000001</v>
          </cell>
          <cell r="J117">
            <v>117403168.52</v>
          </cell>
          <cell r="K117">
            <v>106718132.56</v>
          </cell>
          <cell r="L117">
            <v>57062953.810000002</v>
          </cell>
        </row>
        <row r="118">
          <cell r="A118" t="str">
            <v>1110020105</v>
          </cell>
          <cell r="B118">
            <v>14</v>
          </cell>
          <cell r="C118" t="str">
            <v>1110020105 USD</v>
          </cell>
          <cell r="D118" t="str">
            <v>Depósitos en el BCR Requerimiento 3% cta.600076 - ML</v>
          </cell>
          <cell r="E118">
            <v>123833.87</v>
          </cell>
          <cell r="F118">
            <v>0</v>
          </cell>
          <cell r="G118">
            <v>0</v>
          </cell>
          <cell r="H118">
            <v>123833.87</v>
          </cell>
          <cell r="I118">
            <v>123833.87</v>
          </cell>
          <cell r="J118">
            <v>0</v>
          </cell>
          <cell r="K118">
            <v>0</v>
          </cell>
          <cell r="L118">
            <v>123833.87</v>
          </cell>
        </row>
        <row r="119">
          <cell r="A119" t="str">
            <v>111002010005</v>
          </cell>
          <cell r="B119">
            <v>20</v>
          </cell>
          <cell r="C119" t="str">
            <v>1110020105USD-064-00</v>
          </cell>
          <cell r="D119" t="str">
            <v>Depósitos en el BCR Requerimiento 3% cta.600076 - ML (Cuenta Corriente en Banco</v>
          </cell>
          <cell r="E119">
            <v>123833.87</v>
          </cell>
          <cell r="F119">
            <v>0</v>
          </cell>
          <cell r="G119">
            <v>0</v>
          </cell>
          <cell r="H119">
            <v>123833.87</v>
          </cell>
          <cell r="I119">
            <v>123833.87</v>
          </cell>
          <cell r="J119">
            <v>0</v>
          </cell>
          <cell r="K119">
            <v>0</v>
          </cell>
          <cell r="L119">
            <v>123833.87</v>
          </cell>
        </row>
        <row r="120">
          <cell r="A120" t="str">
            <v>1110020108</v>
          </cell>
          <cell r="B120">
            <v>14</v>
          </cell>
          <cell r="C120" t="str">
            <v>1110020108 USD</v>
          </cell>
          <cell r="D120" t="str">
            <v>Depósitos en BCR  Tramo III 600262- ML (USD)</v>
          </cell>
          <cell r="E120">
            <v>41769686</v>
          </cell>
          <cell r="F120">
            <v>896996</v>
          </cell>
          <cell r="G120">
            <v>0</v>
          </cell>
          <cell r="H120">
            <v>42666682</v>
          </cell>
          <cell r="I120">
            <v>41769686</v>
          </cell>
          <cell r="J120">
            <v>896996</v>
          </cell>
          <cell r="K120">
            <v>0</v>
          </cell>
          <cell r="L120">
            <v>42666682</v>
          </cell>
        </row>
        <row r="121">
          <cell r="A121" t="str">
            <v>111002010008</v>
          </cell>
          <cell r="B121">
            <v>20</v>
          </cell>
          <cell r="C121" t="str">
            <v>1110020108USD-064-00</v>
          </cell>
          <cell r="D121" t="str">
            <v>Depósitos en BCR  Tramo III 600262- ML (USD) (Cuenta Corriente en Banco Central)</v>
          </cell>
          <cell r="E121">
            <v>41769686</v>
          </cell>
          <cell r="F121">
            <v>896996</v>
          </cell>
          <cell r="G121">
            <v>0</v>
          </cell>
          <cell r="H121">
            <v>42666682</v>
          </cell>
          <cell r="I121">
            <v>41769686</v>
          </cell>
          <cell r="J121">
            <v>896996</v>
          </cell>
          <cell r="K121">
            <v>0</v>
          </cell>
          <cell r="L121">
            <v>42666682</v>
          </cell>
        </row>
        <row r="122">
          <cell r="A122" t="str">
            <v>111003</v>
          </cell>
          <cell r="B122">
            <v>6</v>
          </cell>
          <cell r="C122">
            <v>111003</v>
          </cell>
          <cell r="D122" t="str">
            <v>DOCUMENTOS A CARGO DE OTROS BANCOS</v>
          </cell>
          <cell r="I122">
            <v>4154825.55</v>
          </cell>
          <cell r="J122">
            <v>93815345.859999999</v>
          </cell>
          <cell r="K122">
            <v>94870125.129999995</v>
          </cell>
          <cell r="L122">
            <v>3100046.28</v>
          </cell>
        </row>
        <row r="123">
          <cell r="A123" t="str">
            <v>11100301 U</v>
          </cell>
          <cell r="B123">
            <v>12</v>
          </cell>
          <cell r="C123" t="str">
            <v>11100301 USD</v>
          </cell>
          <cell r="D123" t="str">
            <v>Compensaciones pendientes</v>
          </cell>
          <cell r="E123">
            <v>4154825.55</v>
          </cell>
          <cell r="F123">
            <v>92919695.049999997</v>
          </cell>
          <cell r="G123">
            <v>93993141.040000007</v>
          </cell>
          <cell r="H123">
            <v>3081379.56</v>
          </cell>
          <cell r="I123">
            <v>4154825.55</v>
          </cell>
          <cell r="J123">
            <v>92919695.049999997</v>
          </cell>
          <cell r="K123">
            <v>93993141.040000007</v>
          </cell>
          <cell r="L123">
            <v>3081379.56</v>
          </cell>
        </row>
        <row r="124">
          <cell r="A124" t="str">
            <v>1110030100</v>
          </cell>
          <cell r="B124">
            <v>18</v>
          </cell>
          <cell r="C124" t="str">
            <v>11100301USD-182-00</v>
          </cell>
          <cell r="D124" t="str">
            <v>Compensaciones pendientes (Camara de Compensacion (Transferencia de Moneda))</v>
          </cell>
          <cell r="E124">
            <v>4154825.55</v>
          </cell>
          <cell r="F124">
            <v>46112672.909999996</v>
          </cell>
          <cell r="G124">
            <v>47186118.899999999</v>
          </cell>
          <cell r="H124">
            <v>3081379.56</v>
          </cell>
          <cell r="I124">
            <v>4154825.55</v>
          </cell>
          <cell r="J124">
            <v>46112672.909999996</v>
          </cell>
          <cell r="K124">
            <v>47186118.899999999</v>
          </cell>
          <cell r="L124">
            <v>3081379.56</v>
          </cell>
        </row>
        <row r="125">
          <cell r="A125" t="str">
            <v>1110030101</v>
          </cell>
          <cell r="B125">
            <v>18</v>
          </cell>
          <cell r="C125" t="str">
            <v>11100301USD-182-01</v>
          </cell>
          <cell r="D125" t="str">
            <v>Compensaciones pendientes (Camara de Compensacion (Transferencia de Moneda))</v>
          </cell>
          <cell r="E125">
            <v>0</v>
          </cell>
          <cell r="F125">
            <v>187368.48</v>
          </cell>
          <cell r="G125">
            <v>187368.48</v>
          </cell>
          <cell r="H125">
            <v>0</v>
          </cell>
          <cell r="I125">
            <v>0</v>
          </cell>
          <cell r="J125">
            <v>187368.48</v>
          </cell>
          <cell r="K125">
            <v>187368.48</v>
          </cell>
          <cell r="L125">
            <v>0</v>
          </cell>
        </row>
        <row r="126">
          <cell r="A126" t="str">
            <v>1110030102</v>
          </cell>
          <cell r="B126">
            <v>18</v>
          </cell>
          <cell r="C126" t="str">
            <v>11100301USD-182-02</v>
          </cell>
          <cell r="D126" t="str">
            <v>Compensaciones pendientes (Camara de Compensacion (Transferencia de Moneda))</v>
          </cell>
          <cell r="E126">
            <v>0</v>
          </cell>
          <cell r="F126">
            <v>1317076.67</v>
          </cell>
          <cell r="G126">
            <v>1317076.67</v>
          </cell>
          <cell r="H126">
            <v>0</v>
          </cell>
          <cell r="I126">
            <v>0</v>
          </cell>
          <cell r="J126">
            <v>1317076.67</v>
          </cell>
          <cell r="K126">
            <v>1317076.67</v>
          </cell>
          <cell r="L126">
            <v>0</v>
          </cell>
        </row>
        <row r="127">
          <cell r="A127" t="str">
            <v>1110030103</v>
          </cell>
          <cell r="B127">
            <v>18</v>
          </cell>
          <cell r="C127" t="str">
            <v>11100301USD-182-03</v>
          </cell>
          <cell r="D127" t="str">
            <v>Compensaciones pendientes (Camara de Compensacion (Transferencia de Moneda))</v>
          </cell>
          <cell r="E127">
            <v>0</v>
          </cell>
          <cell r="F127">
            <v>1476744.22</v>
          </cell>
          <cell r="G127">
            <v>1476744.22</v>
          </cell>
          <cell r="H127">
            <v>0</v>
          </cell>
          <cell r="I127">
            <v>0</v>
          </cell>
          <cell r="J127">
            <v>1476744.22</v>
          </cell>
          <cell r="K127">
            <v>1476744.22</v>
          </cell>
          <cell r="L127">
            <v>0</v>
          </cell>
        </row>
        <row r="128">
          <cell r="A128" t="str">
            <v>1110030104</v>
          </cell>
          <cell r="B128">
            <v>18</v>
          </cell>
          <cell r="C128" t="str">
            <v>11100301USD-182-04</v>
          </cell>
          <cell r="D128" t="str">
            <v>Compensaciones pendientes (Camara de Compensacion (Transferencia de Moneda))</v>
          </cell>
          <cell r="E128">
            <v>0</v>
          </cell>
          <cell r="F128">
            <v>381746.04</v>
          </cell>
          <cell r="G128">
            <v>381746.04</v>
          </cell>
          <cell r="H128">
            <v>0</v>
          </cell>
          <cell r="I128">
            <v>0</v>
          </cell>
          <cell r="J128">
            <v>381746.04</v>
          </cell>
          <cell r="K128">
            <v>381746.04</v>
          </cell>
          <cell r="L128">
            <v>0</v>
          </cell>
        </row>
        <row r="129">
          <cell r="A129" t="str">
            <v>1110030105</v>
          </cell>
          <cell r="B129">
            <v>18</v>
          </cell>
          <cell r="C129" t="str">
            <v>11100301USD-182-05</v>
          </cell>
          <cell r="D129" t="str">
            <v>Compensaciones pendientes (Camara de Compensacion (Transferencia de Moneda))</v>
          </cell>
          <cell r="E129">
            <v>0</v>
          </cell>
          <cell r="F129">
            <v>220426.27</v>
          </cell>
          <cell r="G129">
            <v>220426.27</v>
          </cell>
          <cell r="H129">
            <v>0</v>
          </cell>
          <cell r="I129">
            <v>0</v>
          </cell>
          <cell r="J129">
            <v>220426.27</v>
          </cell>
          <cell r="K129">
            <v>220426.27</v>
          </cell>
          <cell r="L129">
            <v>0</v>
          </cell>
        </row>
        <row r="130">
          <cell r="A130" t="str">
            <v>1110030107</v>
          </cell>
          <cell r="B130">
            <v>18</v>
          </cell>
          <cell r="C130" t="str">
            <v>11100301USD-182-07</v>
          </cell>
          <cell r="D130" t="str">
            <v>Compensaciones pendientes (Camara de Compensacion (Transferencia de Moneda))</v>
          </cell>
          <cell r="E130">
            <v>0</v>
          </cell>
          <cell r="F130">
            <v>758986.63</v>
          </cell>
          <cell r="G130">
            <v>758986.63</v>
          </cell>
          <cell r="H130">
            <v>0</v>
          </cell>
          <cell r="I130">
            <v>0</v>
          </cell>
          <cell r="J130">
            <v>758986.63</v>
          </cell>
          <cell r="K130">
            <v>758986.63</v>
          </cell>
          <cell r="L130">
            <v>0</v>
          </cell>
        </row>
        <row r="131">
          <cell r="A131" t="str">
            <v>1110030108</v>
          </cell>
          <cell r="B131">
            <v>18</v>
          </cell>
          <cell r="C131" t="str">
            <v>11100301USD-182-08</v>
          </cell>
          <cell r="D131" t="str">
            <v>Compensaciones pendientes (Camara de Compensacion (Transferencia de Moneda))</v>
          </cell>
          <cell r="E131">
            <v>0</v>
          </cell>
          <cell r="F131">
            <v>194728.93</v>
          </cell>
          <cell r="G131">
            <v>194728.93</v>
          </cell>
          <cell r="H131">
            <v>0</v>
          </cell>
          <cell r="I131">
            <v>0</v>
          </cell>
          <cell r="J131">
            <v>194728.93</v>
          </cell>
          <cell r="K131">
            <v>194728.93</v>
          </cell>
          <cell r="L131">
            <v>0</v>
          </cell>
        </row>
        <row r="132">
          <cell r="A132" t="str">
            <v>1110030110</v>
          </cell>
          <cell r="B132">
            <v>18</v>
          </cell>
          <cell r="C132" t="str">
            <v>11100301USD-182-10</v>
          </cell>
          <cell r="D132" t="str">
            <v>Compensaciones pendientes (Camara de Compensacion (Transferencia de Moneda))</v>
          </cell>
          <cell r="E132">
            <v>0</v>
          </cell>
          <cell r="F132">
            <v>284505.05</v>
          </cell>
          <cell r="G132">
            <v>284505.05</v>
          </cell>
          <cell r="H132">
            <v>0</v>
          </cell>
          <cell r="I132">
            <v>0</v>
          </cell>
          <cell r="J132">
            <v>284505.05</v>
          </cell>
          <cell r="K132">
            <v>284505.05</v>
          </cell>
          <cell r="L132">
            <v>0</v>
          </cell>
        </row>
        <row r="133">
          <cell r="A133" t="str">
            <v>1110030111</v>
          </cell>
          <cell r="B133">
            <v>18</v>
          </cell>
          <cell r="C133" t="str">
            <v>11100301USD-182-11</v>
          </cell>
          <cell r="D133" t="str">
            <v>Compensaciones pendientes (Camara de Compensacion (Transferencia de Moneda))</v>
          </cell>
          <cell r="E133">
            <v>0</v>
          </cell>
          <cell r="F133">
            <v>367790.08000000002</v>
          </cell>
          <cell r="G133">
            <v>367790.08000000002</v>
          </cell>
          <cell r="H133">
            <v>0</v>
          </cell>
          <cell r="I133">
            <v>0</v>
          </cell>
          <cell r="J133">
            <v>367790.08000000002</v>
          </cell>
          <cell r="K133">
            <v>367790.08000000002</v>
          </cell>
          <cell r="L133">
            <v>0</v>
          </cell>
        </row>
        <row r="134">
          <cell r="A134" t="str">
            <v>1110030112</v>
          </cell>
          <cell r="B134">
            <v>18</v>
          </cell>
          <cell r="C134" t="str">
            <v>11100301USD-182-12</v>
          </cell>
          <cell r="D134" t="str">
            <v>Compensaciones pendientes (Camara de Compensacion (Transferencia de Moneda))</v>
          </cell>
          <cell r="E134">
            <v>0</v>
          </cell>
          <cell r="F134">
            <v>127019.4</v>
          </cell>
          <cell r="G134">
            <v>127019.4</v>
          </cell>
          <cell r="H134">
            <v>0</v>
          </cell>
          <cell r="I134">
            <v>0</v>
          </cell>
          <cell r="J134">
            <v>127019.4</v>
          </cell>
          <cell r="K134">
            <v>127019.4</v>
          </cell>
          <cell r="L134">
            <v>0</v>
          </cell>
        </row>
        <row r="135">
          <cell r="A135" t="str">
            <v>1110030113</v>
          </cell>
          <cell r="B135">
            <v>18</v>
          </cell>
          <cell r="C135" t="str">
            <v>11100301USD-182-13</v>
          </cell>
          <cell r="D135" t="str">
            <v>Compensaciones pendientes (Camara de Compensacion (Transferencia de Moneda))</v>
          </cell>
          <cell r="E135">
            <v>0</v>
          </cell>
          <cell r="F135">
            <v>274595.73</v>
          </cell>
          <cell r="G135">
            <v>274595.73</v>
          </cell>
          <cell r="H135">
            <v>0</v>
          </cell>
          <cell r="I135">
            <v>0</v>
          </cell>
          <cell r="J135">
            <v>274595.73</v>
          </cell>
          <cell r="K135">
            <v>274595.73</v>
          </cell>
          <cell r="L135">
            <v>0</v>
          </cell>
        </row>
        <row r="136">
          <cell r="A136" t="str">
            <v>1110030117</v>
          </cell>
          <cell r="B136">
            <v>18</v>
          </cell>
          <cell r="C136" t="str">
            <v>11100301USD-182-17</v>
          </cell>
          <cell r="D136" t="str">
            <v>Compensaciones pendientes (Camara de Compensacion (Transferencia de Moneda))</v>
          </cell>
          <cell r="E136">
            <v>0</v>
          </cell>
          <cell r="F136">
            <v>415621.69</v>
          </cell>
          <cell r="G136">
            <v>415621.69</v>
          </cell>
          <cell r="H136">
            <v>0</v>
          </cell>
          <cell r="I136">
            <v>0</v>
          </cell>
          <cell r="J136">
            <v>415621.69</v>
          </cell>
          <cell r="K136">
            <v>415621.69</v>
          </cell>
          <cell r="L136">
            <v>0</v>
          </cell>
        </row>
        <row r="137">
          <cell r="A137" t="str">
            <v>1110030118</v>
          </cell>
          <cell r="B137">
            <v>18</v>
          </cell>
          <cell r="C137" t="str">
            <v>11100301USD-182-18</v>
          </cell>
          <cell r="D137" t="str">
            <v>Compensaciones pendientes (Camara de Compensacion (Transferencia de Moneda))</v>
          </cell>
          <cell r="E137">
            <v>0</v>
          </cell>
          <cell r="F137">
            <v>181885.23</v>
          </cell>
          <cell r="G137">
            <v>181885.23</v>
          </cell>
          <cell r="H137">
            <v>0</v>
          </cell>
          <cell r="I137">
            <v>0</v>
          </cell>
          <cell r="J137">
            <v>181885.23</v>
          </cell>
          <cell r="K137">
            <v>181885.23</v>
          </cell>
          <cell r="L137">
            <v>0</v>
          </cell>
        </row>
        <row r="138">
          <cell r="A138" t="str">
            <v>1110030119</v>
          </cell>
          <cell r="B138">
            <v>18</v>
          </cell>
          <cell r="C138" t="str">
            <v>11100301USD-182-19</v>
          </cell>
          <cell r="D138" t="str">
            <v>Compensaciones pendientes (Camara de Compensacion (Transferencia de Moneda))</v>
          </cell>
          <cell r="E138">
            <v>0</v>
          </cell>
          <cell r="F138">
            <v>371093.92</v>
          </cell>
          <cell r="G138">
            <v>371093.92</v>
          </cell>
          <cell r="H138">
            <v>0</v>
          </cell>
          <cell r="I138">
            <v>0</v>
          </cell>
          <cell r="J138">
            <v>371093.92</v>
          </cell>
          <cell r="K138">
            <v>371093.92</v>
          </cell>
          <cell r="L138">
            <v>0</v>
          </cell>
        </row>
        <row r="139">
          <cell r="A139" t="str">
            <v>1110030122</v>
          </cell>
          <cell r="B139">
            <v>18</v>
          </cell>
          <cell r="C139" t="str">
            <v>11100301USD-182-22</v>
          </cell>
          <cell r="D139" t="str">
            <v>Compensaciones pendientes (Camara de Compensacion (Transferencia de Moneda))</v>
          </cell>
          <cell r="E139">
            <v>0</v>
          </cell>
          <cell r="F139">
            <v>127878.84</v>
          </cell>
          <cell r="G139">
            <v>127878.84</v>
          </cell>
          <cell r="H139">
            <v>0</v>
          </cell>
          <cell r="I139">
            <v>0</v>
          </cell>
          <cell r="J139">
            <v>127878.84</v>
          </cell>
          <cell r="K139">
            <v>127878.84</v>
          </cell>
          <cell r="L139">
            <v>0</v>
          </cell>
        </row>
        <row r="140">
          <cell r="A140" t="str">
            <v>1110030123</v>
          </cell>
          <cell r="B140">
            <v>18</v>
          </cell>
          <cell r="C140" t="str">
            <v>11100301USD-182-23</v>
          </cell>
          <cell r="D140" t="str">
            <v>Compensaciones pendientes (Camara de Compensacion (Transferencia de Moneda))</v>
          </cell>
          <cell r="E140">
            <v>0</v>
          </cell>
          <cell r="F140">
            <v>345880.94</v>
          </cell>
          <cell r="G140">
            <v>345880.94</v>
          </cell>
          <cell r="H140">
            <v>0</v>
          </cell>
          <cell r="I140">
            <v>0</v>
          </cell>
          <cell r="J140">
            <v>345880.94</v>
          </cell>
          <cell r="K140">
            <v>345880.94</v>
          </cell>
          <cell r="L140">
            <v>0</v>
          </cell>
        </row>
        <row r="141">
          <cell r="A141" t="str">
            <v>1110030124</v>
          </cell>
          <cell r="B141">
            <v>18</v>
          </cell>
          <cell r="C141" t="str">
            <v>11100301USD-182-24</v>
          </cell>
          <cell r="D141" t="str">
            <v>Compensaciones pendientes (Camara de Compensacion (Transferencia de Moneda))</v>
          </cell>
          <cell r="E141">
            <v>0</v>
          </cell>
          <cell r="F141">
            <v>130973.6</v>
          </cell>
          <cell r="G141">
            <v>130973.6</v>
          </cell>
          <cell r="H141">
            <v>0</v>
          </cell>
          <cell r="I141">
            <v>0</v>
          </cell>
          <cell r="J141">
            <v>130973.6</v>
          </cell>
          <cell r="K141">
            <v>130973.6</v>
          </cell>
          <cell r="L141">
            <v>0</v>
          </cell>
        </row>
        <row r="142">
          <cell r="A142" t="str">
            <v>1110030125</v>
          </cell>
          <cell r="B142">
            <v>18</v>
          </cell>
          <cell r="C142" t="str">
            <v>11100301USD-182-25</v>
          </cell>
          <cell r="D142" t="str">
            <v>Compensaciones pendientes (Camara de Compensacion (Transferencia de Moneda))</v>
          </cell>
          <cell r="E142">
            <v>0</v>
          </cell>
          <cell r="F142">
            <v>3525977.69</v>
          </cell>
          <cell r="G142">
            <v>3525977.69</v>
          </cell>
          <cell r="H142">
            <v>0</v>
          </cell>
          <cell r="I142">
            <v>0</v>
          </cell>
          <cell r="J142">
            <v>3525977.69</v>
          </cell>
          <cell r="K142">
            <v>3525977.69</v>
          </cell>
          <cell r="L142">
            <v>0</v>
          </cell>
        </row>
        <row r="143">
          <cell r="A143" t="str">
            <v>1110030126</v>
          </cell>
          <cell r="B143">
            <v>18</v>
          </cell>
          <cell r="C143" t="str">
            <v>11100301USD-182-26</v>
          </cell>
          <cell r="D143" t="str">
            <v>Compensaciones pendientes (Camara de Compensacion (Transferencia de Moneda))</v>
          </cell>
          <cell r="E143">
            <v>0</v>
          </cell>
          <cell r="F143">
            <v>101526.54</v>
          </cell>
          <cell r="G143">
            <v>101526.54</v>
          </cell>
          <cell r="H143">
            <v>0</v>
          </cell>
          <cell r="I143">
            <v>0</v>
          </cell>
          <cell r="J143">
            <v>101526.54</v>
          </cell>
          <cell r="K143">
            <v>101526.54</v>
          </cell>
          <cell r="L143">
            <v>0</v>
          </cell>
        </row>
        <row r="144">
          <cell r="A144" t="str">
            <v>1110030127</v>
          </cell>
          <cell r="B144">
            <v>18</v>
          </cell>
          <cell r="C144" t="str">
            <v>11100301USD-182-27</v>
          </cell>
          <cell r="D144" t="str">
            <v>Compensaciones pendientes (Camara de Compensacion (Transferencia de Moneda))</v>
          </cell>
          <cell r="E144">
            <v>0</v>
          </cell>
          <cell r="F144">
            <v>331202.28000000003</v>
          </cell>
          <cell r="G144">
            <v>331202.28000000003</v>
          </cell>
          <cell r="H144">
            <v>0</v>
          </cell>
          <cell r="I144">
            <v>0</v>
          </cell>
          <cell r="J144">
            <v>331202.28000000003</v>
          </cell>
          <cell r="K144">
            <v>331202.28000000003</v>
          </cell>
          <cell r="L144">
            <v>0</v>
          </cell>
        </row>
        <row r="145">
          <cell r="A145" t="str">
            <v>1110030131</v>
          </cell>
          <cell r="B145">
            <v>18</v>
          </cell>
          <cell r="C145" t="str">
            <v>11100301USD-182-31</v>
          </cell>
          <cell r="D145" t="str">
            <v>Compensaciones pendientes (Camara de Compensacion (Transferencia de Moneda))</v>
          </cell>
          <cell r="E145">
            <v>0</v>
          </cell>
          <cell r="F145">
            <v>26741926.300000001</v>
          </cell>
          <cell r="G145">
            <v>26741926.300000001</v>
          </cell>
          <cell r="H145">
            <v>0</v>
          </cell>
          <cell r="I145">
            <v>0</v>
          </cell>
          <cell r="J145">
            <v>26741926.300000001</v>
          </cell>
          <cell r="K145">
            <v>26741926.300000001</v>
          </cell>
          <cell r="L145">
            <v>0</v>
          </cell>
        </row>
        <row r="146">
          <cell r="A146" t="str">
            <v>1110030141</v>
          </cell>
          <cell r="B146">
            <v>18</v>
          </cell>
          <cell r="C146" t="str">
            <v>11100301USD-182-41</v>
          </cell>
          <cell r="D146" t="str">
            <v>Compensaciones pendientes (Camara de Compensacion (Transferencia de Moneda))</v>
          </cell>
          <cell r="E146">
            <v>0</v>
          </cell>
          <cell r="F146">
            <v>6820686.2599999998</v>
          </cell>
          <cell r="G146">
            <v>6820686.2599999998</v>
          </cell>
          <cell r="H146">
            <v>0</v>
          </cell>
          <cell r="I146">
            <v>0</v>
          </cell>
          <cell r="J146">
            <v>6820686.2599999998</v>
          </cell>
          <cell r="K146">
            <v>6820686.2599999998</v>
          </cell>
          <cell r="L146">
            <v>0</v>
          </cell>
        </row>
        <row r="147">
          <cell r="A147" t="str">
            <v>1110030158</v>
          </cell>
          <cell r="B147">
            <v>18</v>
          </cell>
          <cell r="C147" t="str">
            <v>11100301USD-182-58</v>
          </cell>
          <cell r="D147" t="str">
            <v>Compensaciones pendientes (Camara de Compensacion (Transferencia de Moneda))</v>
          </cell>
          <cell r="E147">
            <v>0</v>
          </cell>
          <cell r="F147">
            <v>468609.42</v>
          </cell>
          <cell r="G147">
            <v>468609.42</v>
          </cell>
          <cell r="H147">
            <v>0</v>
          </cell>
          <cell r="I147">
            <v>0</v>
          </cell>
          <cell r="J147">
            <v>468609.42</v>
          </cell>
          <cell r="K147">
            <v>468609.42</v>
          </cell>
          <cell r="L147">
            <v>0</v>
          </cell>
        </row>
        <row r="148">
          <cell r="A148" t="str">
            <v>1110030159</v>
          </cell>
          <cell r="B148">
            <v>18</v>
          </cell>
          <cell r="C148" t="str">
            <v>11100301USD-182-59</v>
          </cell>
          <cell r="D148" t="str">
            <v>Compensaciones pendientes (Camara de Compensacion (Transferencia de Moneda))</v>
          </cell>
          <cell r="E148">
            <v>0</v>
          </cell>
          <cell r="F148">
            <v>1652771.93</v>
          </cell>
          <cell r="G148">
            <v>1652771.93</v>
          </cell>
          <cell r="H148">
            <v>0</v>
          </cell>
          <cell r="I148">
            <v>0</v>
          </cell>
          <cell r="J148">
            <v>1652771.93</v>
          </cell>
          <cell r="K148">
            <v>1652771.93</v>
          </cell>
          <cell r="L148">
            <v>0</v>
          </cell>
        </row>
        <row r="149">
          <cell r="A149" t="str">
            <v>11100302 U</v>
          </cell>
          <cell r="B149">
            <v>12</v>
          </cell>
          <cell r="C149" t="str">
            <v>11100302 USD</v>
          </cell>
          <cell r="D149" t="str">
            <v>Rechazos por compensación</v>
          </cell>
          <cell r="E149">
            <v>0</v>
          </cell>
          <cell r="F149">
            <v>895650.81</v>
          </cell>
          <cell r="G149">
            <v>876984.09</v>
          </cell>
          <cell r="H149">
            <v>18666.72</v>
          </cell>
          <cell r="I149">
            <v>0</v>
          </cell>
          <cell r="J149">
            <v>895650.81</v>
          </cell>
          <cell r="K149">
            <v>876984.09</v>
          </cell>
          <cell r="L149">
            <v>18666.72</v>
          </cell>
        </row>
        <row r="150">
          <cell r="A150" t="str">
            <v>1110030200</v>
          </cell>
          <cell r="B150">
            <v>18</v>
          </cell>
          <cell r="C150" t="str">
            <v>11100302USD-182-00</v>
          </cell>
          <cell r="D150" t="str">
            <v>Rechazos por compensación (Camara de Compensacion (Transferencia de Moneda))</v>
          </cell>
          <cell r="E150">
            <v>0</v>
          </cell>
          <cell r="F150">
            <v>895650.81</v>
          </cell>
          <cell r="G150">
            <v>876984.09</v>
          </cell>
          <cell r="H150">
            <v>18666.72</v>
          </cell>
          <cell r="I150">
            <v>0</v>
          </cell>
          <cell r="J150">
            <v>895650.81</v>
          </cell>
          <cell r="K150">
            <v>876984.09</v>
          </cell>
          <cell r="L150">
            <v>18666.72</v>
          </cell>
        </row>
        <row r="151">
          <cell r="A151" t="str">
            <v>111004</v>
          </cell>
          <cell r="B151">
            <v>6</v>
          </cell>
          <cell r="C151">
            <v>111004</v>
          </cell>
          <cell r="D151" t="str">
            <v>DEPÓSITOS EN BANCOS LOCALES</v>
          </cell>
          <cell r="I151">
            <v>209284.95</v>
          </cell>
          <cell r="J151">
            <v>777288.52</v>
          </cell>
          <cell r="K151">
            <v>819215.82</v>
          </cell>
          <cell r="L151">
            <v>167357.65</v>
          </cell>
        </row>
        <row r="152">
          <cell r="A152" t="str">
            <v>1110040101</v>
          </cell>
          <cell r="B152">
            <v>14</v>
          </cell>
          <cell r="C152" t="str">
            <v>1110040101 USD</v>
          </cell>
          <cell r="D152" t="str">
            <v>B.A.C. Cta. Cte. No. 522-033353-3 - ML</v>
          </cell>
          <cell r="E152">
            <v>557.66999999999996</v>
          </cell>
          <cell r="F152">
            <v>0</v>
          </cell>
          <cell r="G152">
            <v>0</v>
          </cell>
          <cell r="H152">
            <v>557.66999999999996</v>
          </cell>
          <cell r="I152">
            <v>557.66999999999996</v>
          </cell>
          <cell r="J152">
            <v>0</v>
          </cell>
          <cell r="K152">
            <v>0</v>
          </cell>
          <cell r="L152">
            <v>557.66999999999996</v>
          </cell>
        </row>
        <row r="153">
          <cell r="A153" t="str">
            <v>111004010001</v>
          </cell>
          <cell r="B153">
            <v>20</v>
          </cell>
          <cell r="C153" t="str">
            <v>1110040101USD-005-00</v>
          </cell>
          <cell r="D153" t="str">
            <v>B.A.C. Cta. Cte. No. 522-033353-3 - ML (Cuentas Corrientes en Bancos)</v>
          </cell>
          <cell r="E153">
            <v>557.66999999999996</v>
          </cell>
          <cell r="F153">
            <v>0</v>
          </cell>
          <cell r="G153">
            <v>0</v>
          </cell>
          <cell r="H153">
            <v>557.66999999999996</v>
          </cell>
          <cell r="I153">
            <v>557.66999999999996</v>
          </cell>
          <cell r="J153">
            <v>0</v>
          </cell>
          <cell r="K153">
            <v>0</v>
          </cell>
          <cell r="L153">
            <v>557.66999999999996</v>
          </cell>
        </row>
        <row r="154">
          <cell r="A154" t="str">
            <v>1110040102</v>
          </cell>
          <cell r="B154">
            <v>14</v>
          </cell>
          <cell r="C154" t="str">
            <v>1110040102 USD</v>
          </cell>
          <cell r="D154" t="str">
            <v>B.A.C. Cta. Cte. No. 542-003945-0 Prestamos</v>
          </cell>
          <cell r="E154">
            <v>95908.17</v>
          </cell>
          <cell r="F154">
            <v>700000</v>
          </cell>
          <cell r="G154">
            <v>664978.48</v>
          </cell>
          <cell r="H154">
            <v>130929.69</v>
          </cell>
          <cell r="I154">
            <v>95908.17</v>
          </cell>
          <cell r="J154">
            <v>700000</v>
          </cell>
          <cell r="K154">
            <v>664978.48</v>
          </cell>
          <cell r="L154">
            <v>130929.69</v>
          </cell>
        </row>
        <row r="155">
          <cell r="A155" t="str">
            <v>111004010002</v>
          </cell>
          <cell r="B155">
            <v>20</v>
          </cell>
          <cell r="C155" t="str">
            <v>1110040102USD-005-00</v>
          </cell>
          <cell r="D155" t="str">
            <v>B.A.C. Cta. Cte. No. 542-003945-0 Prestamos (Cuentas Corrientes en Bancos)</v>
          </cell>
          <cell r="E155">
            <v>95908.17</v>
          </cell>
          <cell r="F155">
            <v>700000</v>
          </cell>
          <cell r="G155">
            <v>664978.48</v>
          </cell>
          <cell r="H155">
            <v>130929.69</v>
          </cell>
          <cell r="I155">
            <v>95908.17</v>
          </cell>
          <cell r="J155">
            <v>700000</v>
          </cell>
          <cell r="K155">
            <v>664978.48</v>
          </cell>
          <cell r="L155">
            <v>130929.69</v>
          </cell>
        </row>
        <row r="156">
          <cell r="A156" t="str">
            <v>1110040106</v>
          </cell>
          <cell r="B156">
            <v>14</v>
          </cell>
          <cell r="C156" t="str">
            <v>1110040106 USD</v>
          </cell>
          <cell r="D156" t="str">
            <v>Banco Agricola, S.A Cta. Cte. 500-860949-2</v>
          </cell>
          <cell r="E156">
            <v>94171.32</v>
          </cell>
          <cell r="F156">
            <v>76988.52</v>
          </cell>
          <cell r="G156">
            <v>154237.34</v>
          </cell>
          <cell r="H156">
            <v>16922.5</v>
          </cell>
          <cell r="I156">
            <v>94171.32</v>
          </cell>
          <cell r="J156">
            <v>76988.52</v>
          </cell>
          <cell r="K156">
            <v>154237.34</v>
          </cell>
          <cell r="L156">
            <v>16922.5</v>
          </cell>
        </row>
        <row r="157">
          <cell r="A157" t="str">
            <v>111004010006</v>
          </cell>
          <cell r="B157">
            <v>20</v>
          </cell>
          <cell r="C157" t="str">
            <v>1110040106USD-005-00</v>
          </cell>
          <cell r="D157" t="str">
            <v>Banco Agricola, S.A Cta. Cte. 500-860949-2 (Cuentas Corrientes en Bancos)</v>
          </cell>
          <cell r="E157">
            <v>94171.32</v>
          </cell>
          <cell r="F157">
            <v>76988.52</v>
          </cell>
          <cell r="G157">
            <v>154237.34</v>
          </cell>
          <cell r="H157">
            <v>16922.5</v>
          </cell>
          <cell r="I157">
            <v>94171.32</v>
          </cell>
          <cell r="J157">
            <v>76988.52</v>
          </cell>
          <cell r="K157">
            <v>154237.34</v>
          </cell>
          <cell r="L157">
            <v>16922.5</v>
          </cell>
        </row>
        <row r="158">
          <cell r="A158" t="str">
            <v>1110040107</v>
          </cell>
          <cell r="B158">
            <v>14</v>
          </cell>
          <cell r="C158" t="str">
            <v>1110040107 USD</v>
          </cell>
          <cell r="D158" t="str">
            <v>Banco Agricola, S.A Cta. Cte. 500--022659-1</v>
          </cell>
          <cell r="E158">
            <v>17681.22</v>
          </cell>
          <cell r="F158">
            <v>300</v>
          </cell>
          <cell r="G158">
            <v>0</v>
          </cell>
          <cell r="H158">
            <v>17981.22</v>
          </cell>
          <cell r="I158">
            <v>17681.22</v>
          </cell>
          <cell r="J158">
            <v>300</v>
          </cell>
          <cell r="K158">
            <v>0</v>
          </cell>
          <cell r="L158">
            <v>17981.22</v>
          </cell>
        </row>
        <row r="159">
          <cell r="A159" t="str">
            <v>111004010007</v>
          </cell>
          <cell r="B159">
            <v>20</v>
          </cell>
          <cell r="C159" t="str">
            <v>1110040107USD-005-00</v>
          </cell>
          <cell r="D159" t="str">
            <v>Banco Agricola, S.A Cta. Cte. 500--022659-1 (Cuentas Corrientes en Bancos)</v>
          </cell>
          <cell r="E159">
            <v>17681.22</v>
          </cell>
          <cell r="F159">
            <v>300</v>
          </cell>
          <cell r="G159">
            <v>0</v>
          </cell>
          <cell r="H159">
            <v>17981.22</v>
          </cell>
          <cell r="I159">
            <v>17681.22</v>
          </cell>
          <cell r="J159">
            <v>300</v>
          </cell>
          <cell r="K159">
            <v>0</v>
          </cell>
          <cell r="L159">
            <v>17981.22</v>
          </cell>
        </row>
        <row r="160">
          <cell r="A160" t="str">
            <v>1110040301</v>
          </cell>
          <cell r="B160">
            <v>14</v>
          </cell>
          <cell r="C160" t="str">
            <v>1110040301 USD</v>
          </cell>
          <cell r="D160" t="str">
            <v>A plazo - ML</v>
          </cell>
          <cell r="E160">
            <v>966.57</v>
          </cell>
          <cell r="F160">
            <v>0</v>
          </cell>
          <cell r="G160">
            <v>0</v>
          </cell>
          <cell r="H160">
            <v>966.57</v>
          </cell>
          <cell r="I160">
            <v>966.57</v>
          </cell>
          <cell r="J160">
            <v>0</v>
          </cell>
          <cell r="K160">
            <v>0</v>
          </cell>
          <cell r="L160">
            <v>966.57</v>
          </cell>
        </row>
        <row r="161">
          <cell r="A161" t="str">
            <v>111004030001</v>
          </cell>
          <cell r="B161">
            <v>20</v>
          </cell>
          <cell r="C161" t="str">
            <v>1110040301USD-194-00</v>
          </cell>
          <cell r="D161" t="str">
            <v>A plazo - ML (MD Colocacion, en Bancos en el Pais)</v>
          </cell>
          <cell r="E161">
            <v>966.57</v>
          </cell>
          <cell r="F161">
            <v>0</v>
          </cell>
          <cell r="G161">
            <v>0</v>
          </cell>
          <cell r="H161">
            <v>966.57</v>
          </cell>
          <cell r="I161">
            <v>966.57</v>
          </cell>
          <cell r="J161">
            <v>0</v>
          </cell>
          <cell r="K161">
            <v>0</v>
          </cell>
          <cell r="L161">
            <v>966.57</v>
          </cell>
        </row>
        <row r="162">
          <cell r="A162" t="str">
            <v>111006</v>
          </cell>
          <cell r="B162">
            <v>6</v>
          </cell>
          <cell r="C162">
            <v>111006</v>
          </cell>
          <cell r="D162" t="str">
            <v>DEPOSITOS EN BANCOS EXTRANJEROS</v>
          </cell>
          <cell r="I162">
            <v>2061581.48</v>
          </cell>
          <cell r="J162">
            <v>54648077.060000002</v>
          </cell>
          <cell r="K162">
            <v>55809450.68</v>
          </cell>
          <cell r="L162">
            <v>900207.86</v>
          </cell>
        </row>
        <row r="163">
          <cell r="A163" t="str">
            <v>1110060101</v>
          </cell>
          <cell r="B163">
            <v>14</v>
          </cell>
          <cell r="C163" t="str">
            <v>1110060101 USD</v>
          </cell>
          <cell r="D163" t="str">
            <v>CITIBANK Cta. Cte. No. 36209594</v>
          </cell>
          <cell r="E163">
            <v>267142.42</v>
          </cell>
          <cell r="F163">
            <v>51807935.079999998</v>
          </cell>
          <cell r="G163">
            <v>51370092.200000003</v>
          </cell>
          <cell r="H163">
            <v>704985.3</v>
          </cell>
          <cell r="I163">
            <v>267142.42</v>
          </cell>
          <cell r="J163">
            <v>51807935.079999998</v>
          </cell>
          <cell r="K163">
            <v>51370092.200000003</v>
          </cell>
          <cell r="L163">
            <v>704985.3</v>
          </cell>
        </row>
        <row r="164">
          <cell r="A164" t="str">
            <v>111006010001</v>
          </cell>
          <cell r="B164">
            <v>20</v>
          </cell>
          <cell r="C164" t="str">
            <v>1110060101USD-505-00</v>
          </cell>
          <cell r="D164" t="str">
            <v>CITIBANK Cta. Cte. No. 36209594 (Cuentas Corrientes con Bancos (nonresidents))</v>
          </cell>
          <cell r="E164">
            <v>267142.42</v>
          </cell>
          <cell r="F164">
            <v>51807935.079999998</v>
          </cell>
          <cell r="G164">
            <v>51370092.200000003</v>
          </cell>
          <cell r="H164">
            <v>704985.3</v>
          </cell>
          <cell r="I164">
            <v>267142.42</v>
          </cell>
          <cell r="J164">
            <v>51807935.079999998</v>
          </cell>
          <cell r="K164">
            <v>51370092.200000003</v>
          </cell>
          <cell r="L164">
            <v>704985.3</v>
          </cell>
        </row>
        <row r="165">
          <cell r="A165" t="str">
            <v>1110060105</v>
          </cell>
          <cell r="B165">
            <v>14</v>
          </cell>
          <cell r="C165" t="str">
            <v>1110060105 USD</v>
          </cell>
          <cell r="D165" t="str">
            <v>JPMorgan Chase Bank, N.A.  Cta.865359939</v>
          </cell>
          <cell r="E165">
            <v>117230.25</v>
          </cell>
          <cell r="F165">
            <v>141.97999999999999</v>
          </cell>
          <cell r="G165">
            <v>0</v>
          </cell>
          <cell r="H165">
            <v>117372.23</v>
          </cell>
          <cell r="I165">
            <v>117230.25</v>
          </cell>
          <cell r="J165">
            <v>141.97999999999999</v>
          </cell>
          <cell r="K165">
            <v>0</v>
          </cell>
          <cell r="L165">
            <v>117372.23</v>
          </cell>
        </row>
        <row r="166">
          <cell r="A166" t="str">
            <v>111006010005</v>
          </cell>
          <cell r="B166">
            <v>20</v>
          </cell>
          <cell r="C166" t="str">
            <v>1110060105USD-505-00</v>
          </cell>
          <cell r="D166" t="str">
            <v>JPMorgan Chase Bank, N.A.  Cta.865359939 (Cuentas Corrientes con Bancos (nonresi</v>
          </cell>
          <cell r="E166">
            <v>117230.25</v>
          </cell>
          <cell r="F166">
            <v>141.97999999999999</v>
          </cell>
          <cell r="G166">
            <v>0</v>
          </cell>
          <cell r="H166">
            <v>117372.23</v>
          </cell>
          <cell r="I166">
            <v>117230.25</v>
          </cell>
          <cell r="J166">
            <v>141.97999999999999</v>
          </cell>
          <cell r="K166">
            <v>0</v>
          </cell>
          <cell r="L166">
            <v>117372.23</v>
          </cell>
        </row>
        <row r="167">
          <cell r="A167" t="str">
            <v>1110060106</v>
          </cell>
          <cell r="B167">
            <v>14</v>
          </cell>
          <cell r="C167" t="str">
            <v>1110060106 USD</v>
          </cell>
          <cell r="D167" t="str">
            <v>U.S. Century Bank Cta. 1852000396</v>
          </cell>
          <cell r="E167">
            <v>75663.22</v>
          </cell>
          <cell r="F167">
            <v>0</v>
          </cell>
          <cell r="G167">
            <v>0</v>
          </cell>
          <cell r="H167">
            <v>75663.22</v>
          </cell>
          <cell r="I167">
            <v>75663.22</v>
          </cell>
          <cell r="J167">
            <v>0</v>
          </cell>
          <cell r="K167">
            <v>0</v>
          </cell>
          <cell r="L167">
            <v>75663.22</v>
          </cell>
        </row>
        <row r="168">
          <cell r="A168" t="str">
            <v>111006010006</v>
          </cell>
          <cell r="B168">
            <v>20</v>
          </cell>
          <cell r="C168" t="str">
            <v>1110060106USD-505-00</v>
          </cell>
          <cell r="D168" t="str">
            <v>U.S. Century Bank Cta. 1852000396 (Cuentas Corrientes con Bancos (nonresidents))</v>
          </cell>
          <cell r="E168">
            <v>75663.22</v>
          </cell>
          <cell r="F168">
            <v>0</v>
          </cell>
          <cell r="G168">
            <v>0</v>
          </cell>
          <cell r="H168">
            <v>75663.22</v>
          </cell>
          <cell r="I168">
            <v>75663.22</v>
          </cell>
          <cell r="J168">
            <v>0</v>
          </cell>
          <cell r="K168">
            <v>0</v>
          </cell>
          <cell r="L168">
            <v>75663.22</v>
          </cell>
        </row>
        <row r="169">
          <cell r="A169" t="str">
            <v>1110060107</v>
          </cell>
          <cell r="B169">
            <v>14</v>
          </cell>
          <cell r="C169" t="str">
            <v>1110060107 USD</v>
          </cell>
          <cell r="D169" t="str">
            <v>U.S. Century Bank Cta. 1854002091</v>
          </cell>
          <cell r="E169">
            <v>1601545.59</v>
          </cell>
          <cell r="F169">
            <v>2840000</v>
          </cell>
          <cell r="G169">
            <v>4439358.4800000004</v>
          </cell>
          <cell r="H169">
            <v>2187.11</v>
          </cell>
          <cell r="I169">
            <v>1601545.59</v>
          </cell>
          <cell r="J169">
            <v>2840000</v>
          </cell>
          <cell r="K169">
            <v>4439358.4800000004</v>
          </cell>
          <cell r="L169">
            <v>2187.11</v>
          </cell>
        </row>
        <row r="170">
          <cell r="A170" t="str">
            <v>111006010007</v>
          </cell>
          <cell r="B170">
            <v>20</v>
          </cell>
          <cell r="C170" t="str">
            <v>1110060107USD-505-00</v>
          </cell>
          <cell r="D170" t="str">
            <v>U.S. Century Bank Cta. 1854002091 (Cuentas Corrientes con Bancos (nonresidents))</v>
          </cell>
          <cell r="E170">
            <v>1601545.59</v>
          </cell>
          <cell r="F170">
            <v>2840000</v>
          </cell>
          <cell r="G170">
            <v>4439358.4800000004</v>
          </cell>
          <cell r="H170">
            <v>2187.11</v>
          </cell>
          <cell r="I170">
            <v>1601545.59</v>
          </cell>
          <cell r="J170">
            <v>2840000</v>
          </cell>
          <cell r="K170">
            <v>4439358.4800000004</v>
          </cell>
          <cell r="L170">
            <v>2187.11</v>
          </cell>
        </row>
        <row r="171">
          <cell r="A171" t="str">
            <v>112</v>
          </cell>
          <cell r="B171">
            <v>3</v>
          </cell>
          <cell r="C171">
            <v>112</v>
          </cell>
          <cell r="D171" t="str">
            <v>ADQUISICIÓN TEMPORAL DE DOCUMENTOS</v>
          </cell>
          <cell r="I171">
            <v>2016639.89</v>
          </cell>
          <cell r="J171">
            <v>0</v>
          </cell>
          <cell r="K171">
            <v>2016639.89</v>
          </cell>
          <cell r="L171">
            <v>0</v>
          </cell>
        </row>
        <row r="172">
          <cell r="A172" t="str">
            <v>1121</v>
          </cell>
          <cell r="B172">
            <v>4</v>
          </cell>
          <cell r="C172">
            <v>1121</v>
          </cell>
          <cell r="D172" t="str">
            <v>DOCUMENTOS ADQUIRIDOS HASTA UN AÑO PLAZO</v>
          </cell>
          <cell r="I172">
            <v>2016639.89</v>
          </cell>
          <cell r="J172">
            <v>0</v>
          </cell>
          <cell r="K172">
            <v>2016639.89</v>
          </cell>
          <cell r="L172">
            <v>0</v>
          </cell>
        </row>
        <row r="173">
          <cell r="A173" t="str">
            <v>112102</v>
          </cell>
          <cell r="B173">
            <v>6</v>
          </cell>
          <cell r="C173">
            <v>112102</v>
          </cell>
          <cell r="D173" t="str">
            <v>OPERACIONES DE REPORTO CON ENTIDADES DEL ESTADO</v>
          </cell>
          <cell r="I173">
            <v>2016639.89</v>
          </cell>
          <cell r="J173">
            <v>0</v>
          </cell>
          <cell r="K173">
            <v>2016639.89</v>
          </cell>
          <cell r="L173">
            <v>0</v>
          </cell>
        </row>
        <row r="174">
          <cell r="A174" t="str">
            <v>11210202 U</v>
          </cell>
          <cell r="B174">
            <v>12</v>
          </cell>
          <cell r="C174" t="str">
            <v>11210202 USD</v>
          </cell>
          <cell r="D174" t="str">
            <v>Operaciones de reporto con entidades del estado</v>
          </cell>
          <cell r="E174">
            <v>2016639.89</v>
          </cell>
          <cell r="F174">
            <v>0</v>
          </cell>
          <cell r="G174">
            <v>2016639.89</v>
          </cell>
          <cell r="H174">
            <v>0</v>
          </cell>
          <cell r="I174">
            <v>2016639.89</v>
          </cell>
          <cell r="J174">
            <v>0</v>
          </cell>
          <cell r="K174">
            <v>2016639.89</v>
          </cell>
          <cell r="L174">
            <v>0</v>
          </cell>
        </row>
        <row r="175">
          <cell r="A175" t="str">
            <v>1121020200</v>
          </cell>
          <cell r="B175">
            <v>18</v>
          </cell>
          <cell r="C175" t="str">
            <v>11210202USD-163-00</v>
          </cell>
          <cell r="D175" t="str">
            <v>Operaciones de reporto con entidades del estado (Bonos del Tesoro bajo REPO)</v>
          </cell>
          <cell r="E175">
            <v>2016639.89</v>
          </cell>
          <cell r="F175">
            <v>0</v>
          </cell>
          <cell r="G175">
            <v>2016639.89</v>
          </cell>
          <cell r="H175">
            <v>0</v>
          </cell>
          <cell r="I175">
            <v>2016639.89</v>
          </cell>
          <cell r="J175">
            <v>0</v>
          </cell>
          <cell r="K175">
            <v>2016639.89</v>
          </cell>
          <cell r="L175">
            <v>0</v>
          </cell>
        </row>
        <row r="176">
          <cell r="A176" t="str">
            <v>113</v>
          </cell>
          <cell r="B176">
            <v>3</v>
          </cell>
          <cell r="C176">
            <v>113</v>
          </cell>
          <cell r="D176" t="str">
            <v>INVERSIONES FINANCIERAS</v>
          </cell>
          <cell r="I176">
            <v>55491492.479999997</v>
          </cell>
          <cell r="J176">
            <v>41103762.509999998</v>
          </cell>
          <cell r="K176">
            <v>40546689.590000004</v>
          </cell>
          <cell r="L176">
            <v>56048565.399999999</v>
          </cell>
        </row>
        <row r="177">
          <cell r="A177" t="str">
            <v>1130</v>
          </cell>
          <cell r="B177">
            <v>4</v>
          </cell>
          <cell r="C177">
            <v>1130</v>
          </cell>
          <cell r="D177" t="str">
            <v>TÍTULOSVALORES CONSERVADOS PARA NEGOCIACIÓN</v>
          </cell>
          <cell r="I177">
            <v>1500000</v>
          </cell>
          <cell r="J177">
            <v>6500000</v>
          </cell>
          <cell r="K177">
            <v>5500000</v>
          </cell>
          <cell r="L177">
            <v>2500000</v>
          </cell>
        </row>
        <row r="178">
          <cell r="A178" t="str">
            <v>113002</v>
          </cell>
          <cell r="B178">
            <v>6</v>
          </cell>
          <cell r="C178">
            <v>113002</v>
          </cell>
          <cell r="D178" t="str">
            <v>TÍTULOSVALORES TRANSFERIDOS</v>
          </cell>
          <cell r="I178">
            <v>1500000</v>
          </cell>
          <cell r="J178">
            <v>6500000</v>
          </cell>
          <cell r="K178">
            <v>5500000</v>
          </cell>
          <cell r="L178">
            <v>2500000</v>
          </cell>
        </row>
        <row r="179">
          <cell r="A179" t="str">
            <v>11300202 U</v>
          </cell>
          <cell r="B179">
            <v>12</v>
          </cell>
          <cell r="C179" t="str">
            <v>11300202 USD</v>
          </cell>
          <cell r="D179" t="str">
            <v>Emitidos por el Estado - ML</v>
          </cell>
          <cell r="E179">
            <v>1500000</v>
          </cell>
          <cell r="F179">
            <v>6500000</v>
          </cell>
          <cell r="G179">
            <v>5500000</v>
          </cell>
          <cell r="H179">
            <v>2500000</v>
          </cell>
          <cell r="I179">
            <v>1500000</v>
          </cell>
          <cell r="J179">
            <v>6500000</v>
          </cell>
          <cell r="K179">
            <v>5500000</v>
          </cell>
          <cell r="L179">
            <v>2500000</v>
          </cell>
        </row>
        <row r="180">
          <cell r="A180" t="str">
            <v>1130020200</v>
          </cell>
          <cell r="B180">
            <v>18</v>
          </cell>
          <cell r="C180" t="str">
            <v>11300202USD-163-00</v>
          </cell>
          <cell r="D180" t="str">
            <v>Emitidos por el Estado - ML (Bonos del Tesoro bajo REPO)</v>
          </cell>
          <cell r="E180">
            <v>1500000</v>
          </cell>
          <cell r="F180">
            <v>6500000</v>
          </cell>
          <cell r="G180">
            <v>5500000</v>
          </cell>
          <cell r="H180">
            <v>2500000</v>
          </cell>
          <cell r="I180">
            <v>1500000</v>
          </cell>
          <cell r="J180">
            <v>6500000</v>
          </cell>
          <cell r="K180">
            <v>5500000</v>
          </cell>
          <cell r="L180">
            <v>2500000</v>
          </cell>
        </row>
        <row r="181">
          <cell r="A181" t="str">
            <v>1131</v>
          </cell>
          <cell r="B181">
            <v>4</v>
          </cell>
          <cell r="C181">
            <v>1131</v>
          </cell>
          <cell r="D181" t="str">
            <v>TÍTULOSVALORES PARA CONSERVARSE HASTA EL VENCIMIENTO</v>
          </cell>
          <cell r="I181">
            <v>53208013.049999997</v>
          </cell>
          <cell r="J181">
            <v>13187610</v>
          </cell>
          <cell r="K181">
            <v>13910234.210000001</v>
          </cell>
          <cell r="L181">
            <v>52485388.840000004</v>
          </cell>
        </row>
        <row r="182">
          <cell r="A182" t="str">
            <v>1131</v>
          </cell>
          <cell r="B182">
            <v>4</v>
          </cell>
          <cell r="C182">
            <v>1131</v>
          </cell>
          <cell r="D182" t="str">
            <v>TITULOSVALORES PARA CONSERVARSE HASTA EL VENCIMIENTO</v>
          </cell>
          <cell r="I182">
            <v>53208013.049999997</v>
          </cell>
          <cell r="J182">
            <v>6182611.0300000003</v>
          </cell>
          <cell r="K182">
            <v>6905235.2400000002</v>
          </cell>
          <cell r="L182">
            <v>52485388.840000004</v>
          </cell>
        </row>
        <row r="183">
          <cell r="A183" t="str">
            <v>11310002 U</v>
          </cell>
          <cell r="B183">
            <v>12</v>
          </cell>
          <cell r="C183" t="str">
            <v>11310002 USD</v>
          </cell>
          <cell r="D183" t="str">
            <v>Emitidos por el Estado - ML</v>
          </cell>
          <cell r="E183">
            <v>50675782.090000004</v>
          </cell>
          <cell r="F183">
            <v>5500000</v>
          </cell>
          <cell r="G183">
            <v>6501153.4299999997</v>
          </cell>
          <cell r="H183">
            <v>49674628.659999996</v>
          </cell>
          <cell r="I183">
            <v>50675782.090000004</v>
          </cell>
          <cell r="J183">
            <v>5500000</v>
          </cell>
          <cell r="K183">
            <v>6501153.4299999997</v>
          </cell>
          <cell r="L183">
            <v>49674628.659999996</v>
          </cell>
        </row>
        <row r="184">
          <cell r="A184" t="str">
            <v>1131000200</v>
          </cell>
          <cell r="B184">
            <v>18</v>
          </cell>
          <cell r="C184" t="str">
            <v>11310002USD-163-00</v>
          </cell>
          <cell r="D184" t="str">
            <v>Emitidos por el Estado - ML (Bonos del Tesoro bajo REPO)</v>
          </cell>
          <cell r="E184">
            <v>50675782.090000004</v>
          </cell>
          <cell r="F184">
            <v>5500000</v>
          </cell>
          <cell r="G184">
            <v>6501153.4299999997</v>
          </cell>
          <cell r="H184">
            <v>49674628.659999996</v>
          </cell>
          <cell r="I184">
            <v>50675782.090000004</v>
          </cell>
          <cell r="J184">
            <v>5500000</v>
          </cell>
          <cell r="K184">
            <v>6501153.4299999997</v>
          </cell>
          <cell r="L184">
            <v>49674628.659999996</v>
          </cell>
        </row>
        <row r="185">
          <cell r="A185" t="str">
            <v>11310006 U</v>
          </cell>
          <cell r="B185">
            <v>12</v>
          </cell>
          <cell r="C185" t="str">
            <v>11310006 USD</v>
          </cell>
          <cell r="D185" t="str">
            <v>Emitidos por otras entidades del Sistema Financiero - ML</v>
          </cell>
          <cell r="E185">
            <v>980000</v>
          </cell>
          <cell r="F185">
            <v>400000</v>
          </cell>
          <cell r="G185">
            <v>400000</v>
          </cell>
          <cell r="H185">
            <v>980000</v>
          </cell>
          <cell r="I185">
            <v>980000</v>
          </cell>
          <cell r="J185">
            <v>400000</v>
          </cell>
          <cell r="K185">
            <v>400000</v>
          </cell>
          <cell r="L185">
            <v>980000</v>
          </cell>
        </row>
        <row r="186">
          <cell r="A186" t="str">
            <v>1131000600</v>
          </cell>
          <cell r="B186">
            <v>18</v>
          </cell>
          <cell r="C186" t="str">
            <v>11310006USD-163-00</v>
          </cell>
          <cell r="D186" t="str">
            <v>Emitidos por otras entidades del Sistema Financiero - ML (Bonos del Tesoro bajo</v>
          </cell>
          <cell r="E186">
            <v>980000</v>
          </cell>
          <cell r="F186">
            <v>400000</v>
          </cell>
          <cell r="G186">
            <v>400000</v>
          </cell>
          <cell r="H186">
            <v>980000</v>
          </cell>
          <cell r="I186">
            <v>980000</v>
          </cell>
          <cell r="J186">
            <v>400000</v>
          </cell>
          <cell r="K186">
            <v>400000</v>
          </cell>
          <cell r="L186">
            <v>980000</v>
          </cell>
        </row>
        <row r="187">
          <cell r="A187" t="str">
            <v>11310099 U</v>
          </cell>
          <cell r="B187">
            <v>12</v>
          </cell>
          <cell r="C187" t="str">
            <v>11310099 USD</v>
          </cell>
          <cell r="D187" t="str">
            <v>Intereses y otros por cobrar - ML</v>
          </cell>
          <cell r="E187">
            <v>1552230.96</v>
          </cell>
          <cell r="F187">
            <v>282611.03000000003</v>
          </cell>
          <cell r="G187">
            <v>4081.81</v>
          </cell>
          <cell r="H187">
            <v>1830760.18</v>
          </cell>
          <cell r="I187">
            <v>1552230.96</v>
          </cell>
          <cell r="J187">
            <v>282611.03000000003</v>
          </cell>
          <cell r="K187">
            <v>4081.81</v>
          </cell>
          <cell r="L187">
            <v>1830760.18</v>
          </cell>
        </row>
        <row r="188">
          <cell r="A188" t="str">
            <v>1131009900</v>
          </cell>
          <cell r="B188">
            <v>18</v>
          </cell>
          <cell r="C188" t="str">
            <v>11310099USD-163-00</v>
          </cell>
          <cell r="D188" t="str">
            <v>Intereses y otros por cobrar - ML (Bonos del Tesoro bajo REPO)</v>
          </cell>
          <cell r="E188">
            <v>1552230.96</v>
          </cell>
          <cell r="F188">
            <v>282611.03000000003</v>
          </cell>
          <cell r="G188">
            <v>4081.81</v>
          </cell>
          <cell r="H188">
            <v>1830760.18</v>
          </cell>
          <cell r="I188">
            <v>1552230.96</v>
          </cell>
          <cell r="J188">
            <v>282611.03000000003</v>
          </cell>
          <cell r="K188">
            <v>4081.81</v>
          </cell>
          <cell r="L188">
            <v>1830760.18</v>
          </cell>
        </row>
        <row r="189">
          <cell r="A189" t="str">
            <v>1131000701</v>
          </cell>
          <cell r="B189">
            <v>14</v>
          </cell>
          <cell r="C189" t="str">
            <v>1131000701 USD</v>
          </cell>
          <cell r="D189" t="str">
            <v>Emitidos por instituciones extranjeras - ML</v>
          </cell>
          <cell r="E189">
            <v>0</v>
          </cell>
          <cell r="F189">
            <v>7004998.9699999997</v>
          </cell>
          <cell r="G189">
            <v>7004998.9699999997</v>
          </cell>
          <cell r="H189">
            <v>0</v>
          </cell>
          <cell r="I189">
            <v>0</v>
          </cell>
          <cell r="J189">
            <v>7004998.9699999997</v>
          </cell>
          <cell r="K189">
            <v>7004998.9699999997</v>
          </cell>
          <cell r="L189">
            <v>0</v>
          </cell>
        </row>
        <row r="190">
          <cell r="A190" t="str">
            <v>113100070001</v>
          </cell>
          <cell r="B190">
            <v>20</v>
          </cell>
          <cell r="C190" t="str">
            <v>1131000701USD-163-00</v>
          </cell>
          <cell r="D190" t="str">
            <v>Emitidos por instituciones extranjeras - ML (Bonos del Tesoro bajo REPO)</v>
          </cell>
          <cell r="E190">
            <v>0</v>
          </cell>
          <cell r="F190">
            <v>7004998.9699999997</v>
          </cell>
          <cell r="G190">
            <v>7004998.9699999997</v>
          </cell>
          <cell r="H190">
            <v>0</v>
          </cell>
          <cell r="I190">
            <v>0</v>
          </cell>
          <cell r="J190">
            <v>7004998.9699999997</v>
          </cell>
          <cell r="K190">
            <v>7004998.9699999997</v>
          </cell>
          <cell r="L190">
            <v>0</v>
          </cell>
        </row>
        <row r="191">
          <cell r="A191" t="str">
            <v>1132</v>
          </cell>
          <cell r="B191">
            <v>4</v>
          </cell>
          <cell r="C191">
            <v>1132</v>
          </cell>
          <cell r="D191" t="str">
            <v>TÍTULOSVALORES DISPONIBLES PARA VENTA</v>
          </cell>
          <cell r="I191">
            <v>783479.43</v>
          </cell>
          <cell r="J191">
            <v>21416152.510000002</v>
          </cell>
          <cell r="K191">
            <v>21136455.379999999</v>
          </cell>
          <cell r="L191">
            <v>1063176.56</v>
          </cell>
        </row>
        <row r="192">
          <cell r="A192" t="str">
            <v>1132</v>
          </cell>
          <cell r="B192">
            <v>4</v>
          </cell>
          <cell r="C192">
            <v>1132</v>
          </cell>
          <cell r="D192" t="str">
            <v>TÍTULOSVALORES DISPONIBLES PARA VENTA</v>
          </cell>
          <cell r="I192">
            <v>783479.43</v>
          </cell>
          <cell r="J192">
            <v>21416152.510000002</v>
          </cell>
          <cell r="K192">
            <v>21136455.379999999</v>
          </cell>
          <cell r="L192">
            <v>1063176.56</v>
          </cell>
        </row>
        <row r="193">
          <cell r="A193" t="str">
            <v>11320001 U</v>
          </cell>
          <cell r="B193">
            <v>12</v>
          </cell>
          <cell r="C193" t="str">
            <v>11320001 USD</v>
          </cell>
          <cell r="D193" t="str">
            <v>Títulosvalores Disponibles para Venta</v>
          </cell>
          <cell r="E193">
            <v>0</v>
          </cell>
          <cell r="F193">
            <v>14002002.779999999</v>
          </cell>
          <cell r="G193">
            <v>14002002.779999999</v>
          </cell>
          <cell r="H193">
            <v>0</v>
          </cell>
          <cell r="I193">
            <v>0</v>
          </cell>
          <cell r="J193">
            <v>14002002.779999999</v>
          </cell>
          <cell r="K193">
            <v>14002002.779999999</v>
          </cell>
          <cell r="L193">
            <v>0</v>
          </cell>
        </row>
        <row r="194">
          <cell r="A194" t="str">
            <v>1132000100</v>
          </cell>
          <cell r="B194">
            <v>18</v>
          </cell>
          <cell r="C194" t="str">
            <v>11320001USD-164-00</v>
          </cell>
          <cell r="D194" t="str">
            <v>Títulosvalores Disponibles para Venta (Inversiones)</v>
          </cell>
          <cell r="E194">
            <v>0</v>
          </cell>
          <cell r="F194">
            <v>14002002.779999999</v>
          </cell>
          <cell r="G194">
            <v>14002002.779999999</v>
          </cell>
          <cell r="H194">
            <v>0</v>
          </cell>
          <cell r="I194">
            <v>0</v>
          </cell>
          <cell r="J194">
            <v>14002002.779999999</v>
          </cell>
          <cell r="K194">
            <v>14002002.779999999</v>
          </cell>
          <cell r="L194">
            <v>0</v>
          </cell>
        </row>
        <row r="195">
          <cell r="A195" t="str">
            <v>11320002 U</v>
          </cell>
          <cell r="B195">
            <v>12</v>
          </cell>
          <cell r="C195" t="str">
            <v>11320002 USD</v>
          </cell>
          <cell r="D195" t="str">
            <v>Emitidos por el estado - ML</v>
          </cell>
          <cell r="E195">
            <v>124438.7</v>
          </cell>
          <cell r="F195">
            <v>0</v>
          </cell>
          <cell r="G195">
            <v>124438.7</v>
          </cell>
          <cell r="H195">
            <v>0</v>
          </cell>
          <cell r="I195">
            <v>124438.7</v>
          </cell>
          <cell r="J195">
            <v>0</v>
          </cell>
          <cell r="K195">
            <v>124438.7</v>
          </cell>
          <cell r="L195">
            <v>0</v>
          </cell>
        </row>
        <row r="196">
          <cell r="A196" t="str">
            <v>1132000200</v>
          </cell>
          <cell r="B196">
            <v>18</v>
          </cell>
          <cell r="C196" t="str">
            <v>11320002USD-164-00</v>
          </cell>
          <cell r="D196" t="str">
            <v>Emitidos por el estado - ML (Inversiones)</v>
          </cell>
          <cell r="E196">
            <v>124438.7</v>
          </cell>
          <cell r="F196">
            <v>0</v>
          </cell>
          <cell r="G196">
            <v>124438.7</v>
          </cell>
          <cell r="H196">
            <v>0</v>
          </cell>
          <cell r="I196">
            <v>124438.7</v>
          </cell>
          <cell r="J196">
            <v>0</v>
          </cell>
          <cell r="K196">
            <v>124438.7</v>
          </cell>
          <cell r="L196">
            <v>0</v>
          </cell>
        </row>
        <row r="197">
          <cell r="A197" t="str">
            <v>11320006 U</v>
          </cell>
          <cell r="B197">
            <v>12</v>
          </cell>
          <cell r="C197" t="str">
            <v>11320006 USD</v>
          </cell>
          <cell r="D197" t="str">
            <v>Emitidos por otras entidades del Sistema Financiero - ML</v>
          </cell>
          <cell r="E197">
            <v>621612.11</v>
          </cell>
          <cell r="F197">
            <v>400000</v>
          </cell>
          <cell r="G197">
            <v>0</v>
          </cell>
          <cell r="H197">
            <v>1021612.11</v>
          </cell>
          <cell r="I197">
            <v>621612.11</v>
          </cell>
          <cell r="J197">
            <v>400000</v>
          </cell>
          <cell r="K197">
            <v>0</v>
          </cell>
          <cell r="L197">
            <v>1021612.11</v>
          </cell>
        </row>
        <row r="198">
          <cell r="A198" t="str">
            <v>1132000600</v>
          </cell>
          <cell r="B198">
            <v>18</v>
          </cell>
          <cell r="C198" t="str">
            <v>11320006USD-164-00</v>
          </cell>
          <cell r="D198" t="str">
            <v>Emitidos por otras entidades del Sistema Financiero - ML (Inversiones)</v>
          </cell>
          <cell r="E198">
            <v>621612.11</v>
          </cell>
          <cell r="F198">
            <v>400000</v>
          </cell>
          <cell r="G198">
            <v>0</v>
          </cell>
          <cell r="H198">
            <v>1021612.11</v>
          </cell>
          <cell r="I198">
            <v>621612.11</v>
          </cell>
          <cell r="J198">
            <v>400000</v>
          </cell>
          <cell r="K198">
            <v>0</v>
          </cell>
          <cell r="L198">
            <v>1021612.11</v>
          </cell>
        </row>
        <row r="199">
          <cell r="A199" t="str">
            <v>11320007 U</v>
          </cell>
          <cell r="B199">
            <v>12</v>
          </cell>
          <cell r="C199" t="str">
            <v>11320007 USD</v>
          </cell>
          <cell r="D199" t="str">
            <v>Emitidos por instituciones extranjeras</v>
          </cell>
          <cell r="E199">
            <v>0</v>
          </cell>
          <cell r="F199">
            <v>7004005.5599999996</v>
          </cell>
          <cell r="G199">
            <v>7004005.5599999996</v>
          </cell>
          <cell r="H199">
            <v>0</v>
          </cell>
          <cell r="I199">
            <v>0</v>
          </cell>
          <cell r="J199">
            <v>7004005.5599999996</v>
          </cell>
          <cell r="K199">
            <v>7004005.5599999996</v>
          </cell>
          <cell r="L199">
            <v>0</v>
          </cell>
        </row>
        <row r="200">
          <cell r="A200" t="str">
            <v>1132000700</v>
          </cell>
          <cell r="B200">
            <v>18</v>
          </cell>
          <cell r="C200" t="str">
            <v>11320007USD-164-00</v>
          </cell>
          <cell r="D200" t="str">
            <v>Emitidos por instituciones extranjeras (Inversiones)</v>
          </cell>
          <cell r="E200">
            <v>0</v>
          </cell>
          <cell r="F200">
            <v>7004005.5599999996</v>
          </cell>
          <cell r="G200">
            <v>7004005.5599999996</v>
          </cell>
          <cell r="H200">
            <v>0</v>
          </cell>
          <cell r="I200">
            <v>0</v>
          </cell>
          <cell r="J200">
            <v>7004005.5599999996</v>
          </cell>
          <cell r="K200">
            <v>7004005.5599999996</v>
          </cell>
          <cell r="L200">
            <v>0</v>
          </cell>
        </row>
        <row r="201">
          <cell r="A201" t="str">
            <v>11320099 U</v>
          </cell>
          <cell r="B201">
            <v>12</v>
          </cell>
          <cell r="C201" t="str">
            <v>11320099 USD</v>
          </cell>
          <cell r="D201" t="str">
            <v>Intereses y otros por cobrar - ML</v>
          </cell>
          <cell r="E201">
            <v>37428.620000000003</v>
          </cell>
          <cell r="F201">
            <v>10144.17</v>
          </cell>
          <cell r="G201">
            <v>6008.34</v>
          </cell>
          <cell r="H201">
            <v>41564.449999999997</v>
          </cell>
          <cell r="I201">
            <v>37428.620000000003</v>
          </cell>
          <cell r="J201">
            <v>10144.17</v>
          </cell>
          <cell r="K201">
            <v>6008.34</v>
          </cell>
          <cell r="L201">
            <v>41564.449999999997</v>
          </cell>
        </row>
        <row r="202">
          <cell r="A202" t="str">
            <v>1132009900</v>
          </cell>
          <cell r="B202">
            <v>18</v>
          </cell>
          <cell r="C202" t="str">
            <v>11320099USD-163-00</v>
          </cell>
          <cell r="D202" t="str">
            <v>Intereses y otros por cobrar - ML (Bonos del Tesoro bajo REPO)</v>
          </cell>
          <cell r="E202">
            <v>37428.620000000003</v>
          </cell>
          <cell r="F202">
            <v>10144.17</v>
          </cell>
          <cell r="G202">
            <v>6008.34</v>
          </cell>
          <cell r="H202">
            <v>41564.449999999997</v>
          </cell>
          <cell r="I202">
            <v>37428.620000000003</v>
          </cell>
          <cell r="J202">
            <v>10144.17</v>
          </cell>
          <cell r="K202">
            <v>6008.34</v>
          </cell>
          <cell r="L202">
            <v>41564.449999999997</v>
          </cell>
        </row>
        <row r="203">
          <cell r="A203" t="str">
            <v>114</v>
          </cell>
          <cell r="B203">
            <v>3</v>
          </cell>
          <cell r="C203">
            <v>114</v>
          </cell>
          <cell r="D203" t="str">
            <v>PRÉSTAMOS</v>
          </cell>
          <cell r="I203">
            <v>429137711.08999997</v>
          </cell>
          <cell r="J203">
            <v>88731398.359999999</v>
          </cell>
          <cell r="K203">
            <v>86584700.989999995</v>
          </cell>
          <cell r="L203">
            <v>431284408.45999998</v>
          </cell>
        </row>
        <row r="204">
          <cell r="A204" t="str">
            <v>1141</v>
          </cell>
          <cell r="B204">
            <v>4</v>
          </cell>
          <cell r="C204">
            <v>1141</v>
          </cell>
          <cell r="D204" t="str">
            <v>PRÉSTAMOS PACTADOS HASTA UN AÑO PLAZO</v>
          </cell>
          <cell r="I204">
            <v>20032113.899999999</v>
          </cell>
          <cell r="J204">
            <v>3331247.55</v>
          </cell>
          <cell r="K204">
            <v>5242094.9800000004</v>
          </cell>
          <cell r="L204">
            <v>18121266.469999999</v>
          </cell>
        </row>
        <row r="205">
          <cell r="A205" t="str">
            <v>114103</v>
          </cell>
          <cell r="B205">
            <v>6</v>
          </cell>
          <cell r="C205">
            <v>114103</v>
          </cell>
          <cell r="D205" t="str">
            <v>PRÉSTAMOS A EMPRESAS PRIVADAS</v>
          </cell>
          <cell r="I205">
            <v>18504760.670000002</v>
          </cell>
          <cell r="J205">
            <v>2585830.16</v>
          </cell>
          <cell r="K205">
            <v>4411166.55</v>
          </cell>
          <cell r="L205">
            <v>16679424.279999999</v>
          </cell>
        </row>
        <row r="206">
          <cell r="A206" t="str">
            <v>11410301 U</v>
          </cell>
          <cell r="B206">
            <v>12</v>
          </cell>
          <cell r="C206" t="str">
            <v>11410301 USD</v>
          </cell>
          <cell r="D206" t="str">
            <v>Otorgamientos originales - ML</v>
          </cell>
          <cell r="E206">
            <v>14926508.939999999</v>
          </cell>
          <cell r="F206">
            <v>2432981.5299999998</v>
          </cell>
          <cell r="G206">
            <v>4258206.6399999997</v>
          </cell>
          <cell r="H206">
            <v>13101283.83</v>
          </cell>
          <cell r="I206">
            <v>14926508.939999999</v>
          </cell>
          <cell r="J206">
            <v>2432981.5299999998</v>
          </cell>
          <cell r="K206">
            <v>4258206.6399999997</v>
          </cell>
          <cell r="L206">
            <v>13101283.83</v>
          </cell>
        </row>
        <row r="207">
          <cell r="A207" t="str">
            <v>1141030102</v>
          </cell>
          <cell r="B207">
            <v>18</v>
          </cell>
          <cell r="C207" t="str">
            <v>11410301USD-122-02</v>
          </cell>
          <cell r="D207" t="str">
            <v>Otorgamientos originales - ML (Préstamos Vigentes, M (6M-1Y) Plazo Restante)</v>
          </cell>
          <cell r="E207">
            <v>259961.42</v>
          </cell>
          <cell r="F207">
            <v>68000</v>
          </cell>
          <cell r="G207">
            <v>309961.42</v>
          </cell>
          <cell r="H207">
            <v>18000</v>
          </cell>
          <cell r="I207">
            <v>259961.42</v>
          </cell>
          <cell r="J207">
            <v>68000</v>
          </cell>
          <cell r="K207">
            <v>309961.42</v>
          </cell>
          <cell r="L207">
            <v>18000</v>
          </cell>
        </row>
        <row r="208">
          <cell r="A208" t="str">
            <v>1141030103</v>
          </cell>
          <cell r="B208">
            <v>18</v>
          </cell>
          <cell r="C208" t="str">
            <v>11410301USD-122-03</v>
          </cell>
          <cell r="D208" t="str">
            <v>Otorgamientos originales - ML (Préstamos Vigentes, M (6M-1Y) Plazo Restante)</v>
          </cell>
          <cell r="E208">
            <v>706134.34</v>
          </cell>
          <cell r="F208">
            <v>145889.35</v>
          </cell>
          <cell r="G208">
            <v>852023.69</v>
          </cell>
          <cell r="H208">
            <v>0</v>
          </cell>
          <cell r="I208">
            <v>706134.34</v>
          </cell>
          <cell r="J208">
            <v>145889.35</v>
          </cell>
          <cell r="K208">
            <v>852023.69</v>
          </cell>
          <cell r="L208">
            <v>0</v>
          </cell>
        </row>
        <row r="209">
          <cell r="A209" t="str">
            <v>1141030104</v>
          </cell>
          <cell r="B209">
            <v>18</v>
          </cell>
          <cell r="C209" t="str">
            <v>11410301USD-122-04</v>
          </cell>
          <cell r="D209" t="str">
            <v>Otorgamientos originales - ML (Préstamos Vigentes, M (6M-1Y) Plazo Restante)</v>
          </cell>
          <cell r="E209">
            <v>5000</v>
          </cell>
          <cell r="F209">
            <v>125000</v>
          </cell>
          <cell r="G209">
            <v>0</v>
          </cell>
          <cell r="H209">
            <v>130000</v>
          </cell>
          <cell r="I209">
            <v>5000</v>
          </cell>
          <cell r="J209">
            <v>125000</v>
          </cell>
          <cell r="K209">
            <v>0</v>
          </cell>
          <cell r="L209">
            <v>130000</v>
          </cell>
        </row>
        <row r="210">
          <cell r="A210" t="str">
            <v>1141030131</v>
          </cell>
          <cell r="B210">
            <v>18</v>
          </cell>
          <cell r="C210" t="str">
            <v>11410301USD-122-31</v>
          </cell>
          <cell r="D210" t="str">
            <v>Otorgamientos originales - ML (Préstamos Vigentes, M (6M-1Y) Plazo Restante)</v>
          </cell>
          <cell r="E210">
            <v>13905413.18</v>
          </cell>
          <cell r="F210">
            <v>2094092.18</v>
          </cell>
          <cell r="G210">
            <v>3096221.53</v>
          </cell>
          <cell r="H210">
            <v>12903283.83</v>
          </cell>
          <cell r="I210">
            <v>13905413.18</v>
          </cell>
          <cell r="J210">
            <v>2094092.18</v>
          </cell>
          <cell r="K210">
            <v>3096221.53</v>
          </cell>
          <cell r="L210">
            <v>12903283.83</v>
          </cell>
        </row>
        <row r="211">
          <cell r="A211" t="str">
            <v>1141030141</v>
          </cell>
          <cell r="B211">
            <v>18</v>
          </cell>
          <cell r="C211" t="str">
            <v>11410301USD-122-41</v>
          </cell>
          <cell r="D211" t="str">
            <v>Otorgamientos originales - ML (Préstamos Vigentes, M (6M-1Y) Plazo Restante)</v>
          </cell>
          <cell r="E211">
            <v>50000</v>
          </cell>
          <cell r="F211">
            <v>0</v>
          </cell>
          <cell r="G211">
            <v>0</v>
          </cell>
          <cell r="H211">
            <v>50000</v>
          </cell>
          <cell r="I211">
            <v>50000</v>
          </cell>
          <cell r="J211">
            <v>0</v>
          </cell>
          <cell r="K211">
            <v>0</v>
          </cell>
          <cell r="L211">
            <v>50000</v>
          </cell>
        </row>
        <row r="212">
          <cell r="A212" t="str">
            <v>11410303 U</v>
          </cell>
          <cell r="B212">
            <v>12</v>
          </cell>
          <cell r="C212" t="str">
            <v>11410303 USD</v>
          </cell>
          <cell r="D212" t="str">
            <v>Reestructurados - ML</v>
          </cell>
          <cell r="E212">
            <v>3498539.26</v>
          </cell>
          <cell r="F212">
            <v>0</v>
          </cell>
          <cell r="G212">
            <v>8.59</v>
          </cell>
          <cell r="H212">
            <v>3498530.67</v>
          </cell>
          <cell r="I212">
            <v>3498539.26</v>
          </cell>
          <cell r="J212">
            <v>0</v>
          </cell>
          <cell r="K212">
            <v>8.59</v>
          </cell>
          <cell r="L212">
            <v>3498530.67</v>
          </cell>
        </row>
        <row r="213">
          <cell r="A213" t="str">
            <v>1141030331</v>
          </cell>
          <cell r="B213">
            <v>18</v>
          </cell>
          <cell r="C213" t="str">
            <v>11410303USD-215-31</v>
          </cell>
          <cell r="D213" t="str">
            <v>Reestructurados - ML (Loans, refinanced/restructured)</v>
          </cell>
          <cell r="E213">
            <v>3498539.26</v>
          </cell>
          <cell r="F213">
            <v>0</v>
          </cell>
          <cell r="G213">
            <v>8.59</v>
          </cell>
          <cell r="H213">
            <v>3498530.67</v>
          </cell>
          <cell r="I213">
            <v>3498539.26</v>
          </cell>
          <cell r="J213">
            <v>0</v>
          </cell>
          <cell r="K213">
            <v>8.59</v>
          </cell>
          <cell r="L213">
            <v>3498530.67</v>
          </cell>
        </row>
        <row r="214">
          <cell r="A214" t="str">
            <v>1141039901</v>
          </cell>
          <cell r="B214">
            <v>14</v>
          </cell>
          <cell r="C214" t="str">
            <v>1141039901 USD</v>
          </cell>
          <cell r="D214" t="str">
            <v>Intereses y otros por cobrar Original</v>
          </cell>
          <cell r="E214">
            <v>61893.88</v>
          </cell>
          <cell r="F214">
            <v>135715.42000000001</v>
          </cell>
          <cell r="G214">
            <v>136503.39000000001</v>
          </cell>
          <cell r="H214">
            <v>61105.91</v>
          </cell>
          <cell r="I214">
            <v>61893.88</v>
          </cell>
          <cell r="J214">
            <v>135715.42000000001</v>
          </cell>
          <cell r="K214">
            <v>136503.39000000001</v>
          </cell>
          <cell r="L214">
            <v>61105.91</v>
          </cell>
        </row>
        <row r="215">
          <cell r="A215" t="str">
            <v>114103990201</v>
          </cell>
          <cell r="B215">
            <v>20</v>
          </cell>
          <cell r="C215" t="str">
            <v>1141039901USD-114-02</v>
          </cell>
          <cell r="D215" t="str">
            <v>Intereses y otros por cobrar Original (Intereses Acumulados, Préstamos (I))</v>
          </cell>
          <cell r="E215">
            <v>1417.53</v>
          </cell>
          <cell r="F215">
            <v>1878.25</v>
          </cell>
          <cell r="G215">
            <v>3096.05</v>
          </cell>
          <cell r="H215">
            <v>199.73</v>
          </cell>
          <cell r="I215">
            <v>1417.53</v>
          </cell>
          <cell r="J215">
            <v>1878.25</v>
          </cell>
          <cell r="K215">
            <v>3096.05</v>
          </cell>
          <cell r="L215">
            <v>199.73</v>
          </cell>
        </row>
        <row r="216">
          <cell r="A216" t="str">
            <v>114103990301</v>
          </cell>
          <cell r="B216">
            <v>20</v>
          </cell>
          <cell r="C216" t="str">
            <v>1141039901USD-114-03</v>
          </cell>
          <cell r="D216" t="str">
            <v>Intereses y otros por cobrar Original (Intereses Acumulados, Préstamos (I))</v>
          </cell>
          <cell r="E216">
            <v>3438.64</v>
          </cell>
          <cell r="F216">
            <v>4094.03</v>
          </cell>
          <cell r="G216">
            <v>7532.67</v>
          </cell>
          <cell r="H216">
            <v>0</v>
          </cell>
          <cell r="I216">
            <v>3438.64</v>
          </cell>
          <cell r="J216">
            <v>4094.03</v>
          </cell>
          <cell r="K216">
            <v>7532.67</v>
          </cell>
          <cell r="L216">
            <v>0</v>
          </cell>
        </row>
        <row r="217">
          <cell r="A217" t="str">
            <v>114103990401</v>
          </cell>
          <cell r="B217">
            <v>20</v>
          </cell>
          <cell r="C217" t="str">
            <v>1141039901USD-114-04</v>
          </cell>
          <cell r="D217" t="str">
            <v>Intereses y otros por cobrar Original (Intereses Acumulados, Préstamos (I))</v>
          </cell>
          <cell r="E217">
            <v>37.67</v>
          </cell>
          <cell r="F217">
            <v>934.94</v>
          </cell>
          <cell r="G217">
            <v>99.32</v>
          </cell>
          <cell r="H217">
            <v>873.29</v>
          </cell>
          <cell r="I217">
            <v>37.67</v>
          </cell>
          <cell r="J217">
            <v>934.94</v>
          </cell>
          <cell r="K217">
            <v>99.32</v>
          </cell>
          <cell r="L217">
            <v>873.29</v>
          </cell>
        </row>
        <row r="218">
          <cell r="A218" t="str">
            <v>114103993101</v>
          </cell>
          <cell r="B218">
            <v>20</v>
          </cell>
          <cell r="C218" t="str">
            <v>1141039901USD-114-31</v>
          </cell>
          <cell r="D218" t="str">
            <v>Intereses y otros por cobrar Original (Intereses Acumulados, Préstamos (I))</v>
          </cell>
          <cell r="E218">
            <v>54421.82</v>
          </cell>
          <cell r="F218">
            <v>128341.07</v>
          </cell>
          <cell r="G218">
            <v>125775.35</v>
          </cell>
          <cell r="H218">
            <v>56987.54</v>
          </cell>
          <cell r="I218">
            <v>54421.82</v>
          </cell>
          <cell r="J218">
            <v>128341.07</v>
          </cell>
          <cell r="K218">
            <v>125775.35</v>
          </cell>
          <cell r="L218">
            <v>56987.54</v>
          </cell>
        </row>
        <row r="219">
          <cell r="A219" t="str">
            <v>114103994101</v>
          </cell>
          <cell r="B219">
            <v>20</v>
          </cell>
          <cell r="C219" t="str">
            <v>1141039901USD-114-41</v>
          </cell>
          <cell r="D219" t="str">
            <v>Intereses y otros por cobrar Original (Intereses Acumulados, Préstamos (I))</v>
          </cell>
          <cell r="E219">
            <v>2578.2199999999998</v>
          </cell>
          <cell r="F219">
            <v>467.13</v>
          </cell>
          <cell r="G219">
            <v>0</v>
          </cell>
          <cell r="H219">
            <v>3045.35</v>
          </cell>
          <cell r="I219">
            <v>2578.2199999999998</v>
          </cell>
          <cell r="J219">
            <v>467.13</v>
          </cell>
          <cell r="K219">
            <v>0</v>
          </cell>
          <cell r="L219">
            <v>3045.35</v>
          </cell>
        </row>
        <row r="220">
          <cell r="A220" t="str">
            <v>1141039903</v>
          </cell>
          <cell r="B220">
            <v>14</v>
          </cell>
          <cell r="C220" t="str">
            <v>1141039903 USD</v>
          </cell>
          <cell r="D220" t="str">
            <v>Intereses y otros por cobrar Reprogramado</v>
          </cell>
          <cell r="E220">
            <v>17818.59</v>
          </cell>
          <cell r="F220">
            <v>17133.21</v>
          </cell>
          <cell r="G220">
            <v>16447.93</v>
          </cell>
          <cell r="H220">
            <v>18503.87</v>
          </cell>
          <cell r="I220">
            <v>17818.59</v>
          </cell>
          <cell r="J220">
            <v>17133.21</v>
          </cell>
          <cell r="K220">
            <v>16447.93</v>
          </cell>
          <cell r="L220">
            <v>18503.87</v>
          </cell>
        </row>
        <row r="221">
          <cell r="A221" t="str">
            <v>114103993103</v>
          </cell>
          <cell r="B221">
            <v>20</v>
          </cell>
          <cell r="C221" t="str">
            <v>1141039903USD-114-31</v>
          </cell>
          <cell r="D221" t="str">
            <v>Intereses y otros por cobrar Reprogramado (Intereses Acumulados, Préstamos (I))</v>
          </cell>
          <cell r="E221">
            <v>17818.59</v>
          </cell>
          <cell r="F221">
            <v>17133.21</v>
          </cell>
          <cell r="G221">
            <v>16447.93</v>
          </cell>
          <cell r="H221">
            <v>18503.87</v>
          </cell>
          <cell r="I221">
            <v>17818.59</v>
          </cell>
          <cell r="J221">
            <v>17133.21</v>
          </cell>
          <cell r="K221">
            <v>16447.93</v>
          </cell>
          <cell r="L221">
            <v>18503.87</v>
          </cell>
        </row>
        <row r="222">
          <cell r="A222" t="str">
            <v>114104</v>
          </cell>
          <cell r="B222">
            <v>6</v>
          </cell>
          <cell r="C222">
            <v>114104</v>
          </cell>
          <cell r="D222" t="str">
            <v>PRÉSTAMOS A PARTICULARES</v>
          </cell>
          <cell r="I222">
            <v>1527353.23</v>
          </cell>
          <cell r="J222">
            <v>745417.39</v>
          </cell>
          <cell r="K222">
            <v>830928.43</v>
          </cell>
          <cell r="L222">
            <v>1441842.19</v>
          </cell>
        </row>
        <row r="223">
          <cell r="A223" t="str">
            <v>11410401 U</v>
          </cell>
          <cell r="B223">
            <v>12</v>
          </cell>
          <cell r="C223" t="str">
            <v>11410401 USD</v>
          </cell>
          <cell r="D223" t="str">
            <v>Otorgamientos originales - ML</v>
          </cell>
          <cell r="E223">
            <v>1475808.4</v>
          </cell>
          <cell r="F223">
            <v>716927.89</v>
          </cell>
          <cell r="G223">
            <v>779522.79</v>
          </cell>
          <cell r="H223">
            <v>1413213.5</v>
          </cell>
          <cell r="I223">
            <v>1475808.4</v>
          </cell>
          <cell r="J223">
            <v>716927.89</v>
          </cell>
          <cell r="K223">
            <v>779522.79</v>
          </cell>
          <cell r="L223">
            <v>1413213.5</v>
          </cell>
        </row>
        <row r="224">
          <cell r="A224" t="str">
            <v>1141040102</v>
          </cell>
          <cell r="B224">
            <v>18</v>
          </cell>
          <cell r="C224" t="str">
            <v>11410401USD-122-02</v>
          </cell>
          <cell r="D224" t="str">
            <v>Otorgamientos originales - ML (Préstamos Vigentes, M (6M-1Y) Plazo Restante)</v>
          </cell>
          <cell r="E224">
            <v>113436.95</v>
          </cell>
          <cell r="F224">
            <v>22194.39</v>
          </cell>
          <cell r="G224">
            <v>41849.85</v>
          </cell>
          <cell r="H224">
            <v>93781.49</v>
          </cell>
          <cell r="I224">
            <v>113436.95</v>
          </cell>
          <cell r="J224">
            <v>22194.39</v>
          </cell>
          <cell r="K224">
            <v>41849.85</v>
          </cell>
          <cell r="L224">
            <v>93781.49</v>
          </cell>
        </row>
        <row r="225">
          <cell r="A225" t="str">
            <v>1141040103</v>
          </cell>
          <cell r="B225">
            <v>18</v>
          </cell>
          <cell r="C225" t="str">
            <v>11410401USD-122-03</v>
          </cell>
          <cell r="D225" t="str">
            <v>Otorgamientos originales - ML (Préstamos Vigentes, M (6M-1Y) Plazo Restante)</v>
          </cell>
          <cell r="E225">
            <v>164500</v>
          </cell>
          <cell r="F225">
            <v>3000</v>
          </cell>
          <cell r="G225">
            <v>146500</v>
          </cell>
          <cell r="H225">
            <v>21000</v>
          </cell>
          <cell r="I225">
            <v>164500</v>
          </cell>
          <cell r="J225">
            <v>3000</v>
          </cell>
          <cell r="K225">
            <v>146500</v>
          </cell>
          <cell r="L225">
            <v>21000</v>
          </cell>
        </row>
        <row r="226">
          <cell r="A226" t="str">
            <v>1141040104</v>
          </cell>
          <cell r="B226">
            <v>18</v>
          </cell>
          <cell r="C226" t="str">
            <v>11410401USD-122-04</v>
          </cell>
          <cell r="D226" t="str">
            <v>Otorgamientos originales - ML (Préstamos Vigentes, M (6M-1Y) Plazo Restante)</v>
          </cell>
          <cell r="E226">
            <v>14500</v>
          </cell>
          <cell r="F226">
            <v>0</v>
          </cell>
          <cell r="G226">
            <v>0</v>
          </cell>
          <cell r="H226">
            <v>14500</v>
          </cell>
          <cell r="I226">
            <v>14500</v>
          </cell>
          <cell r="J226">
            <v>0</v>
          </cell>
          <cell r="K226">
            <v>0</v>
          </cell>
          <cell r="L226">
            <v>14500</v>
          </cell>
        </row>
        <row r="227">
          <cell r="A227" t="str">
            <v>1141040107</v>
          </cell>
          <cell r="B227">
            <v>18</v>
          </cell>
          <cell r="C227" t="str">
            <v>11410401USD-122-07</v>
          </cell>
          <cell r="D227" t="str">
            <v>Otorgamientos originales - ML (Préstamos Vigentes, M (6M-1Y) Plazo Restante)</v>
          </cell>
          <cell r="E227">
            <v>241422.33</v>
          </cell>
          <cell r="F227">
            <v>59000</v>
          </cell>
          <cell r="G227">
            <v>53304.87</v>
          </cell>
          <cell r="H227">
            <v>247117.46</v>
          </cell>
          <cell r="I227">
            <v>241422.33</v>
          </cell>
          <cell r="J227">
            <v>59000</v>
          </cell>
          <cell r="K227">
            <v>53304.87</v>
          </cell>
          <cell r="L227">
            <v>247117.46</v>
          </cell>
        </row>
        <row r="228">
          <cell r="A228" t="str">
            <v>1141040108</v>
          </cell>
          <cell r="B228">
            <v>18</v>
          </cell>
          <cell r="C228" t="str">
            <v>11410401USD-122-08</v>
          </cell>
          <cell r="D228" t="str">
            <v>Otorgamientos originales - ML (Préstamos Vigentes, M (6M-1Y) Plazo Restante)</v>
          </cell>
          <cell r="E228">
            <v>142000</v>
          </cell>
          <cell r="F228">
            <v>5000</v>
          </cell>
          <cell r="G228">
            <v>36186.959999999999</v>
          </cell>
          <cell r="H228">
            <v>110813.04</v>
          </cell>
          <cell r="I228">
            <v>142000</v>
          </cell>
          <cell r="J228">
            <v>5000</v>
          </cell>
          <cell r="K228">
            <v>36186.959999999999</v>
          </cell>
          <cell r="L228">
            <v>110813.04</v>
          </cell>
        </row>
        <row r="229">
          <cell r="A229" t="str">
            <v>1141040110</v>
          </cell>
          <cell r="B229">
            <v>18</v>
          </cell>
          <cell r="C229" t="str">
            <v>11410401USD-122-10</v>
          </cell>
          <cell r="D229" t="str">
            <v>Otorgamientos originales - ML (Préstamos Vigentes, M (6M-1Y) Plazo Restante)</v>
          </cell>
          <cell r="E229">
            <v>14000</v>
          </cell>
          <cell r="F229">
            <v>8000</v>
          </cell>
          <cell r="G229">
            <v>8000</v>
          </cell>
          <cell r="H229">
            <v>14000</v>
          </cell>
          <cell r="I229">
            <v>14000</v>
          </cell>
          <cell r="J229">
            <v>8000</v>
          </cell>
          <cell r="K229">
            <v>8000</v>
          </cell>
          <cell r="L229">
            <v>14000</v>
          </cell>
        </row>
        <row r="230">
          <cell r="A230" t="str">
            <v>1141040111</v>
          </cell>
          <cell r="B230">
            <v>18</v>
          </cell>
          <cell r="C230" t="str">
            <v>11410401USD-122-11</v>
          </cell>
          <cell r="D230" t="str">
            <v>Otorgamientos originales - ML (Préstamos Vigentes, M (6M-1Y) Plazo Restante)</v>
          </cell>
          <cell r="E230">
            <v>12992.15</v>
          </cell>
          <cell r="F230">
            <v>4000</v>
          </cell>
          <cell r="G230">
            <v>3000</v>
          </cell>
          <cell r="H230">
            <v>13992.15</v>
          </cell>
          <cell r="I230">
            <v>12992.15</v>
          </cell>
          <cell r="J230">
            <v>4000</v>
          </cell>
          <cell r="K230">
            <v>3000</v>
          </cell>
          <cell r="L230">
            <v>13992.15</v>
          </cell>
        </row>
        <row r="231">
          <cell r="A231" t="str">
            <v>1141040112</v>
          </cell>
          <cell r="B231">
            <v>18</v>
          </cell>
          <cell r="C231" t="str">
            <v>11410401USD-122-12</v>
          </cell>
          <cell r="D231" t="str">
            <v>Otorgamientos originales - ML (Préstamos Vigentes, M (6M-1Y) Plazo Restante)</v>
          </cell>
          <cell r="E231">
            <v>125000</v>
          </cell>
          <cell r="F231">
            <v>0</v>
          </cell>
          <cell r="G231">
            <v>125000</v>
          </cell>
          <cell r="H231">
            <v>0</v>
          </cell>
          <cell r="I231">
            <v>125000</v>
          </cell>
          <cell r="J231">
            <v>0</v>
          </cell>
          <cell r="K231">
            <v>125000</v>
          </cell>
          <cell r="L231">
            <v>0</v>
          </cell>
        </row>
        <row r="232">
          <cell r="A232" t="str">
            <v>1141040113</v>
          </cell>
          <cell r="B232">
            <v>18</v>
          </cell>
          <cell r="C232" t="str">
            <v>11410401USD-122-13</v>
          </cell>
          <cell r="D232" t="str">
            <v>Otorgamientos originales - ML (Préstamos Vigentes, M (6M-1Y) Plazo Restante)</v>
          </cell>
          <cell r="E232">
            <v>37000</v>
          </cell>
          <cell r="F232">
            <v>0</v>
          </cell>
          <cell r="G232">
            <v>35000</v>
          </cell>
          <cell r="H232">
            <v>2000</v>
          </cell>
          <cell r="I232">
            <v>37000</v>
          </cell>
          <cell r="J232">
            <v>0</v>
          </cell>
          <cell r="K232">
            <v>35000</v>
          </cell>
          <cell r="L232">
            <v>2000</v>
          </cell>
        </row>
        <row r="233">
          <cell r="A233" t="str">
            <v>1141040117</v>
          </cell>
          <cell r="B233">
            <v>18</v>
          </cell>
          <cell r="C233" t="str">
            <v>11410401USD-122-17</v>
          </cell>
          <cell r="D233" t="str">
            <v>Otorgamientos originales - ML (Préstamos Vigentes, M (6M-1Y) Plazo Restante)</v>
          </cell>
          <cell r="E233">
            <v>148834.57</v>
          </cell>
          <cell r="F233">
            <v>1500</v>
          </cell>
          <cell r="G233">
            <v>120834.57</v>
          </cell>
          <cell r="H233">
            <v>29500</v>
          </cell>
          <cell r="I233">
            <v>148834.57</v>
          </cell>
          <cell r="J233">
            <v>1500</v>
          </cell>
          <cell r="K233">
            <v>120834.57</v>
          </cell>
          <cell r="L233">
            <v>29500</v>
          </cell>
        </row>
        <row r="234">
          <cell r="A234" t="str">
            <v>1141040118</v>
          </cell>
          <cell r="B234">
            <v>18</v>
          </cell>
          <cell r="C234" t="str">
            <v>11410401USD-122-18</v>
          </cell>
          <cell r="D234" t="str">
            <v>Otorgamientos originales - ML (Préstamos Vigentes, M (6M-1Y) Plazo Restante)</v>
          </cell>
          <cell r="E234">
            <v>3000</v>
          </cell>
          <cell r="F234">
            <v>0</v>
          </cell>
          <cell r="G234">
            <v>0</v>
          </cell>
          <cell r="H234">
            <v>3000</v>
          </cell>
          <cell r="I234">
            <v>3000</v>
          </cell>
          <cell r="J234">
            <v>0</v>
          </cell>
          <cell r="K234">
            <v>0</v>
          </cell>
          <cell r="L234">
            <v>3000</v>
          </cell>
        </row>
        <row r="235">
          <cell r="A235" t="str">
            <v>1141040119</v>
          </cell>
          <cell r="B235">
            <v>18</v>
          </cell>
          <cell r="C235" t="str">
            <v>11410401USD-122-19</v>
          </cell>
          <cell r="D235" t="str">
            <v>Otorgamientos originales - ML (Préstamos Vigentes, M (6M-1Y) Plazo Restante)</v>
          </cell>
          <cell r="E235">
            <v>25000</v>
          </cell>
          <cell r="F235">
            <v>0</v>
          </cell>
          <cell r="G235">
            <v>6.23</v>
          </cell>
          <cell r="H235">
            <v>24993.77</v>
          </cell>
          <cell r="I235">
            <v>25000</v>
          </cell>
          <cell r="J235">
            <v>0</v>
          </cell>
          <cell r="K235">
            <v>6.23</v>
          </cell>
          <cell r="L235">
            <v>24993.77</v>
          </cell>
        </row>
        <row r="236">
          <cell r="A236" t="str">
            <v>1141040122</v>
          </cell>
          <cell r="B236">
            <v>18</v>
          </cell>
          <cell r="C236" t="str">
            <v>11410401USD-122-22</v>
          </cell>
          <cell r="D236" t="str">
            <v>Otorgamientos originales - ML (Préstamos Vigentes, M (6M-1Y) Plazo Restante)</v>
          </cell>
          <cell r="E236">
            <v>33000</v>
          </cell>
          <cell r="F236">
            <v>0</v>
          </cell>
          <cell r="G236">
            <v>2479.7600000000002</v>
          </cell>
          <cell r="H236">
            <v>30520.240000000002</v>
          </cell>
          <cell r="I236">
            <v>33000</v>
          </cell>
          <cell r="J236">
            <v>0</v>
          </cell>
          <cell r="K236">
            <v>2479.7600000000002</v>
          </cell>
          <cell r="L236">
            <v>30520.240000000002</v>
          </cell>
        </row>
        <row r="237">
          <cell r="A237" t="str">
            <v>1141040123</v>
          </cell>
          <cell r="B237">
            <v>18</v>
          </cell>
          <cell r="C237" t="str">
            <v>11410401USD-122-23</v>
          </cell>
          <cell r="D237" t="str">
            <v>Otorgamientos originales - ML (Préstamos Vigentes, M (6M-1Y) Plazo Restante)</v>
          </cell>
          <cell r="E237">
            <v>39494.06</v>
          </cell>
          <cell r="F237">
            <v>16283.49</v>
          </cell>
          <cell r="G237">
            <v>2156.1</v>
          </cell>
          <cell r="H237">
            <v>53621.45</v>
          </cell>
          <cell r="I237">
            <v>39494.06</v>
          </cell>
          <cell r="J237">
            <v>16283.49</v>
          </cell>
          <cell r="K237">
            <v>2156.1</v>
          </cell>
          <cell r="L237">
            <v>53621.45</v>
          </cell>
        </row>
        <row r="238">
          <cell r="A238" t="str">
            <v>1141040124</v>
          </cell>
          <cell r="B238">
            <v>18</v>
          </cell>
          <cell r="C238" t="str">
            <v>11410401USD-122-24</v>
          </cell>
          <cell r="D238" t="str">
            <v>Otorgamientos originales - ML (Préstamos Vigentes, M (6M-1Y) Plazo Restante)</v>
          </cell>
          <cell r="E238">
            <v>31500</v>
          </cell>
          <cell r="F238">
            <v>5000</v>
          </cell>
          <cell r="G238">
            <v>107.03</v>
          </cell>
          <cell r="H238">
            <v>36392.97</v>
          </cell>
          <cell r="I238">
            <v>31500</v>
          </cell>
          <cell r="J238">
            <v>5000</v>
          </cell>
          <cell r="K238">
            <v>107.03</v>
          </cell>
          <cell r="L238">
            <v>36392.97</v>
          </cell>
        </row>
        <row r="239">
          <cell r="A239" t="str">
            <v>1141040125</v>
          </cell>
          <cell r="B239">
            <v>18</v>
          </cell>
          <cell r="C239" t="str">
            <v>11410401USD-122-25</v>
          </cell>
          <cell r="D239" t="str">
            <v>Otorgamientos originales - ML (Préstamos Vigentes, M (6M-1Y) Plazo Restante)</v>
          </cell>
          <cell r="E239">
            <v>7500</v>
          </cell>
          <cell r="F239">
            <v>0</v>
          </cell>
          <cell r="G239">
            <v>0</v>
          </cell>
          <cell r="H239">
            <v>7500</v>
          </cell>
          <cell r="I239">
            <v>7500</v>
          </cell>
          <cell r="J239">
            <v>0</v>
          </cell>
          <cell r="K239">
            <v>0</v>
          </cell>
          <cell r="L239">
            <v>7500</v>
          </cell>
        </row>
        <row r="240">
          <cell r="A240" t="str">
            <v>1141040126</v>
          </cell>
          <cell r="B240">
            <v>18</v>
          </cell>
          <cell r="C240" t="str">
            <v>11410401USD-122-26</v>
          </cell>
          <cell r="D240" t="str">
            <v>Otorgamientos originales - ML (Préstamos Vigentes, M (6M-1Y) Plazo Restante)</v>
          </cell>
          <cell r="E240">
            <v>25000</v>
          </cell>
          <cell r="F240">
            <v>0</v>
          </cell>
          <cell r="G240">
            <v>0</v>
          </cell>
          <cell r="H240">
            <v>25000</v>
          </cell>
          <cell r="I240">
            <v>25000</v>
          </cell>
          <cell r="J240">
            <v>0</v>
          </cell>
          <cell r="K240">
            <v>0</v>
          </cell>
          <cell r="L240">
            <v>25000</v>
          </cell>
        </row>
        <row r="241">
          <cell r="A241" t="str">
            <v>1141040127</v>
          </cell>
          <cell r="B241">
            <v>18</v>
          </cell>
          <cell r="C241" t="str">
            <v>11410401USD-122-27</v>
          </cell>
          <cell r="D241" t="str">
            <v>Otorgamientos originales - ML (Préstamos Vigentes, M (6M-1Y) Plazo Restante)</v>
          </cell>
          <cell r="E241">
            <v>29128.34</v>
          </cell>
          <cell r="F241">
            <v>85</v>
          </cell>
          <cell r="G241">
            <v>85</v>
          </cell>
          <cell r="H241">
            <v>29128.34</v>
          </cell>
          <cell r="I241">
            <v>29128.34</v>
          </cell>
          <cell r="J241">
            <v>85</v>
          </cell>
          <cell r="K241">
            <v>85</v>
          </cell>
          <cell r="L241">
            <v>29128.34</v>
          </cell>
        </row>
        <row r="242">
          <cell r="A242" t="str">
            <v>1141040131</v>
          </cell>
          <cell r="B242">
            <v>18</v>
          </cell>
          <cell r="C242" t="str">
            <v>11410401USD-122-31</v>
          </cell>
          <cell r="D242" t="str">
            <v>Otorgamientos originales - ML (Préstamos Vigentes, M (6M-1Y) Plazo Restante)</v>
          </cell>
          <cell r="E242">
            <v>209000</v>
          </cell>
          <cell r="F242">
            <v>503565.01</v>
          </cell>
          <cell r="G242">
            <v>175000</v>
          </cell>
          <cell r="H242">
            <v>537565.01</v>
          </cell>
          <cell r="I242">
            <v>209000</v>
          </cell>
          <cell r="J242">
            <v>503565.01</v>
          </cell>
          <cell r="K242">
            <v>175000</v>
          </cell>
          <cell r="L242">
            <v>537565.01</v>
          </cell>
        </row>
        <row r="243">
          <cell r="A243" t="str">
            <v>1141040141</v>
          </cell>
          <cell r="B243">
            <v>18</v>
          </cell>
          <cell r="C243" t="str">
            <v>11410401USD-122-41</v>
          </cell>
          <cell r="D243" t="str">
            <v>Otorgamientos originales - ML (Préstamos Vigentes, M (6M-1Y) Plazo Restante)</v>
          </cell>
          <cell r="E243">
            <v>59500</v>
          </cell>
          <cell r="F243">
            <v>9800</v>
          </cell>
          <cell r="G243">
            <v>30012.42</v>
          </cell>
          <cell r="H243">
            <v>39287.58</v>
          </cell>
          <cell r="I243">
            <v>59500</v>
          </cell>
          <cell r="J243">
            <v>9800</v>
          </cell>
          <cell r="K243">
            <v>30012.42</v>
          </cell>
          <cell r="L243">
            <v>39287.58</v>
          </cell>
        </row>
        <row r="244">
          <cell r="A244" t="str">
            <v>1141040159</v>
          </cell>
          <cell r="B244">
            <v>18</v>
          </cell>
          <cell r="C244" t="str">
            <v>11410401USD-122-59</v>
          </cell>
          <cell r="D244" t="str">
            <v>Otorgamientos originales - ML (Préstamos Vigentes, M (6M-1Y) Plazo Restante)</v>
          </cell>
          <cell r="E244">
            <v>0</v>
          </cell>
          <cell r="F244">
            <v>79500</v>
          </cell>
          <cell r="G244">
            <v>0</v>
          </cell>
          <cell r="H244">
            <v>79500</v>
          </cell>
          <cell r="I244">
            <v>0</v>
          </cell>
          <cell r="J244">
            <v>79500</v>
          </cell>
          <cell r="K244">
            <v>0</v>
          </cell>
          <cell r="L244">
            <v>79500</v>
          </cell>
        </row>
        <row r="245">
          <cell r="A245" t="str">
            <v>11410402 U</v>
          </cell>
          <cell r="B245">
            <v>12</v>
          </cell>
          <cell r="C245" t="str">
            <v>11410402 USD</v>
          </cell>
          <cell r="D245" t="str">
            <v>Refinanciados - ML</v>
          </cell>
          <cell r="E245">
            <v>18649.34</v>
          </cell>
          <cell r="F245">
            <v>0</v>
          </cell>
          <cell r="G245">
            <v>18649.34</v>
          </cell>
          <cell r="H245">
            <v>0</v>
          </cell>
          <cell r="I245">
            <v>18649.34</v>
          </cell>
          <cell r="J245">
            <v>0</v>
          </cell>
          <cell r="K245">
            <v>18649.34</v>
          </cell>
          <cell r="L245">
            <v>0</v>
          </cell>
        </row>
        <row r="246">
          <cell r="A246" t="str">
            <v>1141040213</v>
          </cell>
          <cell r="B246">
            <v>18</v>
          </cell>
          <cell r="C246" t="str">
            <v>11410402USD-215-13</v>
          </cell>
          <cell r="D246" t="str">
            <v>Refinanciados - ML (Loans, refinanced/restructured)</v>
          </cell>
          <cell r="E246">
            <v>18649.34</v>
          </cell>
          <cell r="F246">
            <v>0</v>
          </cell>
          <cell r="G246">
            <v>18649.34</v>
          </cell>
          <cell r="H246">
            <v>0</v>
          </cell>
          <cell r="I246">
            <v>18649.34</v>
          </cell>
          <cell r="J246">
            <v>0</v>
          </cell>
          <cell r="K246">
            <v>18649.34</v>
          </cell>
          <cell r="L246">
            <v>0</v>
          </cell>
        </row>
        <row r="247">
          <cell r="A247" t="str">
            <v>1141049901</v>
          </cell>
          <cell r="B247">
            <v>14</v>
          </cell>
          <cell r="C247" t="str">
            <v>1141049901 USD</v>
          </cell>
          <cell r="D247" t="str">
            <v>Intereses y otros por cobrar Original</v>
          </cell>
          <cell r="E247">
            <v>32043.24</v>
          </cell>
          <cell r="F247">
            <v>28428.19</v>
          </cell>
          <cell r="G247">
            <v>31842.74</v>
          </cell>
          <cell r="H247">
            <v>28628.69</v>
          </cell>
          <cell r="I247">
            <v>32043.24</v>
          </cell>
          <cell r="J247">
            <v>28428.19</v>
          </cell>
          <cell r="K247">
            <v>31842.74</v>
          </cell>
          <cell r="L247">
            <v>28628.69</v>
          </cell>
        </row>
        <row r="248">
          <cell r="A248" t="str">
            <v>114104990201</v>
          </cell>
          <cell r="B248">
            <v>20</v>
          </cell>
          <cell r="C248" t="str">
            <v>1141049901USD-114-02</v>
          </cell>
          <cell r="D248" t="str">
            <v>Intereses y otros por cobrar Original (Intereses Acumulados, Préstamos (I))</v>
          </cell>
          <cell r="E248">
            <v>935.47</v>
          </cell>
          <cell r="F248">
            <v>1478.53</v>
          </cell>
          <cell r="G248">
            <v>1339.55</v>
          </cell>
          <cell r="H248">
            <v>1074.45</v>
          </cell>
          <cell r="I248">
            <v>935.47</v>
          </cell>
          <cell r="J248">
            <v>1478.53</v>
          </cell>
          <cell r="K248">
            <v>1339.55</v>
          </cell>
          <cell r="L248">
            <v>1074.45</v>
          </cell>
        </row>
        <row r="249">
          <cell r="A249" t="str">
            <v>114104990301</v>
          </cell>
          <cell r="B249">
            <v>20</v>
          </cell>
          <cell r="C249" t="str">
            <v>1141049901USD-114-03</v>
          </cell>
          <cell r="D249" t="str">
            <v>Intereses y otros por cobrar Original (Intereses Acumulados, Préstamos (I))</v>
          </cell>
          <cell r="E249">
            <v>974.12</v>
          </cell>
          <cell r="F249">
            <v>1340.35</v>
          </cell>
          <cell r="G249">
            <v>1950.28</v>
          </cell>
          <cell r="H249">
            <v>364.19</v>
          </cell>
          <cell r="I249">
            <v>974.12</v>
          </cell>
          <cell r="J249">
            <v>1340.35</v>
          </cell>
          <cell r="K249">
            <v>1950.28</v>
          </cell>
          <cell r="L249">
            <v>364.19</v>
          </cell>
        </row>
        <row r="250">
          <cell r="A250" t="str">
            <v>114104990401</v>
          </cell>
          <cell r="B250">
            <v>20</v>
          </cell>
          <cell r="C250" t="str">
            <v>1141049901USD-114-04</v>
          </cell>
          <cell r="D250" t="str">
            <v>Intereses y otros por cobrar Original (Intereses Acumulados, Préstamos (I))</v>
          </cell>
          <cell r="E250">
            <v>301.55</v>
          </cell>
          <cell r="F250">
            <v>297.49</v>
          </cell>
          <cell r="G250">
            <v>317.8</v>
          </cell>
          <cell r="H250">
            <v>281.24</v>
          </cell>
          <cell r="I250">
            <v>301.55</v>
          </cell>
          <cell r="J250">
            <v>297.49</v>
          </cell>
          <cell r="K250">
            <v>317.8</v>
          </cell>
          <cell r="L250">
            <v>281.24</v>
          </cell>
        </row>
        <row r="251">
          <cell r="A251" t="str">
            <v>114104990701</v>
          </cell>
          <cell r="B251">
            <v>20</v>
          </cell>
          <cell r="C251" t="str">
            <v>1141049901USD-114-07</v>
          </cell>
          <cell r="D251" t="str">
            <v>Intereses y otros por cobrar Original (Intereses Acumulados, Préstamos (I))</v>
          </cell>
          <cell r="E251">
            <v>1591.2</v>
          </cell>
          <cell r="F251">
            <v>2967.01</v>
          </cell>
          <cell r="G251">
            <v>2361.41</v>
          </cell>
          <cell r="H251">
            <v>2196.8000000000002</v>
          </cell>
          <cell r="I251">
            <v>1591.2</v>
          </cell>
          <cell r="J251">
            <v>2967.01</v>
          </cell>
          <cell r="K251">
            <v>2361.41</v>
          </cell>
          <cell r="L251">
            <v>2196.8000000000002</v>
          </cell>
        </row>
        <row r="252">
          <cell r="A252" t="str">
            <v>114104990801</v>
          </cell>
          <cell r="B252">
            <v>20</v>
          </cell>
          <cell r="C252" t="str">
            <v>1141049901USD-114-08</v>
          </cell>
          <cell r="D252" t="str">
            <v>Intereses y otros por cobrar Original (Intereses Acumulados, Préstamos (I))</v>
          </cell>
          <cell r="E252">
            <v>3425.58</v>
          </cell>
          <cell r="F252">
            <v>1117.6300000000001</v>
          </cell>
          <cell r="G252">
            <v>2827.22</v>
          </cell>
          <cell r="H252">
            <v>1715.99</v>
          </cell>
          <cell r="I252">
            <v>3425.58</v>
          </cell>
          <cell r="J252">
            <v>1117.6300000000001</v>
          </cell>
          <cell r="K252">
            <v>2827.22</v>
          </cell>
          <cell r="L252">
            <v>1715.99</v>
          </cell>
        </row>
        <row r="253">
          <cell r="A253" t="str">
            <v>114104991001</v>
          </cell>
          <cell r="B253">
            <v>20</v>
          </cell>
          <cell r="C253" t="str">
            <v>1141049901USD-114-10</v>
          </cell>
          <cell r="D253" t="str">
            <v>Intereses y otros por cobrar Original (Intereses Acumulados, Préstamos (I))</v>
          </cell>
          <cell r="E253">
            <v>132.16999999999999</v>
          </cell>
          <cell r="F253">
            <v>255.43</v>
          </cell>
          <cell r="G253">
            <v>211.06</v>
          </cell>
          <cell r="H253">
            <v>176.54</v>
          </cell>
          <cell r="I253">
            <v>132.16999999999999</v>
          </cell>
          <cell r="J253">
            <v>255.43</v>
          </cell>
          <cell r="K253">
            <v>211.06</v>
          </cell>
          <cell r="L253">
            <v>176.54</v>
          </cell>
        </row>
        <row r="254">
          <cell r="A254" t="str">
            <v>114104991101</v>
          </cell>
          <cell r="B254">
            <v>20</v>
          </cell>
          <cell r="C254" t="str">
            <v>1141049901USD-114-11</v>
          </cell>
          <cell r="D254" t="str">
            <v>Intereses y otros por cobrar Original (Intereses Acumulados, Préstamos (I))</v>
          </cell>
          <cell r="E254">
            <v>81.88</v>
          </cell>
          <cell r="F254">
            <v>312.49</v>
          </cell>
          <cell r="G254">
            <v>173.38</v>
          </cell>
          <cell r="H254">
            <v>220.99</v>
          </cell>
          <cell r="I254">
            <v>81.88</v>
          </cell>
          <cell r="J254">
            <v>312.49</v>
          </cell>
          <cell r="K254">
            <v>173.38</v>
          </cell>
          <cell r="L254">
            <v>220.99</v>
          </cell>
        </row>
        <row r="255">
          <cell r="A255" t="str">
            <v>114104991201</v>
          </cell>
          <cell r="B255">
            <v>20</v>
          </cell>
          <cell r="C255" t="str">
            <v>1141049901USD-114-12</v>
          </cell>
          <cell r="D255" t="str">
            <v>Intereses y otros por cobrar Original (Intereses Acumulados, Préstamos (I))</v>
          </cell>
          <cell r="E255">
            <v>6102.74</v>
          </cell>
          <cell r="F255">
            <v>770.55</v>
          </cell>
          <cell r="G255">
            <v>6873.29</v>
          </cell>
          <cell r="H255">
            <v>0</v>
          </cell>
          <cell r="I255">
            <v>6102.74</v>
          </cell>
          <cell r="J255">
            <v>770.55</v>
          </cell>
          <cell r="K255">
            <v>6873.29</v>
          </cell>
          <cell r="L255">
            <v>0</v>
          </cell>
        </row>
        <row r="256">
          <cell r="A256" t="str">
            <v>114104991301</v>
          </cell>
          <cell r="B256">
            <v>20</v>
          </cell>
          <cell r="C256" t="str">
            <v>1141049901USD-114-13</v>
          </cell>
          <cell r="D256" t="str">
            <v>Intereses y otros por cobrar Original (Intereses Acumulados, Préstamos (I))</v>
          </cell>
          <cell r="E256">
            <v>3082.47</v>
          </cell>
          <cell r="F256">
            <v>290.68</v>
          </cell>
          <cell r="G256">
            <v>3328.77</v>
          </cell>
          <cell r="H256">
            <v>44.38</v>
          </cell>
          <cell r="I256">
            <v>3082.47</v>
          </cell>
          <cell r="J256">
            <v>290.68</v>
          </cell>
          <cell r="K256">
            <v>3328.77</v>
          </cell>
          <cell r="L256">
            <v>44.38</v>
          </cell>
        </row>
        <row r="257">
          <cell r="A257" t="str">
            <v>114104991701</v>
          </cell>
          <cell r="B257">
            <v>20</v>
          </cell>
          <cell r="C257" t="str">
            <v>1141049901USD-114-17</v>
          </cell>
          <cell r="D257" t="str">
            <v>Intereses y otros por cobrar Original (Intereses Acumulados, Préstamos (I))</v>
          </cell>
          <cell r="E257">
            <v>589.11</v>
          </cell>
          <cell r="F257">
            <v>885.42</v>
          </cell>
          <cell r="G257">
            <v>1336.78</v>
          </cell>
          <cell r="H257">
            <v>137.75</v>
          </cell>
          <cell r="I257">
            <v>589.11</v>
          </cell>
          <cell r="J257">
            <v>885.42</v>
          </cell>
          <cell r="K257">
            <v>1336.78</v>
          </cell>
          <cell r="L257">
            <v>137.75</v>
          </cell>
        </row>
        <row r="258">
          <cell r="A258" t="str">
            <v>114104991801</v>
          </cell>
          <cell r="B258">
            <v>20</v>
          </cell>
          <cell r="C258" t="str">
            <v>1141049901USD-114-18</v>
          </cell>
          <cell r="D258" t="str">
            <v>Intereses y otros por cobrar Original (Intereses Acumulados, Préstamos (I))</v>
          </cell>
          <cell r="E258">
            <v>54.25</v>
          </cell>
          <cell r="F258">
            <v>76.430000000000007</v>
          </cell>
          <cell r="G258">
            <v>74.989999999999995</v>
          </cell>
          <cell r="H258">
            <v>55.69</v>
          </cell>
          <cell r="I258">
            <v>54.25</v>
          </cell>
          <cell r="J258">
            <v>76.430000000000007</v>
          </cell>
          <cell r="K258">
            <v>74.989999999999995</v>
          </cell>
          <cell r="L258">
            <v>55.69</v>
          </cell>
        </row>
        <row r="259">
          <cell r="A259" t="str">
            <v>114104991901</v>
          </cell>
          <cell r="B259">
            <v>20</v>
          </cell>
          <cell r="C259" t="str">
            <v>1141049901USD-114-19</v>
          </cell>
          <cell r="D259" t="str">
            <v>Intereses y otros por cobrar Original (Intereses Acumulados, Préstamos (I))</v>
          </cell>
          <cell r="E259">
            <v>414.48</v>
          </cell>
          <cell r="F259">
            <v>601.66</v>
          </cell>
          <cell r="G259">
            <v>548.4</v>
          </cell>
          <cell r="H259">
            <v>467.74</v>
          </cell>
          <cell r="I259">
            <v>414.48</v>
          </cell>
          <cell r="J259">
            <v>601.66</v>
          </cell>
          <cell r="K259">
            <v>548.4</v>
          </cell>
          <cell r="L259">
            <v>467.74</v>
          </cell>
        </row>
        <row r="260">
          <cell r="A260" t="str">
            <v>114104992201</v>
          </cell>
          <cell r="B260">
            <v>20</v>
          </cell>
          <cell r="C260" t="str">
            <v>1141049901USD-114-22</v>
          </cell>
          <cell r="D260" t="str">
            <v>Intereses y otros por cobrar Original (Intereses Acumulados, Préstamos (I))</v>
          </cell>
          <cell r="E260">
            <v>2706.24</v>
          </cell>
          <cell r="F260">
            <v>451.92</v>
          </cell>
          <cell r="G260">
            <v>112.44</v>
          </cell>
          <cell r="H260">
            <v>3045.72</v>
          </cell>
          <cell r="I260">
            <v>2706.24</v>
          </cell>
          <cell r="J260">
            <v>451.92</v>
          </cell>
          <cell r="K260">
            <v>112.44</v>
          </cell>
          <cell r="L260">
            <v>3045.72</v>
          </cell>
        </row>
        <row r="261">
          <cell r="A261" t="str">
            <v>114104992301</v>
          </cell>
          <cell r="B261">
            <v>20</v>
          </cell>
          <cell r="C261" t="str">
            <v>1141049901USD-114-23</v>
          </cell>
          <cell r="D261" t="str">
            <v>Intereses y otros por cobrar Original (Intereses Acumulados, Préstamos (I))</v>
          </cell>
          <cell r="E261">
            <v>833.71</v>
          </cell>
          <cell r="F261">
            <v>1145.95</v>
          </cell>
          <cell r="G261">
            <v>940.8</v>
          </cell>
          <cell r="H261">
            <v>1038.8599999999999</v>
          </cell>
          <cell r="I261">
            <v>833.71</v>
          </cell>
          <cell r="J261">
            <v>1145.95</v>
          </cell>
          <cell r="K261">
            <v>940.8</v>
          </cell>
          <cell r="L261">
            <v>1038.8599999999999</v>
          </cell>
        </row>
        <row r="262">
          <cell r="A262" t="str">
            <v>114104992401</v>
          </cell>
          <cell r="B262">
            <v>20</v>
          </cell>
          <cell r="C262" t="str">
            <v>1141049901USD-114-24</v>
          </cell>
          <cell r="D262" t="str">
            <v>Intereses y otros por cobrar Original (Intereses Acumulados, Préstamos (I))</v>
          </cell>
          <cell r="E262">
            <v>1277.67</v>
          </cell>
          <cell r="F262">
            <v>439.95</v>
          </cell>
          <cell r="G262">
            <v>189.45</v>
          </cell>
          <cell r="H262">
            <v>1528.17</v>
          </cell>
          <cell r="I262">
            <v>1277.67</v>
          </cell>
          <cell r="J262">
            <v>439.95</v>
          </cell>
          <cell r="K262">
            <v>189.45</v>
          </cell>
          <cell r="L262">
            <v>1528.17</v>
          </cell>
        </row>
        <row r="263">
          <cell r="A263" t="str">
            <v>114104992501</v>
          </cell>
          <cell r="B263">
            <v>20</v>
          </cell>
          <cell r="C263" t="str">
            <v>1141049901USD-114-25</v>
          </cell>
          <cell r="D263" t="str">
            <v>Intereses y otros por cobrar Original (Intereses Acumulados, Préstamos (I))</v>
          </cell>
          <cell r="E263">
            <v>61.64</v>
          </cell>
          <cell r="F263">
            <v>63.7</v>
          </cell>
          <cell r="G263">
            <v>0</v>
          </cell>
          <cell r="H263">
            <v>125.34</v>
          </cell>
          <cell r="I263">
            <v>61.64</v>
          </cell>
          <cell r="J263">
            <v>63.7</v>
          </cell>
          <cell r="K263">
            <v>0</v>
          </cell>
          <cell r="L263">
            <v>125.34</v>
          </cell>
        </row>
        <row r="264">
          <cell r="A264" t="str">
            <v>114104992601</v>
          </cell>
          <cell r="B264">
            <v>20</v>
          </cell>
          <cell r="C264" t="str">
            <v>1141049901USD-114-26</v>
          </cell>
          <cell r="D264" t="str">
            <v>Intereses y otros por cobrar Original (Intereses Acumulados, Préstamos (I))</v>
          </cell>
          <cell r="E264">
            <v>1356.16</v>
          </cell>
          <cell r="F264">
            <v>212.33</v>
          </cell>
          <cell r="G264">
            <v>0</v>
          </cell>
          <cell r="H264">
            <v>1568.49</v>
          </cell>
          <cell r="I264">
            <v>1356.16</v>
          </cell>
          <cell r="J264">
            <v>212.33</v>
          </cell>
          <cell r="K264">
            <v>0</v>
          </cell>
          <cell r="L264">
            <v>1568.49</v>
          </cell>
        </row>
        <row r="265">
          <cell r="A265" t="str">
            <v>114104992701</v>
          </cell>
          <cell r="B265">
            <v>20</v>
          </cell>
          <cell r="C265" t="str">
            <v>1141049901USD-114-27</v>
          </cell>
          <cell r="D265" t="str">
            <v>Intereses y otros por cobrar Original (Intereses Acumulados, Préstamos (I))</v>
          </cell>
          <cell r="E265">
            <v>384.07</v>
          </cell>
          <cell r="F265">
            <v>475.28</v>
          </cell>
          <cell r="G265">
            <v>378.08</v>
          </cell>
          <cell r="H265">
            <v>481.27</v>
          </cell>
          <cell r="I265">
            <v>384.07</v>
          </cell>
          <cell r="J265">
            <v>475.28</v>
          </cell>
          <cell r="K265">
            <v>378.08</v>
          </cell>
          <cell r="L265">
            <v>481.27</v>
          </cell>
        </row>
        <row r="266">
          <cell r="A266" t="str">
            <v>114104993101</v>
          </cell>
          <cell r="B266">
            <v>20</v>
          </cell>
          <cell r="C266" t="str">
            <v>1141049901USD-114-31</v>
          </cell>
          <cell r="D266" t="str">
            <v>Intereses y otros por cobrar Original (Intereses Acumulados, Préstamos (I))</v>
          </cell>
          <cell r="E266">
            <v>6835.8</v>
          </cell>
          <cell r="F266">
            <v>13630.62</v>
          </cell>
          <cell r="G266">
            <v>7645.68</v>
          </cell>
          <cell r="H266">
            <v>12820.74</v>
          </cell>
          <cell r="I266">
            <v>6835.8</v>
          </cell>
          <cell r="J266">
            <v>13630.62</v>
          </cell>
          <cell r="K266">
            <v>7645.68</v>
          </cell>
          <cell r="L266">
            <v>12820.74</v>
          </cell>
        </row>
        <row r="267">
          <cell r="A267" t="str">
            <v>114104994101</v>
          </cell>
          <cell r="B267">
            <v>20</v>
          </cell>
          <cell r="C267" t="str">
            <v>1141049901USD-114-41</v>
          </cell>
          <cell r="D267" t="str">
            <v>Intereses y otros por cobrar Original (Intereses Acumulados, Préstamos (I))</v>
          </cell>
          <cell r="E267">
            <v>902.93</v>
          </cell>
          <cell r="F267">
            <v>1187.42</v>
          </cell>
          <cell r="G267">
            <v>1233.3599999999999</v>
          </cell>
          <cell r="H267">
            <v>856.99</v>
          </cell>
          <cell r="I267">
            <v>902.93</v>
          </cell>
          <cell r="J267">
            <v>1187.42</v>
          </cell>
          <cell r="K267">
            <v>1233.3599999999999</v>
          </cell>
          <cell r="L267">
            <v>856.99</v>
          </cell>
        </row>
        <row r="268">
          <cell r="A268" t="str">
            <v>114104995901</v>
          </cell>
          <cell r="B268">
            <v>20</v>
          </cell>
          <cell r="C268" t="str">
            <v>1141049901USD-114-59</v>
          </cell>
          <cell r="D268" t="str">
            <v>Intereses y otros por cobrar Original (Intereses Acumulados, Préstamos (I))</v>
          </cell>
          <cell r="E268">
            <v>0</v>
          </cell>
          <cell r="F268">
            <v>427.35</v>
          </cell>
          <cell r="G268">
            <v>0</v>
          </cell>
          <cell r="H268">
            <v>427.35</v>
          </cell>
          <cell r="I268">
            <v>0</v>
          </cell>
          <cell r="J268">
            <v>427.35</v>
          </cell>
          <cell r="K268">
            <v>0</v>
          </cell>
          <cell r="L268">
            <v>427.35</v>
          </cell>
        </row>
        <row r="269">
          <cell r="A269" t="str">
            <v>1141049902</v>
          </cell>
          <cell r="B269">
            <v>14</v>
          </cell>
          <cell r="C269" t="str">
            <v>1141049902 USD</v>
          </cell>
          <cell r="D269" t="str">
            <v>Intereses y otros por cobrar Refinanciado</v>
          </cell>
          <cell r="E269">
            <v>852.25</v>
          </cell>
          <cell r="F269">
            <v>61.31</v>
          </cell>
          <cell r="G269">
            <v>913.56</v>
          </cell>
          <cell r="H269">
            <v>0</v>
          </cell>
          <cell r="I269">
            <v>852.25</v>
          </cell>
          <cell r="J269">
            <v>61.31</v>
          </cell>
          <cell r="K269">
            <v>913.56</v>
          </cell>
          <cell r="L269">
            <v>0</v>
          </cell>
        </row>
        <row r="270">
          <cell r="A270" t="str">
            <v>114104991302</v>
          </cell>
          <cell r="B270">
            <v>20</v>
          </cell>
          <cell r="C270" t="str">
            <v>1141049902USD-114-13</v>
          </cell>
          <cell r="D270" t="str">
            <v>Intereses y otros por cobrar Refinanciado (Intereses Acumulados, Préstamos (I))</v>
          </cell>
          <cell r="E270">
            <v>852.25</v>
          </cell>
          <cell r="F270">
            <v>61.31</v>
          </cell>
          <cell r="G270">
            <v>913.56</v>
          </cell>
          <cell r="H270">
            <v>0</v>
          </cell>
          <cell r="I270">
            <v>852.25</v>
          </cell>
          <cell r="J270">
            <v>61.31</v>
          </cell>
          <cell r="K270">
            <v>913.56</v>
          </cell>
          <cell r="L270">
            <v>0</v>
          </cell>
        </row>
        <row r="271">
          <cell r="A271" t="str">
            <v>1142</v>
          </cell>
          <cell r="B271">
            <v>4</v>
          </cell>
          <cell r="C271">
            <v>1142</v>
          </cell>
          <cell r="D271" t="str">
            <v>PRÉSTAMOS PACTADOS A MÁS DE UN AÑO PLAZO</v>
          </cell>
          <cell r="I271">
            <v>409184171.36000001</v>
          </cell>
          <cell r="J271">
            <v>82942757.159999996</v>
          </cell>
          <cell r="K271">
            <v>78865130.290000007</v>
          </cell>
          <cell r="L271">
            <v>413261798.23000002</v>
          </cell>
        </row>
        <row r="272">
          <cell r="A272" t="str">
            <v>114202</v>
          </cell>
          <cell r="B272">
            <v>6</v>
          </cell>
          <cell r="C272">
            <v>114202</v>
          </cell>
          <cell r="D272" t="str">
            <v>PRÉSTAMOS A ENTIDADES DEL ESTADO</v>
          </cell>
          <cell r="I272">
            <v>14940784.949999999</v>
          </cell>
          <cell r="J272">
            <v>10473201.210000001</v>
          </cell>
          <cell r="K272">
            <v>8885868.4199999999</v>
          </cell>
          <cell r="L272">
            <v>16528117.74</v>
          </cell>
        </row>
        <row r="273">
          <cell r="A273" t="str">
            <v>11420201 U</v>
          </cell>
          <cell r="B273">
            <v>12</v>
          </cell>
          <cell r="C273" t="str">
            <v>11420201 USD</v>
          </cell>
          <cell r="D273" t="str">
            <v>Otorgamientos originales - ML</v>
          </cell>
          <cell r="E273">
            <v>14892170.560000001</v>
          </cell>
          <cell r="F273">
            <v>10308733.6</v>
          </cell>
          <cell r="G273">
            <v>8740755.2100000009</v>
          </cell>
          <cell r="H273">
            <v>16460148.949999999</v>
          </cell>
          <cell r="I273">
            <v>14892170.560000001</v>
          </cell>
          <cell r="J273">
            <v>10308733.6</v>
          </cell>
          <cell r="K273">
            <v>8740755.2100000009</v>
          </cell>
          <cell r="L273">
            <v>16460148.949999999</v>
          </cell>
        </row>
        <row r="274">
          <cell r="A274" t="str">
            <v>1142020111</v>
          </cell>
          <cell r="B274">
            <v>18</v>
          </cell>
          <cell r="C274" t="str">
            <v>11420201USD-122-11</v>
          </cell>
          <cell r="D274" t="str">
            <v>Otorgamientos originales - ML (Préstamos Vigentes, M (6M-1Y) Plazo Restante)</v>
          </cell>
          <cell r="E274">
            <v>2161765.77</v>
          </cell>
          <cell r="F274">
            <v>0</v>
          </cell>
          <cell r="G274">
            <v>2161765.77</v>
          </cell>
          <cell r="H274">
            <v>0</v>
          </cell>
          <cell r="I274">
            <v>2161765.77</v>
          </cell>
          <cell r="J274">
            <v>0</v>
          </cell>
          <cell r="K274">
            <v>2161765.77</v>
          </cell>
          <cell r="L274">
            <v>0</v>
          </cell>
        </row>
        <row r="275">
          <cell r="A275" t="str">
            <v>1142020113</v>
          </cell>
          <cell r="B275">
            <v>18</v>
          </cell>
          <cell r="C275" t="str">
            <v>11420201USD-122-13</v>
          </cell>
          <cell r="D275" t="str">
            <v>Otorgamientos originales - ML (Préstamos Vigentes, M (6M-1Y) Plazo Restante)</v>
          </cell>
          <cell r="E275">
            <v>1800000</v>
          </cell>
          <cell r="F275">
            <v>0</v>
          </cell>
          <cell r="G275">
            <v>1800000</v>
          </cell>
          <cell r="H275">
            <v>0</v>
          </cell>
          <cell r="I275">
            <v>1800000</v>
          </cell>
          <cell r="J275">
            <v>0</v>
          </cell>
          <cell r="K275">
            <v>1800000</v>
          </cell>
          <cell r="L275">
            <v>0</v>
          </cell>
        </row>
        <row r="276">
          <cell r="A276" t="str">
            <v>1142020127</v>
          </cell>
          <cell r="B276">
            <v>18</v>
          </cell>
          <cell r="C276" t="str">
            <v>11420201USD-122-27</v>
          </cell>
          <cell r="D276" t="str">
            <v>Otorgamientos originales - ML (Préstamos Vigentes, M (6M-1Y) Plazo Restante)</v>
          </cell>
          <cell r="E276">
            <v>924745.59</v>
          </cell>
          <cell r="F276">
            <v>132295.91</v>
          </cell>
          <cell r="G276">
            <v>1057041.5</v>
          </cell>
          <cell r="H276">
            <v>0</v>
          </cell>
          <cell r="I276">
            <v>924745.59</v>
          </cell>
          <cell r="J276">
            <v>132295.91</v>
          </cell>
          <cell r="K276">
            <v>1057041.5</v>
          </cell>
          <cell r="L276">
            <v>0</v>
          </cell>
        </row>
        <row r="277">
          <cell r="A277" t="str">
            <v>1142020131</v>
          </cell>
          <cell r="B277">
            <v>18</v>
          </cell>
          <cell r="C277" t="str">
            <v>11420201USD-122-31</v>
          </cell>
          <cell r="D277" t="str">
            <v>Otorgamientos originales - ML (Préstamos Vigentes, M (6M-1Y) Plazo Restante)</v>
          </cell>
          <cell r="E277">
            <v>6309549.5899999999</v>
          </cell>
          <cell r="F277">
            <v>10176437.689999999</v>
          </cell>
          <cell r="G277">
            <v>25838.33</v>
          </cell>
          <cell r="H277">
            <v>16460148.949999999</v>
          </cell>
          <cell r="I277">
            <v>6309549.5899999999</v>
          </cell>
          <cell r="J277">
            <v>10176437.689999999</v>
          </cell>
          <cell r="K277">
            <v>25838.33</v>
          </cell>
          <cell r="L277">
            <v>16460148.949999999</v>
          </cell>
        </row>
        <row r="278">
          <cell r="A278" t="str">
            <v>1142020141</v>
          </cell>
          <cell r="B278">
            <v>18</v>
          </cell>
          <cell r="C278" t="str">
            <v>11420201USD-122-41</v>
          </cell>
          <cell r="D278" t="str">
            <v>Otorgamientos originales - ML (Préstamos Vigentes, M (6M-1Y) Plazo Restante)</v>
          </cell>
          <cell r="E278">
            <v>3696109.61</v>
          </cell>
          <cell r="F278">
            <v>0</v>
          </cell>
          <cell r="G278">
            <v>3696109.61</v>
          </cell>
          <cell r="H278">
            <v>0</v>
          </cell>
          <cell r="I278">
            <v>3696109.61</v>
          </cell>
          <cell r="J278">
            <v>0</v>
          </cell>
          <cell r="K278">
            <v>3696109.61</v>
          </cell>
          <cell r="L278">
            <v>0</v>
          </cell>
        </row>
        <row r="279">
          <cell r="A279" t="str">
            <v>1142029901</v>
          </cell>
          <cell r="B279">
            <v>14</v>
          </cell>
          <cell r="C279" t="str">
            <v>1142029901 USD</v>
          </cell>
          <cell r="D279" t="str">
            <v>Intereses y Otros por Cobrar Original</v>
          </cell>
          <cell r="E279">
            <v>48614.39</v>
          </cell>
          <cell r="F279">
            <v>164467.60999999999</v>
          </cell>
          <cell r="G279">
            <v>145113.21</v>
          </cell>
          <cell r="H279">
            <v>67968.789999999994</v>
          </cell>
          <cell r="I279">
            <v>48614.39</v>
          </cell>
          <cell r="J279">
            <v>164467.60999999999</v>
          </cell>
          <cell r="K279">
            <v>145113.21</v>
          </cell>
          <cell r="L279">
            <v>67968.789999999994</v>
          </cell>
        </row>
        <row r="280">
          <cell r="A280" t="str">
            <v>114202991101</v>
          </cell>
          <cell r="B280">
            <v>20</v>
          </cell>
          <cell r="C280" t="str">
            <v>1142029901USD-114-11</v>
          </cell>
          <cell r="D280" t="str">
            <v>Intereses y Otros por Cobrar Original (Intereses Acumulados, Préstamos (I))</v>
          </cell>
          <cell r="E280">
            <v>13858.99</v>
          </cell>
          <cell r="F280">
            <v>13293.36</v>
          </cell>
          <cell r="G280">
            <v>27152.35</v>
          </cell>
          <cell r="H280">
            <v>0</v>
          </cell>
          <cell r="I280">
            <v>13858.99</v>
          </cell>
          <cell r="J280">
            <v>13293.36</v>
          </cell>
          <cell r="K280">
            <v>27152.35</v>
          </cell>
          <cell r="L280">
            <v>0</v>
          </cell>
        </row>
        <row r="281">
          <cell r="A281" t="str">
            <v>114202991301</v>
          </cell>
          <cell r="B281">
            <v>20</v>
          </cell>
          <cell r="C281" t="str">
            <v>1142029901USD-114-13</v>
          </cell>
          <cell r="D281" t="str">
            <v>Intereses y Otros por Cobrar Original (Intereses Acumulados, Préstamos (I))</v>
          </cell>
          <cell r="E281">
            <v>867.95</v>
          </cell>
          <cell r="F281">
            <v>10849.31</v>
          </cell>
          <cell r="G281">
            <v>11717.26</v>
          </cell>
          <cell r="H281">
            <v>0</v>
          </cell>
          <cell r="I281">
            <v>867.95</v>
          </cell>
          <cell r="J281">
            <v>10849.31</v>
          </cell>
          <cell r="K281">
            <v>11717.26</v>
          </cell>
          <cell r="L281">
            <v>0</v>
          </cell>
        </row>
        <row r="282">
          <cell r="A282" t="str">
            <v>114202992701</v>
          </cell>
          <cell r="B282">
            <v>20</v>
          </cell>
          <cell r="C282" t="str">
            <v>1142029901USD-114-27</v>
          </cell>
          <cell r="D282" t="str">
            <v>Intereses y Otros por Cobrar Original (Intereses Acumulados, Préstamos (I))</v>
          </cell>
          <cell r="E282">
            <v>5920.62</v>
          </cell>
          <cell r="F282">
            <v>6213.9</v>
          </cell>
          <cell r="G282">
            <v>12134.52</v>
          </cell>
          <cell r="H282">
            <v>0</v>
          </cell>
          <cell r="I282">
            <v>5920.62</v>
          </cell>
          <cell r="J282">
            <v>6213.9</v>
          </cell>
          <cell r="K282">
            <v>12134.52</v>
          </cell>
          <cell r="L282">
            <v>0</v>
          </cell>
        </row>
        <row r="283">
          <cell r="A283" t="str">
            <v>114202993101</v>
          </cell>
          <cell r="B283">
            <v>20</v>
          </cell>
          <cell r="C283" t="str">
            <v>1142029901USD-114-31</v>
          </cell>
          <cell r="D283" t="str">
            <v>Intereses y Otros por Cobrar Original (Intereses Acumulados, Préstamos (I))</v>
          </cell>
          <cell r="E283">
            <v>6093.96</v>
          </cell>
          <cell r="F283">
            <v>111446.34</v>
          </cell>
          <cell r="G283">
            <v>49571.51</v>
          </cell>
          <cell r="H283">
            <v>67968.789999999994</v>
          </cell>
          <cell r="I283">
            <v>6093.96</v>
          </cell>
          <cell r="J283">
            <v>111446.34</v>
          </cell>
          <cell r="K283">
            <v>49571.51</v>
          </cell>
          <cell r="L283">
            <v>67968.789999999994</v>
          </cell>
        </row>
        <row r="284">
          <cell r="A284" t="str">
            <v>114202994101</v>
          </cell>
          <cell r="B284">
            <v>20</v>
          </cell>
          <cell r="C284" t="str">
            <v>1142029901USD-114-41</v>
          </cell>
          <cell r="D284" t="str">
            <v>Intereses y Otros por Cobrar Original (Intereses Acumulados, Préstamos (I))</v>
          </cell>
          <cell r="E284">
            <v>21872.87</v>
          </cell>
          <cell r="F284">
            <v>22664.7</v>
          </cell>
          <cell r="G284">
            <v>44537.57</v>
          </cell>
          <cell r="H284">
            <v>0</v>
          </cell>
          <cell r="I284">
            <v>21872.87</v>
          </cell>
          <cell r="J284">
            <v>22664.7</v>
          </cell>
          <cell r="K284">
            <v>44537.57</v>
          </cell>
          <cell r="L284">
            <v>0</v>
          </cell>
        </row>
        <row r="285">
          <cell r="A285" t="str">
            <v>114203</v>
          </cell>
          <cell r="B285">
            <v>6</v>
          </cell>
          <cell r="C285">
            <v>114203</v>
          </cell>
          <cell r="D285" t="str">
            <v>PRÉSTAMOS A EMPRESAS PRIVADAS</v>
          </cell>
          <cell r="I285">
            <v>219522816.56999999</v>
          </cell>
          <cell r="J285">
            <v>41681882.75</v>
          </cell>
          <cell r="K285">
            <v>39292708.609999999</v>
          </cell>
          <cell r="L285">
            <v>221911990.71000001</v>
          </cell>
        </row>
        <row r="286">
          <cell r="A286" t="str">
            <v>11420301 U</v>
          </cell>
          <cell r="B286">
            <v>12</v>
          </cell>
          <cell r="C286" t="str">
            <v>11420301 USD</v>
          </cell>
          <cell r="D286" t="str">
            <v>Otorgamientos originales - ML</v>
          </cell>
          <cell r="E286">
            <v>215931608.00999999</v>
          </cell>
          <cell r="F286">
            <v>39254442.590000004</v>
          </cell>
          <cell r="G286">
            <v>37019234.140000001</v>
          </cell>
          <cell r="H286">
            <v>218166816.46000001</v>
          </cell>
          <cell r="I286">
            <v>215931608.00999999</v>
          </cell>
          <cell r="J286">
            <v>39254442.590000004</v>
          </cell>
          <cell r="K286">
            <v>37019234.140000001</v>
          </cell>
          <cell r="L286">
            <v>218166816.46000001</v>
          </cell>
        </row>
        <row r="287">
          <cell r="A287" t="str">
            <v>1142030102</v>
          </cell>
          <cell r="B287">
            <v>18</v>
          </cell>
          <cell r="C287" t="str">
            <v>11420301USD-122-02</v>
          </cell>
          <cell r="D287" t="str">
            <v>Otorgamientos originales - ML (Préstamos Vigentes, M (6M-1Y) Plazo Restante)</v>
          </cell>
          <cell r="E287">
            <v>8234287.2699999996</v>
          </cell>
          <cell r="F287">
            <v>650000</v>
          </cell>
          <cell r="G287">
            <v>8504768.4299999997</v>
          </cell>
          <cell r="H287">
            <v>379518.84</v>
          </cell>
          <cell r="I287">
            <v>8234287.2699999996</v>
          </cell>
          <cell r="J287">
            <v>650000</v>
          </cell>
          <cell r="K287">
            <v>8504768.4299999997</v>
          </cell>
          <cell r="L287">
            <v>379518.84</v>
          </cell>
        </row>
        <row r="288">
          <cell r="A288" t="str">
            <v>1142030103</v>
          </cell>
          <cell r="B288">
            <v>18</v>
          </cell>
          <cell r="C288" t="str">
            <v>11420301USD-122-03</v>
          </cell>
          <cell r="D288" t="str">
            <v>Otorgamientos originales - ML (Préstamos Vigentes, M (6M-1Y) Plazo Restante)</v>
          </cell>
          <cell r="E288">
            <v>5684366.5999999996</v>
          </cell>
          <cell r="F288">
            <v>206779.8</v>
          </cell>
          <cell r="G288">
            <v>4775214.13</v>
          </cell>
          <cell r="H288">
            <v>1115932.27</v>
          </cell>
          <cell r="I288">
            <v>5684366.5999999996</v>
          </cell>
          <cell r="J288">
            <v>206779.8</v>
          </cell>
          <cell r="K288">
            <v>4775214.13</v>
          </cell>
          <cell r="L288">
            <v>1115932.27</v>
          </cell>
        </row>
        <row r="289">
          <cell r="A289" t="str">
            <v>1142030104</v>
          </cell>
          <cell r="B289">
            <v>18</v>
          </cell>
          <cell r="C289" t="str">
            <v>11420301USD-122-04</v>
          </cell>
          <cell r="D289" t="str">
            <v>Otorgamientos originales - ML (Préstamos Vigentes, M (6M-1Y) Plazo Restante)</v>
          </cell>
          <cell r="E289">
            <v>1498596.24</v>
          </cell>
          <cell r="F289">
            <v>0</v>
          </cell>
          <cell r="G289">
            <v>32819.279999999999</v>
          </cell>
          <cell r="H289">
            <v>1465776.96</v>
          </cell>
          <cell r="I289">
            <v>1498596.24</v>
          </cell>
          <cell r="J289">
            <v>0</v>
          </cell>
          <cell r="K289">
            <v>32819.279999999999</v>
          </cell>
          <cell r="L289">
            <v>1465776.96</v>
          </cell>
        </row>
        <row r="290">
          <cell r="A290" t="str">
            <v>1142030105</v>
          </cell>
          <cell r="B290">
            <v>18</v>
          </cell>
          <cell r="C290" t="str">
            <v>11420301USD-122-05</v>
          </cell>
          <cell r="D290" t="str">
            <v>Otorgamientos originales - ML (Préstamos Vigentes, M (6M-1Y) Plazo Restante)</v>
          </cell>
          <cell r="E290">
            <v>0</v>
          </cell>
          <cell r="F290">
            <v>791.19</v>
          </cell>
          <cell r="G290">
            <v>791.19</v>
          </cell>
          <cell r="H290">
            <v>0</v>
          </cell>
          <cell r="I290">
            <v>0</v>
          </cell>
          <cell r="J290">
            <v>791.19</v>
          </cell>
          <cell r="K290">
            <v>791.19</v>
          </cell>
          <cell r="L290">
            <v>0</v>
          </cell>
        </row>
        <row r="291">
          <cell r="A291" t="str">
            <v>1142030107</v>
          </cell>
          <cell r="B291">
            <v>18</v>
          </cell>
          <cell r="C291" t="str">
            <v>11420301USD-122-07</v>
          </cell>
          <cell r="D291" t="str">
            <v>Otorgamientos originales - ML (Préstamos Vigentes, M (6M-1Y) Plazo Restante)</v>
          </cell>
          <cell r="E291">
            <v>1162407.55</v>
          </cell>
          <cell r="F291">
            <v>0</v>
          </cell>
          <cell r="G291">
            <v>19731.93</v>
          </cell>
          <cell r="H291">
            <v>1142675.6200000001</v>
          </cell>
          <cell r="I291">
            <v>1162407.55</v>
          </cell>
          <cell r="J291">
            <v>0</v>
          </cell>
          <cell r="K291">
            <v>19731.93</v>
          </cell>
          <cell r="L291">
            <v>1142675.6200000001</v>
          </cell>
        </row>
        <row r="292">
          <cell r="A292" t="str">
            <v>1142030108</v>
          </cell>
          <cell r="B292">
            <v>18</v>
          </cell>
          <cell r="C292" t="str">
            <v>11420301USD-122-08</v>
          </cell>
          <cell r="D292" t="str">
            <v>Otorgamientos originales - ML (Préstamos Vigentes, M (6M-1Y) Plazo Restante)</v>
          </cell>
          <cell r="E292">
            <v>1438541.47</v>
          </cell>
          <cell r="F292">
            <v>10337.67</v>
          </cell>
          <cell r="G292">
            <v>1218014.4099999999</v>
          </cell>
          <cell r="H292">
            <v>230864.73</v>
          </cell>
          <cell r="I292">
            <v>1438541.47</v>
          </cell>
          <cell r="J292">
            <v>10337.67</v>
          </cell>
          <cell r="K292">
            <v>1218014.4099999999</v>
          </cell>
          <cell r="L292">
            <v>230864.73</v>
          </cell>
        </row>
        <row r="293">
          <cell r="A293" t="str">
            <v>1142030110</v>
          </cell>
          <cell r="B293">
            <v>18</v>
          </cell>
          <cell r="C293" t="str">
            <v>11420301USD-122-10</v>
          </cell>
          <cell r="D293" t="str">
            <v>Otorgamientos originales - ML (Préstamos Vigentes, M (6M-1Y) Plazo Restante)</v>
          </cell>
          <cell r="E293">
            <v>446014.74</v>
          </cell>
          <cell r="F293">
            <v>30258.75</v>
          </cell>
          <cell r="G293">
            <v>152745.79999999999</v>
          </cell>
          <cell r="H293">
            <v>323527.69</v>
          </cell>
          <cell r="I293">
            <v>446014.74</v>
          </cell>
          <cell r="J293">
            <v>30258.75</v>
          </cell>
          <cell r="K293">
            <v>152745.79999999999</v>
          </cell>
          <cell r="L293">
            <v>323527.69</v>
          </cell>
        </row>
        <row r="294">
          <cell r="A294" t="str">
            <v>1142030111</v>
          </cell>
          <cell r="B294">
            <v>18</v>
          </cell>
          <cell r="C294" t="str">
            <v>11420301USD-122-11</v>
          </cell>
          <cell r="D294" t="str">
            <v>Otorgamientos originales - ML (Préstamos Vigentes, M (6M-1Y) Plazo Restante)</v>
          </cell>
          <cell r="E294">
            <v>1187772.1000000001</v>
          </cell>
          <cell r="F294">
            <v>0</v>
          </cell>
          <cell r="G294">
            <v>1106845.19</v>
          </cell>
          <cell r="H294">
            <v>80926.91</v>
          </cell>
          <cell r="I294">
            <v>1187772.1000000001</v>
          </cell>
          <cell r="J294">
            <v>0</v>
          </cell>
          <cell r="K294">
            <v>1106845.19</v>
          </cell>
          <cell r="L294">
            <v>80926.91</v>
          </cell>
        </row>
        <row r="295">
          <cell r="A295" t="str">
            <v>1142030112</v>
          </cell>
          <cell r="B295">
            <v>18</v>
          </cell>
          <cell r="C295" t="str">
            <v>11420301USD-122-12</v>
          </cell>
          <cell r="D295" t="str">
            <v>Otorgamientos originales - ML (Préstamos Vigentes, M (6M-1Y) Plazo Restante)</v>
          </cell>
          <cell r="E295">
            <v>6688187.2800000003</v>
          </cell>
          <cell r="F295">
            <v>0</v>
          </cell>
          <cell r="G295">
            <v>6472726.8200000003</v>
          </cell>
          <cell r="H295">
            <v>215460.46</v>
          </cell>
          <cell r="I295">
            <v>6688187.2800000003</v>
          </cell>
          <cell r="J295">
            <v>0</v>
          </cell>
          <cell r="K295">
            <v>6472726.8200000003</v>
          </cell>
          <cell r="L295">
            <v>215460.46</v>
          </cell>
        </row>
        <row r="296">
          <cell r="A296" t="str">
            <v>1142030113</v>
          </cell>
          <cell r="B296">
            <v>18</v>
          </cell>
          <cell r="C296" t="str">
            <v>11420301USD-122-13</v>
          </cell>
          <cell r="D296" t="str">
            <v>Otorgamientos originales - ML (Préstamos Vigentes, M (6M-1Y) Plazo Restante)</v>
          </cell>
          <cell r="E296">
            <v>17655.060000000001</v>
          </cell>
          <cell r="F296">
            <v>0</v>
          </cell>
          <cell r="G296">
            <v>266.37</v>
          </cell>
          <cell r="H296">
            <v>17388.689999999999</v>
          </cell>
          <cell r="I296">
            <v>17655.060000000001</v>
          </cell>
          <cell r="J296">
            <v>0</v>
          </cell>
          <cell r="K296">
            <v>266.37</v>
          </cell>
          <cell r="L296">
            <v>17388.689999999999</v>
          </cell>
        </row>
        <row r="297">
          <cell r="A297" t="str">
            <v>1142030117</v>
          </cell>
          <cell r="B297">
            <v>18</v>
          </cell>
          <cell r="C297" t="str">
            <v>11420301USD-122-17</v>
          </cell>
          <cell r="D297" t="str">
            <v>Otorgamientos originales - ML (Préstamos Vigentes, M (6M-1Y) Plazo Restante)</v>
          </cell>
          <cell r="E297">
            <v>1590150.42</v>
          </cell>
          <cell r="F297">
            <v>0</v>
          </cell>
          <cell r="G297">
            <v>1010709.96</v>
          </cell>
          <cell r="H297">
            <v>579440.46</v>
          </cell>
          <cell r="I297">
            <v>1590150.42</v>
          </cell>
          <cell r="J297">
            <v>0</v>
          </cell>
          <cell r="K297">
            <v>1010709.96</v>
          </cell>
          <cell r="L297">
            <v>579440.46</v>
          </cell>
        </row>
        <row r="298">
          <cell r="A298" t="str">
            <v>1142030119</v>
          </cell>
          <cell r="B298">
            <v>18</v>
          </cell>
          <cell r="C298" t="str">
            <v>11420301USD-122-19</v>
          </cell>
          <cell r="D298" t="str">
            <v>Otorgamientos originales - ML (Préstamos Vigentes, M (6M-1Y) Plazo Restante)</v>
          </cell>
          <cell r="E298">
            <v>158670.13</v>
          </cell>
          <cell r="F298">
            <v>0</v>
          </cell>
          <cell r="G298">
            <v>158670.13</v>
          </cell>
          <cell r="H298">
            <v>0</v>
          </cell>
          <cell r="I298">
            <v>158670.13</v>
          </cell>
          <cell r="J298">
            <v>0</v>
          </cell>
          <cell r="K298">
            <v>158670.13</v>
          </cell>
          <cell r="L298">
            <v>0</v>
          </cell>
        </row>
        <row r="299">
          <cell r="A299" t="str">
            <v>1142030123</v>
          </cell>
          <cell r="B299">
            <v>18</v>
          </cell>
          <cell r="C299" t="str">
            <v>11420301USD-122-23</v>
          </cell>
          <cell r="D299" t="str">
            <v>Otorgamientos originales - ML (Préstamos Vigentes, M (6M-1Y) Plazo Restante)</v>
          </cell>
          <cell r="E299">
            <v>163020.10999999999</v>
          </cell>
          <cell r="F299">
            <v>0</v>
          </cell>
          <cell r="G299">
            <v>163020.10999999999</v>
          </cell>
          <cell r="H299">
            <v>0</v>
          </cell>
          <cell r="I299">
            <v>163020.10999999999</v>
          </cell>
          <cell r="J299">
            <v>0</v>
          </cell>
          <cell r="K299">
            <v>163020.10999999999</v>
          </cell>
          <cell r="L299">
            <v>0</v>
          </cell>
        </row>
        <row r="300">
          <cell r="A300" t="str">
            <v>1142030124</v>
          </cell>
          <cell r="B300">
            <v>18</v>
          </cell>
          <cell r="C300" t="str">
            <v>11420301USD-122-24</v>
          </cell>
          <cell r="D300" t="str">
            <v>Otorgamientos originales - ML (Préstamos Vigentes, M (6M-1Y) Plazo Restante)</v>
          </cell>
          <cell r="E300">
            <v>414028.22</v>
          </cell>
          <cell r="F300">
            <v>0</v>
          </cell>
          <cell r="G300">
            <v>260074.43</v>
          </cell>
          <cell r="H300">
            <v>153953.79</v>
          </cell>
          <cell r="I300">
            <v>414028.22</v>
          </cell>
          <cell r="J300">
            <v>0</v>
          </cell>
          <cell r="K300">
            <v>260074.43</v>
          </cell>
          <cell r="L300">
            <v>153953.79</v>
          </cell>
        </row>
        <row r="301">
          <cell r="A301" t="str">
            <v>1142030126</v>
          </cell>
          <cell r="B301">
            <v>18</v>
          </cell>
          <cell r="C301" t="str">
            <v>11420301USD-122-26</v>
          </cell>
          <cell r="D301" t="str">
            <v>Otorgamientos originales - ML (Préstamos Vigentes, M (6M-1Y) Plazo Restante)</v>
          </cell>
          <cell r="E301">
            <v>500289.69</v>
          </cell>
          <cell r="F301">
            <v>0</v>
          </cell>
          <cell r="G301">
            <v>351858.92</v>
          </cell>
          <cell r="H301">
            <v>148430.76999999999</v>
          </cell>
          <cell r="I301">
            <v>500289.69</v>
          </cell>
          <cell r="J301">
            <v>0</v>
          </cell>
          <cell r="K301">
            <v>351858.92</v>
          </cell>
          <cell r="L301">
            <v>148430.76999999999</v>
          </cell>
        </row>
        <row r="302">
          <cell r="A302" t="str">
            <v>1142030127</v>
          </cell>
          <cell r="B302">
            <v>18</v>
          </cell>
          <cell r="C302" t="str">
            <v>11420301USD-122-27</v>
          </cell>
          <cell r="D302" t="str">
            <v>Otorgamientos originales - ML (Préstamos Vigentes, M (6M-1Y) Plazo Restante)</v>
          </cell>
          <cell r="E302">
            <v>28534.19</v>
          </cell>
          <cell r="F302">
            <v>0</v>
          </cell>
          <cell r="G302">
            <v>1088.99</v>
          </cell>
          <cell r="H302">
            <v>27445.200000000001</v>
          </cell>
          <cell r="I302">
            <v>28534.19</v>
          </cell>
          <cell r="J302">
            <v>0</v>
          </cell>
          <cell r="K302">
            <v>1088.99</v>
          </cell>
          <cell r="L302">
            <v>27445.200000000001</v>
          </cell>
        </row>
        <row r="303">
          <cell r="A303" t="str">
            <v>1142030131</v>
          </cell>
          <cell r="B303">
            <v>18</v>
          </cell>
          <cell r="C303" t="str">
            <v>11420301USD-122-31</v>
          </cell>
          <cell r="D303" t="str">
            <v>Otorgamientos originales - ML (Préstamos Vigentes, M (6M-1Y) Plazo Restante)</v>
          </cell>
          <cell r="E303">
            <v>185119972.34</v>
          </cell>
          <cell r="F303">
            <v>38353134.719999999</v>
          </cell>
          <cell r="G303">
            <v>11217632.99</v>
          </cell>
          <cell r="H303">
            <v>212255474.06999999</v>
          </cell>
          <cell r="I303">
            <v>185119972.34</v>
          </cell>
          <cell r="J303">
            <v>38353134.719999999</v>
          </cell>
          <cell r="K303">
            <v>11217632.99</v>
          </cell>
          <cell r="L303">
            <v>212255474.06999999</v>
          </cell>
        </row>
        <row r="304">
          <cell r="A304" t="str">
            <v>1142030141</v>
          </cell>
          <cell r="B304">
            <v>18</v>
          </cell>
          <cell r="C304" t="str">
            <v>11420301USD-122-41</v>
          </cell>
          <cell r="D304" t="str">
            <v>Otorgamientos originales - ML (Préstamos Vigentes, M (6M-1Y) Plazo Restante)</v>
          </cell>
          <cell r="E304">
            <v>1599114.6</v>
          </cell>
          <cell r="F304">
            <v>3140.46</v>
          </cell>
          <cell r="G304">
            <v>1572255.06</v>
          </cell>
          <cell r="H304">
            <v>30000</v>
          </cell>
          <cell r="I304">
            <v>1599114.6</v>
          </cell>
          <cell r="J304">
            <v>3140.46</v>
          </cell>
          <cell r="K304">
            <v>1572255.06</v>
          </cell>
          <cell r="L304">
            <v>30000</v>
          </cell>
        </row>
        <row r="305">
          <cell r="A305" t="str">
            <v>11420302 U</v>
          </cell>
          <cell r="B305">
            <v>12</v>
          </cell>
          <cell r="C305" t="str">
            <v>11420302 USD</v>
          </cell>
          <cell r="D305" t="str">
            <v>Refinanciados - ML</v>
          </cell>
          <cell r="E305">
            <v>1724189.67</v>
          </cell>
          <cell r="F305">
            <v>616295.71</v>
          </cell>
          <cell r="G305">
            <v>404157.7</v>
          </cell>
          <cell r="H305">
            <v>1936327.6799999999</v>
          </cell>
          <cell r="I305">
            <v>1724189.67</v>
          </cell>
          <cell r="J305">
            <v>616295.71</v>
          </cell>
          <cell r="K305">
            <v>404157.7</v>
          </cell>
          <cell r="L305">
            <v>1936327.6799999999</v>
          </cell>
        </row>
        <row r="306">
          <cell r="A306" t="str">
            <v>1142030202</v>
          </cell>
          <cell r="B306">
            <v>18</v>
          </cell>
          <cell r="C306" t="str">
            <v>11420302USD-215-02</v>
          </cell>
          <cell r="D306" t="str">
            <v>Refinanciados - ML (Loans, refinanced/restructured)</v>
          </cell>
          <cell r="E306">
            <v>128436.64</v>
          </cell>
          <cell r="F306">
            <v>0</v>
          </cell>
          <cell r="G306">
            <v>762.79</v>
          </cell>
          <cell r="H306">
            <v>127673.85</v>
          </cell>
          <cell r="I306">
            <v>128436.64</v>
          </cell>
          <cell r="J306">
            <v>0</v>
          </cell>
          <cell r="K306">
            <v>762.79</v>
          </cell>
          <cell r="L306">
            <v>127673.85</v>
          </cell>
        </row>
        <row r="307">
          <cell r="A307" t="str">
            <v>1142030203</v>
          </cell>
          <cell r="B307">
            <v>18</v>
          </cell>
          <cell r="C307" t="str">
            <v>11420302USD-215-03</v>
          </cell>
          <cell r="D307" t="str">
            <v>Refinanciados - ML (Loans, refinanced/restructured)</v>
          </cell>
          <cell r="E307">
            <v>60863.68</v>
          </cell>
          <cell r="F307">
            <v>0</v>
          </cell>
          <cell r="G307">
            <v>0</v>
          </cell>
          <cell r="H307">
            <v>60863.68</v>
          </cell>
          <cell r="I307">
            <v>60863.68</v>
          </cell>
          <cell r="J307">
            <v>0</v>
          </cell>
          <cell r="K307">
            <v>0</v>
          </cell>
          <cell r="L307">
            <v>60863.68</v>
          </cell>
        </row>
        <row r="308">
          <cell r="A308" t="str">
            <v>1142030204</v>
          </cell>
          <cell r="B308">
            <v>18</v>
          </cell>
          <cell r="C308" t="str">
            <v>11420302USD-215-04</v>
          </cell>
          <cell r="D308" t="str">
            <v>Refinanciados - ML (Loans, refinanced/restructured)</v>
          </cell>
          <cell r="E308">
            <v>11197.39</v>
          </cell>
          <cell r="F308">
            <v>0</v>
          </cell>
          <cell r="G308">
            <v>92.57</v>
          </cell>
          <cell r="H308">
            <v>11104.82</v>
          </cell>
          <cell r="I308">
            <v>11197.39</v>
          </cell>
          <cell r="J308">
            <v>0</v>
          </cell>
          <cell r="K308">
            <v>92.57</v>
          </cell>
          <cell r="L308">
            <v>11104.82</v>
          </cell>
        </row>
        <row r="309">
          <cell r="A309" t="str">
            <v>1142030205</v>
          </cell>
          <cell r="B309">
            <v>18</v>
          </cell>
          <cell r="C309" t="str">
            <v>11420302USD-215-05</v>
          </cell>
          <cell r="D309" t="str">
            <v>Refinanciados - ML (Loans, refinanced/restructured)</v>
          </cell>
          <cell r="E309">
            <v>9810.26</v>
          </cell>
          <cell r="F309">
            <v>0</v>
          </cell>
          <cell r="G309">
            <v>113.56</v>
          </cell>
          <cell r="H309">
            <v>9696.7000000000007</v>
          </cell>
          <cell r="I309">
            <v>9810.26</v>
          </cell>
          <cell r="J309">
            <v>0</v>
          </cell>
          <cell r="K309">
            <v>113.56</v>
          </cell>
          <cell r="L309">
            <v>9696.7000000000007</v>
          </cell>
        </row>
        <row r="310">
          <cell r="A310" t="str">
            <v>1142030210</v>
          </cell>
          <cell r="B310">
            <v>18</v>
          </cell>
          <cell r="C310" t="str">
            <v>11420302USD-215-10</v>
          </cell>
          <cell r="D310" t="str">
            <v>Refinanciados - ML (Loans, refinanced/restructured)</v>
          </cell>
          <cell r="E310">
            <v>27663.11</v>
          </cell>
          <cell r="F310">
            <v>0</v>
          </cell>
          <cell r="G310">
            <v>2668.19</v>
          </cell>
          <cell r="H310">
            <v>24994.92</v>
          </cell>
          <cell r="I310">
            <v>27663.11</v>
          </cell>
          <cell r="J310">
            <v>0</v>
          </cell>
          <cell r="K310">
            <v>2668.19</v>
          </cell>
          <cell r="L310">
            <v>24994.92</v>
          </cell>
        </row>
        <row r="311">
          <cell r="A311" t="str">
            <v>1142030211</v>
          </cell>
          <cell r="B311">
            <v>18</v>
          </cell>
          <cell r="C311" t="str">
            <v>11420302USD-215-11</v>
          </cell>
          <cell r="D311" t="str">
            <v>Refinanciados - ML (Loans, refinanced/restructured)</v>
          </cell>
          <cell r="E311">
            <v>217851.47</v>
          </cell>
          <cell r="F311">
            <v>0</v>
          </cell>
          <cell r="G311">
            <v>217851.47</v>
          </cell>
          <cell r="H311">
            <v>0</v>
          </cell>
          <cell r="I311">
            <v>217851.47</v>
          </cell>
          <cell r="J311">
            <v>0</v>
          </cell>
          <cell r="K311">
            <v>217851.47</v>
          </cell>
          <cell r="L311">
            <v>0</v>
          </cell>
        </row>
        <row r="312">
          <cell r="A312" t="str">
            <v>1142030212</v>
          </cell>
          <cell r="B312">
            <v>18</v>
          </cell>
          <cell r="C312" t="str">
            <v>11420302USD-215-12</v>
          </cell>
          <cell r="D312" t="str">
            <v>Refinanciados - ML (Loans, refinanced/restructured)</v>
          </cell>
          <cell r="E312">
            <v>0</v>
          </cell>
          <cell r="F312">
            <v>56521.46</v>
          </cell>
          <cell r="G312">
            <v>0</v>
          </cell>
          <cell r="H312">
            <v>56521.46</v>
          </cell>
          <cell r="I312">
            <v>0</v>
          </cell>
          <cell r="J312">
            <v>56521.46</v>
          </cell>
          <cell r="K312">
            <v>0</v>
          </cell>
          <cell r="L312">
            <v>56521.46</v>
          </cell>
        </row>
        <row r="313">
          <cell r="A313" t="str">
            <v>1142030217</v>
          </cell>
          <cell r="B313">
            <v>18</v>
          </cell>
          <cell r="C313" t="str">
            <v>11420302USD-215-17</v>
          </cell>
          <cell r="D313" t="str">
            <v>Refinanciados - ML (Loans, refinanced/restructured)</v>
          </cell>
          <cell r="E313">
            <v>88118.49</v>
          </cell>
          <cell r="F313">
            <v>168216.36</v>
          </cell>
          <cell r="G313">
            <v>961.16</v>
          </cell>
          <cell r="H313">
            <v>255373.69</v>
          </cell>
          <cell r="I313">
            <v>88118.49</v>
          </cell>
          <cell r="J313">
            <v>168216.36</v>
          </cell>
          <cell r="K313">
            <v>961.16</v>
          </cell>
          <cell r="L313">
            <v>255373.69</v>
          </cell>
        </row>
        <row r="314">
          <cell r="A314" t="str">
            <v>1142030224</v>
          </cell>
          <cell r="B314">
            <v>18</v>
          </cell>
          <cell r="C314" t="str">
            <v>11420302USD-215-24</v>
          </cell>
          <cell r="D314" t="str">
            <v>Refinanciados - ML (Loans, refinanced/restructured)</v>
          </cell>
          <cell r="E314">
            <v>0</v>
          </cell>
          <cell r="F314">
            <v>824.85</v>
          </cell>
          <cell r="G314">
            <v>824.85</v>
          </cell>
          <cell r="H314">
            <v>0</v>
          </cell>
          <cell r="I314">
            <v>0</v>
          </cell>
          <cell r="J314">
            <v>824.85</v>
          </cell>
          <cell r="K314">
            <v>824.85</v>
          </cell>
          <cell r="L314">
            <v>0</v>
          </cell>
        </row>
        <row r="315">
          <cell r="A315" t="str">
            <v>1142030231</v>
          </cell>
          <cell r="B315">
            <v>18</v>
          </cell>
          <cell r="C315" t="str">
            <v>11420302USD-215-31</v>
          </cell>
          <cell r="D315" t="str">
            <v>Refinanciados - ML (Loans, refinanced/restructured)</v>
          </cell>
          <cell r="E315">
            <v>1023768.73</v>
          </cell>
          <cell r="F315">
            <v>390733.04</v>
          </cell>
          <cell r="G315">
            <v>24403.21</v>
          </cell>
          <cell r="H315">
            <v>1390098.56</v>
          </cell>
          <cell r="I315">
            <v>1023768.73</v>
          </cell>
          <cell r="J315">
            <v>390733.04</v>
          </cell>
          <cell r="K315">
            <v>24403.21</v>
          </cell>
          <cell r="L315">
            <v>1390098.56</v>
          </cell>
        </row>
        <row r="316">
          <cell r="A316" t="str">
            <v>1142030241</v>
          </cell>
          <cell r="B316">
            <v>18</v>
          </cell>
          <cell r="C316" t="str">
            <v>11420302USD-215-41</v>
          </cell>
          <cell r="D316" t="str">
            <v>Refinanciados - ML (Loans, refinanced/restructured)</v>
          </cell>
          <cell r="E316">
            <v>156479.9</v>
          </cell>
          <cell r="F316">
            <v>0</v>
          </cell>
          <cell r="G316">
            <v>156479.9</v>
          </cell>
          <cell r="H316">
            <v>0</v>
          </cell>
          <cell r="I316">
            <v>156479.9</v>
          </cell>
          <cell r="J316">
            <v>0</v>
          </cell>
          <cell r="K316">
            <v>156479.9</v>
          </cell>
          <cell r="L316">
            <v>0</v>
          </cell>
        </row>
        <row r="317">
          <cell r="A317" t="str">
            <v>11420303 U</v>
          </cell>
          <cell r="B317">
            <v>12</v>
          </cell>
          <cell r="C317" t="str">
            <v>11420303 USD</v>
          </cell>
          <cell r="D317" t="str">
            <v>Reestructurados - ML</v>
          </cell>
          <cell r="E317">
            <v>813421.05</v>
          </cell>
          <cell r="F317">
            <v>168216.36</v>
          </cell>
          <cell r="G317">
            <v>340806.54</v>
          </cell>
          <cell r="H317">
            <v>640830.87</v>
          </cell>
          <cell r="I317">
            <v>813421.05</v>
          </cell>
          <cell r="J317">
            <v>168216.36</v>
          </cell>
          <cell r="K317">
            <v>340806.54</v>
          </cell>
          <cell r="L317">
            <v>640830.87</v>
          </cell>
        </row>
        <row r="318">
          <cell r="A318" t="str">
            <v>1142030305</v>
          </cell>
          <cell r="B318">
            <v>18</v>
          </cell>
          <cell r="C318" t="str">
            <v>11420303USD-215-05</v>
          </cell>
          <cell r="D318" t="str">
            <v>Reestructurados - ML (Loans, refinanced/restructured)</v>
          </cell>
          <cell r="E318">
            <v>249109.67</v>
          </cell>
          <cell r="F318">
            <v>0</v>
          </cell>
          <cell r="G318">
            <v>791.19</v>
          </cell>
          <cell r="H318">
            <v>248318.48</v>
          </cell>
          <cell r="I318">
            <v>249109.67</v>
          </cell>
          <cell r="J318">
            <v>0</v>
          </cell>
          <cell r="K318">
            <v>791.19</v>
          </cell>
          <cell r="L318">
            <v>248318.48</v>
          </cell>
        </row>
        <row r="319">
          <cell r="A319" t="str">
            <v>1142030317</v>
          </cell>
          <cell r="B319">
            <v>18</v>
          </cell>
          <cell r="C319" t="str">
            <v>11420303USD-215-17</v>
          </cell>
          <cell r="D319" t="str">
            <v>Reestructurados - ML (Loans, refinanced/restructured)</v>
          </cell>
          <cell r="E319">
            <v>168216.36</v>
          </cell>
          <cell r="F319">
            <v>0</v>
          </cell>
          <cell r="G319">
            <v>168216.36</v>
          </cell>
          <cell r="H319">
            <v>0</v>
          </cell>
          <cell r="I319">
            <v>168216.36</v>
          </cell>
          <cell r="J319">
            <v>0</v>
          </cell>
          <cell r="K319">
            <v>168216.36</v>
          </cell>
          <cell r="L319">
            <v>0</v>
          </cell>
        </row>
        <row r="320">
          <cell r="A320" t="str">
            <v>1142030331</v>
          </cell>
          <cell r="B320">
            <v>18</v>
          </cell>
          <cell r="C320" t="str">
            <v>11420303USD-215-31</v>
          </cell>
          <cell r="D320" t="str">
            <v>Reestructurados - ML (Loans, refinanced/restructured)</v>
          </cell>
          <cell r="E320">
            <v>396095.02</v>
          </cell>
          <cell r="F320">
            <v>168216.36</v>
          </cell>
          <cell r="G320">
            <v>171798.99</v>
          </cell>
          <cell r="H320">
            <v>392512.39</v>
          </cell>
          <cell r="I320">
            <v>396095.02</v>
          </cell>
          <cell r="J320">
            <v>168216.36</v>
          </cell>
          <cell r="K320">
            <v>171798.99</v>
          </cell>
          <cell r="L320">
            <v>392512.39</v>
          </cell>
        </row>
        <row r="321">
          <cell r="A321" t="str">
            <v>1142039901</v>
          </cell>
          <cell r="B321">
            <v>14</v>
          </cell>
          <cell r="C321" t="str">
            <v>1142039901 USD</v>
          </cell>
          <cell r="D321" t="str">
            <v>Intereses y otros por cobrar Original</v>
          </cell>
          <cell r="E321">
            <v>1022886.04</v>
          </cell>
          <cell r="F321">
            <v>1614266.5</v>
          </cell>
          <cell r="G321">
            <v>1501468.01</v>
          </cell>
          <cell r="H321">
            <v>1135684.53</v>
          </cell>
          <cell r="I321">
            <v>1022886.04</v>
          </cell>
          <cell r="J321">
            <v>1614266.5</v>
          </cell>
          <cell r="K321">
            <v>1501468.01</v>
          </cell>
          <cell r="L321">
            <v>1135684.53</v>
          </cell>
        </row>
        <row r="322">
          <cell r="A322" t="str">
            <v>114203990201</v>
          </cell>
          <cell r="B322">
            <v>20</v>
          </cell>
          <cell r="C322" t="str">
            <v>1142039901USD-114-02</v>
          </cell>
          <cell r="D322" t="str">
            <v>Intereses y otros por cobrar Original (Intereses Acumulados, Préstamos (I))</v>
          </cell>
          <cell r="E322">
            <v>40851.129999999997</v>
          </cell>
          <cell r="F322">
            <v>47491.44</v>
          </cell>
          <cell r="G322">
            <v>85983.65</v>
          </cell>
          <cell r="H322">
            <v>2358.92</v>
          </cell>
          <cell r="I322">
            <v>40851.129999999997</v>
          </cell>
          <cell r="J322">
            <v>47491.44</v>
          </cell>
          <cell r="K322">
            <v>85983.65</v>
          </cell>
          <cell r="L322">
            <v>2358.92</v>
          </cell>
        </row>
        <row r="323">
          <cell r="A323" t="str">
            <v>114203990301</v>
          </cell>
          <cell r="B323">
            <v>20</v>
          </cell>
          <cell r="C323" t="str">
            <v>1142039901USD-114-03</v>
          </cell>
          <cell r="D323" t="str">
            <v>Intereses y otros por cobrar Original (Intereses Acumulados, Préstamos (I))</v>
          </cell>
          <cell r="E323">
            <v>28179.38</v>
          </cell>
          <cell r="F323">
            <v>34938.239999999998</v>
          </cell>
          <cell r="G323">
            <v>55836.43</v>
          </cell>
          <cell r="H323">
            <v>7281.19</v>
          </cell>
          <cell r="I323">
            <v>28179.38</v>
          </cell>
          <cell r="J323">
            <v>34938.239999999998</v>
          </cell>
          <cell r="K323">
            <v>55836.43</v>
          </cell>
          <cell r="L323">
            <v>7281.19</v>
          </cell>
        </row>
        <row r="324">
          <cell r="A324" t="str">
            <v>114203990401</v>
          </cell>
          <cell r="B324">
            <v>20</v>
          </cell>
          <cell r="C324" t="str">
            <v>1142039901USD-114-04</v>
          </cell>
          <cell r="D324" t="str">
            <v>Intereses y otros por cobrar Original (Intereses Acumulados, Préstamos (I))</v>
          </cell>
          <cell r="E324">
            <v>6235.88</v>
          </cell>
          <cell r="F324">
            <v>11971.36</v>
          </cell>
          <cell r="G324">
            <v>10638.06</v>
          </cell>
          <cell r="H324">
            <v>7569.18</v>
          </cell>
          <cell r="I324">
            <v>6235.88</v>
          </cell>
          <cell r="J324">
            <v>11971.36</v>
          </cell>
          <cell r="K324">
            <v>10638.06</v>
          </cell>
          <cell r="L324">
            <v>7569.18</v>
          </cell>
        </row>
        <row r="325">
          <cell r="A325" t="str">
            <v>114203990501</v>
          </cell>
          <cell r="B325">
            <v>20</v>
          </cell>
          <cell r="C325" t="str">
            <v>1142039901USD-114-05</v>
          </cell>
          <cell r="D325" t="str">
            <v>Intereses y otros por cobrar Original (Intereses Acumulados, Préstamos (I))</v>
          </cell>
          <cell r="E325">
            <v>0</v>
          </cell>
          <cell r="F325">
            <v>3.72</v>
          </cell>
          <cell r="G325">
            <v>3.72</v>
          </cell>
          <cell r="H325">
            <v>0</v>
          </cell>
          <cell r="I325">
            <v>0</v>
          </cell>
          <cell r="J325">
            <v>3.72</v>
          </cell>
          <cell r="K325">
            <v>3.72</v>
          </cell>
          <cell r="L325">
            <v>0</v>
          </cell>
        </row>
        <row r="326">
          <cell r="A326" t="str">
            <v>114203990701</v>
          </cell>
          <cell r="B326">
            <v>20</v>
          </cell>
          <cell r="C326" t="str">
            <v>1142039901USD-114-07</v>
          </cell>
          <cell r="D326" t="str">
            <v>Intereses y otros por cobrar Original (Intereses Acumulados, Préstamos (I))</v>
          </cell>
          <cell r="E326">
            <v>6051.84</v>
          </cell>
          <cell r="F326">
            <v>8271.2999999999993</v>
          </cell>
          <cell r="G326">
            <v>7971.71</v>
          </cell>
          <cell r="H326">
            <v>6351.43</v>
          </cell>
          <cell r="I326">
            <v>6051.84</v>
          </cell>
          <cell r="J326">
            <v>8271.2999999999993</v>
          </cell>
          <cell r="K326">
            <v>7971.71</v>
          </cell>
          <cell r="L326">
            <v>6351.43</v>
          </cell>
        </row>
        <row r="327">
          <cell r="B327">
            <v>20</v>
          </cell>
          <cell r="C327" t="str">
            <v>1142039901USD-114-08</v>
          </cell>
          <cell r="D327" t="str">
            <v>Intereses y otros por cobrar Original (Intereses Acumulados, Préstamos (I))</v>
          </cell>
          <cell r="E327">
            <v>7784.57</v>
          </cell>
          <cell r="F327">
            <v>8812.2900000000009</v>
          </cell>
          <cell r="G327">
            <v>15042.46</v>
          </cell>
          <cell r="H327">
            <v>1554.4</v>
          </cell>
          <cell r="I327">
            <v>7784.57</v>
          </cell>
          <cell r="J327">
            <v>8812.2900000000009</v>
          </cell>
          <cell r="K327">
            <v>15042.46</v>
          </cell>
          <cell r="L327">
            <v>1554.4</v>
          </cell>
        </row>
        <row r="328">
          <cell r="A328" t="str">
            <v>114203991001</v>
          </cell>
          <cell r="B328">
            <v>20</v>
          </cell>
          <cell r="C328" t="str">
            <v>1142039901USD-114-10</v>
          </cell>
          <cell r="D328" t="str">
            <v>Intereses y otros por cobrar Original (Intereses Acumulados, Préstamos (I))</v>
          </cell>
          <cell r="E328">
            <v>3676.01</v>
          </cell>
          <cell r="F328">
            <v>4564.75</v>
          </cell>
          <cell r="G328">
            <v>5285.73</v>
          </cell>
          <cell r="H328">
            <v>2955.03</v>
          </cell>
          <cell r="I328">
            <v>3676.01</v>
          </cell>
          <cell r="J328">
            <v>4564.75</v>
          </cell>
          <cell r="K328">
            <v>5285.73</v>
          </cell>
          <cell r="L328">
            <v>2955.03</v>
          </cell>
        </row>
        <row r="329">
          <cell r="A329" t="str">
            <v>114203991101</v>
          </cell>
          <cell r="B329">
            <v>20</v>
          </cell>
          <cell r="C329" t="str">
            <v>1142039901USD-114-11</v>
          </cell>
          <cell r="D329" t="str">
            <v>Intereses y otros por cobrar Original (Intereses Acumulados, Préstamos (I))</v>
          </cell>
          <cell r="E329">
            <v>6420.64</v>
          </cell>
          <cell r="F329">
            <v>6748.7</v>
          </cell>
          <cell r="G329">
            <v>12610.61</v>
          </cell>
          <cell r="H329">
            <v>558.73</v>
          </cell>
          <cell r="I329">
            <v>6420.64</v>
          </cell>
          <cell r="J329">
            <v>6748.7</v>
          </cell>
          <cell r="K329">
            <v>12610.61</v>
          </cell>
          <cell r="L329">
            <v>558.73</v>
          </cell>
        </row>
        <row r="330">
          <cell r="A330" t="str">
            <v>114203991201</v>
          </cell>
          <cell r="B330">
            <v>20</v>
          </cell>
          <cell r="C330" t="str">
            <v>1142039901USD-114-12</v>
          </cell>
          <cell r="D330" t="str">
            <v>Intereses y otros por cobrar Original (Intereses Acumulados, Préstamos (I))</v>
          </cell>
          <cell r="E330">
            <v>50992.68</v>
          </cell>
          <cell r="F330">
            <v>34924.14</v>
          </cell>
          <cell r="G330">
            <v>85348.08</v>
          </cell>
          <cell r="H330">
            <v>568.74</v>
          </cell>
          <cell r="I330">
            <v>50992.68</v>
          </cell>
          <cell r="J330">
            <v>34924.14</v>
          </cell>
          <cell r="K330">
            <v>85348.08</v>
          </cell>
          <cell r="L330">
            <v>568.74</v>
          </cell>
        </row>
        <row r="331">
          <cell r="A331" t="str">
            <v>114203991301</v>
          </cell>
          <cell r="B331">
            <v>20</v>
          </cell>
          <cell r="C331" t="str">
            <v>1142039901USD-114-13</v>
          </cell>
          <cell r="D331" t="str">
            <v>Intereses y otros por cobrar Original (Intereses Acumulados, Préstamos (I))</v>
          </cell>
          <cell r="E331">
            <v>137.85</v>
          </cell>
          <cell r="F331">
            <v>222.74</v>
          </cell>
          <cell r="G331">
            <v>217.67</v>
          </cell>
          <cell r="H331">
            <v>142.91999999999999</v>
          </cell>
          <cell r="I331">
            <v>137.85</v>
          </cell>
          <cell r="J331">
            <v>222.74</v>
          </cell>
          <cell r="K331">
            <v>217.67</v>
          </cell>
          <cell r="L331">
            <v>142.91999999999999</v>
          </cell>
        </row>
        <row r="332">
          <cell r="A332" t="str">
            <v>114203991701</v>
          </cell>
          <cell r="B332">
            <v>20</v>
          </cell>
          <cell r="C332" t="str">
            <v>1142039901USD-114-17</v>
          </cell>
          <cell r="D332" t="str">
            <v>Intereses y otros por cobrar Original (Intereses Acumulados, Préstamos (I))</v>
          </cell>
          <cell r="E332">
            <v>16018.08</v>
          </cell>
          <cell r="F332">
            <v>11080.72</v>
          </cell>
          <cell r="G332">
            <v>13016.93</v>
          </cell>
          <cell r="H332">
            <v>14081.87</v>
          </cell>
          <cell r="I332">
            <v>16018.08</v>
          </cell>
          <cell r="J332">
            <v>11080.72</v>
          </cell>
          <cell r="K332">
            <v>13016.93</v>
          </cell>
          <cell r="L332">
            <v>14081.87</v>
          </cell>
        </row>
        <row r="333">
          <cell r="A333" t="str">
            <v>114203991901</v>
          </cell>
          <cell r="B333">
            <v>20</v>
          </cell>
          <cell r="C333" t="str">
            <v>1142039901USD-114-19</v>
          </cell>
          <cell r="D333" t="str">
            <v>Intereses y otros por cobrar Original (Intereses Acumulados, Préstamos (I))</v>
          </cell>
          <cell r="E333">
            <v>350.14</v>
          </cell>
          <cell r="F333">
            <v>674.2</v>
          </cell>
          <cell r="G333">
            <v>1024.3399999999999</v>
          </cell>
          <cell r="H333">
            <v>0</v>
          </cell>
          <cell r="I333">
            <v>350.14</v>
          </cell>
          <cell r="J333">
            <v>674.2</v>
          </cell>
          <cell r="K333">
            <v>1024.3399999999999</v>
          </cell>
          <cell r="L333">
            <v>0</v>
          </cell>
        </row>
        <row r="334">
          <cell r="A334" t="str">
            <v>114203992301</v>
          </cell>
          <cell r="B334">
            <v>20</v>
          </cell>
          <cell r="C334" t="str">
            <v>1142039901USD-114-23</v>
          </cell>
          <cell r="D334" t="str">
            <v>Intereses y otros por cobrar Original (Intereses Acumulados, Préstamos (I))</v>
          </cell>
          <cell r="E334">
            <v>1190.3599999999999</v>
          </cell>
          <cell r="F334">
            <v>999.98</v>
          </cell>
          <cell r="G334">
            <v>2190.34</v>
          </cell>
          <cell r="H334">
            <v>0</v>
          </cell>
          <cell r="I334">
            <v>1190.3599999999999</v>
          </cell>
          <cell r="J334">
            <v>999.98</v>
          </cell>
          <cell r="K334">
            <v>2190.34</v>
          </cell>
          <cell r="L334">
            <v>0</v>
          </cell>
        </row>
        <row r="335">
          <cell r="A335" t="str">
            <v>114203992401</v>
          </cell>
          <cell r="B335">
            <v>20</v>
          </cell>
          <cell r="C335" t="str">
            <v>1142039901USD-114-24</v>
          </cell>
          <cell r="D335" t="str">
            <v>Intereses y otros por cobrar Original (Intereses Acumulados, Préstamos (I))</v>
          </cell>
          <cell r="E335">
            <v>1640.86</v>
          </cell>
          <cell r="F335">
            <v>2819.89</v>
          </cell>
          <cell r="G335">
            <v>3147.63</v>
          </cell>
          <cell r="H335">
            <v>1313.12</v>
          </cell>
          <cell r="I335">
            <v>1640.86</v>
          </cell>
          <cell r="J335">
            <v>2819.89</v>
          </cell>
          <cell r="K335">
            <v>3147.63</v>
          </cell>
          <cell r="L335">
            <v>1313.12</v>
          </cell>
        </row>
        <row r="336">
          <cell r="A336" t="str">
            <v>114203992601</v>
          </cell>
          <cell r="B336">
            <v>20</v>
          </cell>
          <cell r="C336" t="str">
            <v>1142039901USD-114-26</v>
          </cell>
          <cell r="D336" t="str">
            <v>Intereses y otros por cobrar Original (Intereses Acumulados, Préstamos (I))</v>
          </cell>
          <cell r="E336">
            <v>2585.7199999999998</v>
          </cell>
          <cell r="F336">
            <v>3229.42</v>
          </cell>
          <cell r="G336">
            <v>4595.24</v>
          </cell>
          <cell r="H336">
            <v>1219.9000000000001</v>
          </cell>
          <cell r="I336">
            <v>2585.7199999999998</v>
          </cell>
          <cell r="J336">
            <v>3229.42</v>
          </cell>
          <cell r="K336">
            <v>4595.24</v>
          </cell>
          <cell r="L336">
            <v>1219.9000000000001</v>
          </cell>
        </row>
        <row r="337">
          <cell r="A337" t="str">
            <v>114203992701</v>
          </cell>
          <cell r="B337">
            <v>20</v>
          </cell>
          <cell r="C337" t="str">
            <v>1142039901USD-114-27</v>
          </cell>
          <cell r="D337" t="str">
            <v>Intereses y otros por cobrar Original (Intereses Acumulados, Préstamos (I))</v>
          </cell>
          <cell r="E337">
            <v>243.5</v>
          </cell>
          <cell r="F337">
            <v>335.97</v>
          </cell>
          <cell r="G337">
            <v>332.6</v>
          </cell>
          <cell r="H337">
            <v>246.87</v>
          </cell>
          <cell r="I337">
            <v>243.5</v>
          </cell>
          <cell r="J337">
            <v>335.97</v>
          </cell>
          <cell r="K337">
            <v>332.6</v>
          </cell>
          <cell r="L337">
            <v>246.87</v>
          </cell>
        </row>
        <row r="338">
          <cell r="A338" t="str">
            <v>114203993101</v>
          </cell>
          <cell r="B338">
            <v>20</v>
          </cell>
          <cell r="C338" t="str">
            <v>1142039901USD-114-31</v>
          </cell>
          <cell r="D338" t="str">
            <v>Intereses y otros por cobrar Original (Intereses Acumulados, Préstamos (I))</v>
          </cell>
          <cell r="E338">
            <v>842144.81</v>
          </cell>
          <cell r="F338">
            <v>1426684.83</v>
          </cell>
          <cell r="G338">
            <v>1181734.26</v>
          </cell>
          <cell r="H338">
            <v>1087095.3799999999</v>
          </cell>
          <cell r="I338">
            <v>842144.81</v>
          </cell>
          <cell r="J338">
            <v>1426684.83</v>
          </cell>
          <cell r="K338">
            <v>1181734.26</v>
          </cell>
          <cell r="L338">
            <v>1087095.3799999999</v>
          </cell>
        </row>
        <row r="339">
          <cell r="A339" t="str">
            <v>114203994101</v>
          </cell>
          <cell r="B339">
            <v>20</v>
          </cell>
          <cell r="C339" t="str">
            <v>1142039901USD-114-41</v>
          </cell>
          <cell r="D339" t="str">
            <v>Intereses y otros por cobrar Original (Intereses Acumulados, Préstamos (I))</v>
          </cell>
          <cell r="E339">
            <v>8382.59</v>
          </cell>
          <cell r="F339">
            <v>10492.81</v>
          </cell>
          <cell r="G339">
            <v>16488.55</v>
          </cell>
          <cell r="H339">
            <v>2386.85</v>
          </cell>
          <cell r="I339">
            <v>8382.59</v>
          </cell>
          <cell r="J339">
            <v>10492.81</v>
          </cell>
          <cell r="K339">
            <v>16488.55</v>
          </cell>
          <cell r="L339">
            <v>2386.85</v>
          </cell>
        </row>
        <row r="340">
          <cell r="A340" t="str">
            <v>1142039902</v>
          </cell>
          <cell r="B340">
            <v>14</v>
          </cell>
          <cell r="C340" t="str">
            <v>1142039902 USD</v>
          </cell>
          <cell r="D340" t="str">
            <v>Intereses y otros por cobrar Refinanciado</v>
          </cell>
          <cell r="E340">
            <v>29986.799999999999</v>
          </cell>
          <cell r="F340">
            <v>23365</v>
          </cell>
          <cell r="G340">
            <v>21105.81</v>
          </cell>
          <cell r="H340">
            <v>32245.99</v>
          </cell>
          <cell r="I340">
            <v>29986.799999999999</v>
          </cell>
          <cell r="J340">
            <v>23365</v>
          </cell>
          <cell r="K340">
            <v>21105.81</v>
          </cell>
          <cell r="L340">
            <v>32245.99</v>
          </cell>
        </row>
        <row r="341">
          <cell r="A341" t="str">
            <v>114203990202</v>
          </cell>
          <cell r="B341">
            <v>20</v>
          </cell>
          <cell r="C341" t="str">
            <v>1142039902USD-114-02</v>
          </cell>
          <cell r="D341" t="str">
            <v>Intereses y otros por cobrar Refinanciado (Intereses Acumulados, Préstamos (I))</v>
          </cell>
          <cell r="E341">
            <v>309.17</v>
          </cell>
          <cell r="F341">
            <v>1124.79</v>
          </cell>
          <cell r="G341">
            <v>630.70000000000005</v>
          </cell>
          <cell r="H341">
            <v>803.26</v>
          </cell>
          <cell r="I341">
            <v>309.17</v>
          </cell>
          <cell r="J341">
            <v>1124.79</v>
          </cell>
          <cell r="K341">
            <v>630.70000000000005</v>
          </cell>
          <cell r="L341">
            <v>803.26</v>
          </cell>
        </row>
        <row r="342">
          <cell r="A342" t="str">
            <v>114203990302</v>
          </cell>
          <cell r="B342">
            <v>20</v>
          </cell>
          <cell r="C342" t="str">
            <v>1142039902USD-114-03</v>
          </cell>
          <cell r="D342" t="str">
            <v>Intereses y otros por cobrar Refinanciado (Intereses Acumulados, Préstamos (I))</v>
          </cell>
          <cell r="E342">
            <v>674.88</v>
          </cell>
          <cell r="F342">
            <v>465.24</v>
          </cell>
          <cell r="G342">
            <v>0</v>
          </cell>
          <cell r="H342">
            <v>1140.1199999999999</v>
          </cell>
          <cell r="I342">
            <v>674.88</v>
          </cell>
          <cell r="J342">
            <v>465.24</v>
          </cell>
          <cell r="K342">
            <v>0</v>
          </cell>
          <cell r="L342">
            <v>1140.1199999999999</v>
          </cell>
        </row>
        <row r="343">
          <cell r="A343" t="str">
            <v>114203990402</v>
          </cell>
          <cell r="B343">
            <v>20</v>
          </cell>
          <cell r="C343" t="str">
            <v>1142039902USD-114-04</v>
          </cell>
          <cell r="D343" t="str">
            <v>Intereses y otros por cobrar Refinanciado (Intereses Acumulados, Préstamos (I))</v>
          </cell>
          <cell r="E343">
            <v>117.8</v>
          </cell>
          <cell r="F343">
            <v>113.36</v>
          </cell>
          <cell r="G343">
            <v>132.59</v>
          </cell>
          <cell r="H343">
            <v>98.57</v>
          </cell>
          <cell r="I343">
            <v>117.8</v>
          </cell>
          <cell r="J343">
            <v>113.36</v>
          </cell>
          <cell r="K343">
            <v>132.59</v>
          </cell>
          <cell r="L343">
            <v>98.57</v>
          </cell>
        </row>
        <row r="344">
          <cell r="A344" t="str">
            <v>114203990502</v>
          </cell>
          <cell r="B344">
            <v>20</v>
          </cell>
          <cell r="C344" t="str">
            <v>1142039902USD-114-05</v>
          </cell>
          <cell r="D344" t="str">
            <v>Intereses y otros por cobrar Refinanciado (Intereses Acumulados, Préstamos (I))</v>
          </cell>
          <cell r="E344">
            <v>111.81</v>
          </cell>
          <cell r="F344">
            <v>131.97</v>
          </cell>
          <cell r="G344">
            <v>129.01</v>
          </cell>
          <cell r="H344">
            <v>114.77</v>
          </cell>
          <cell r="I344">
            <v>111.81</v>
          </cell>
          <cell r="J344">
            <v>131.97</v>
          </cell>
          <cell r="K344">
            <v>129.01</v>
          </cell>
          <cell r="L344">
            <v>114.77</v>
          </cell>
        </row>
        <row r="345">
          <cell r="A345" t="str">
            <v>114203991002</v>
          </cell>
          <cell r="B345">
            <v>20</v>
          </cell>
          <cell r="C345" t="str">
            <v>1142039902USD-114-10</v>
          </cell>
          <cell r="D345" t="str">
            <v>Intereses y otros por cobrar Refinanciado (Intereses Acumulados, Préstamos (I))</v>
          </cell>
          <cell r="E345">
            <v>1837.01</v>
          </cell>
          <cell r="F345">
            <v>330.1</v>
          </cell>
          <cell r="G345">
            <v>96.3</v>
          </cell>
          <cell r="H345">
            <v>2070.81</v>
          </cell>
          <cell r="I345">
            <v>1837.01</v>
          </cell>
          <cell r="J345">
            <v>330.1</v>
          </cell>
          <cell r="K345">
            <v>96.3</v>
          </cell>
          <cell r="L345">
            <v>2070.81</v>
          </cell>
        </row>
        <row r="346">
          <cell r="A346" t="str">
            <v>114203991102</v>
          </cell>
          <cell r="B346">
            <v>20</v>
          </cell>
          <cell r="C346" t="str">
            <v>1142039902USD-114-11</v>
          </cell>
          <cell r="D346" t="str">
            <v>Intereses y otros por cobrar Refinanciado (Intereses Acumulados, Préstamos (I))</v>
          </cell>
          <cell r="E346">
            <v>3268.28</v>
          </cell>
          <cell r="F346">
            <v>1408.84</v>
          </cell>
          <cell r="G346">
            <v>4677.12</v>
          </cell>
          <cell r="H346">
            <v>0</v>
          </cell>
          <cell r="I346">
            <v>3268.28</v>
          </cell>
          <cell r="J346">
            <v>1408.84</v>
          </cell>
          <cell r="K346">
            <v>4677.12</v>
          </cell>
          <cell r="L346">
            <v>0</v>
          </cell>
        </row>
        <row r="347">
          <cell r="A347" t="str">
            <v>114203991202</v>
          </cell>
          <cell r="B347">
            <v>20</v>
          </cell>
          <cell r="C347" t="str">
            <v>1142039902USD-114-12</v>
          </cell>
          <cell r="D347" t="str">
            <v>Intereses y otros por cobrar Refinanciado (Intereses Acumulados, Préstamos (I))</v>
          </cell>
          <cell r="E347">
            <v>0</v>
          </cell>
          <cell r="F347">
            <v>1044.01</v>
          </cell>
          <cell r="G347">
            <v>0</v>
          </cell>
          <cell r="H347">
            <v>1044.01</v>
          </cell>
          <cell r="I347">
            <v>0</v>
          </cell>
          <cell r="J347">
            <v>1044.01</v>
          </cell>
          <cell r="K347">
            <v>0</v>
          </cell>
          <cell r="L347">
            <v>1044.01</v>
          </cell>
        </row>
        <row r="348">
          <cell r="A348" t="str">
            <v>114203991702</v>
          </cell>
          <cell r="B348">
            <v>20</v>
          </cell>
          <cell r="C348" t="str">
            <v>1142039902USD-114-17</v>
          </cell>
          <cell r="D348" t="str">
            <v>Intereses y otros por cobrar Refinanciado (Intereses Acumulados, Préstamos (I))</v>
          </cell>
          <cell r="E348">
            <v>700.12</v>
          </cell>
          <cell r="F348">
            <v>869.54</v>
          </cell>
          <cell r="G348">
            <v>724.26</v>
          </cell>
          <cell r="H348">
            <v>845.4</v>
          </cell>
          <cell r="I348">
            <v>700.12</v>
          </cell>
          <cell r="J348">
            <v>869.54</v>
          </cell>
          <cell r="K348">
            <v>724.26</v>
          </cell>
          <cell r="L348">
            <v>845.4</v>
          </cell>
        </row>
        <row r="349">
          <cell r="A349" t="str">
            <v>114203992402</v>
          </cell>
          <cell r="B349">
            <v>20</v>
          </cell>
          <cell r="C349" t="str">
            <v>1142039902USD-114-24</v>
          </cell>
          <cell r="D349" t="str">
            <v>Intereses y otros por cobrar Refinanciado (Intereses Acumulados, Préstamos (I))</v>
          </cell>
          <cell r="E349">
            <v>0</v>
          </cell>
          <cell r="F349">
            <v>1716.85</v>
          </cell>
          <cell r="G349">
            <v>1716.85</v>
          </cell>
          <cell r="H349">
            <v>0</v>
          </cell>
          <cell r="I349">
            <v>0</v>
          </cell>
          <cell r="J349">
            <v>1716.85</v>
          </cell>
          <cell r="K349">
            <v>1716.85</v>
          </cell>
          <cell r="L349">
            <v>0</v>
          </cell>
        </row>
        <row r="350">
          <cell r="A350" t="str">
            <v>114203993102</v>
          </cell>
          <cell r="B350">
            <v>20</v>
          </cell>
          <cell r="C350" t="str">
            <v>1142039902USD-114-31</v>
          </cell>
          <cell r="D350" t="str">
            <v>Intereses y otros por cobrar Refinanciado (Intereses Acumulados, Préstamos (I))</v>
          </cell>
          <cell r="E350">
            <v>22253.23</v>
          </cell>
          <cell r="F350">
            <v>15305.9</v>
          </cell>
          <cell r="G350">
            <v>11430.08</v>
          </cell>
          <cell r="H350">
            <v>26129.05</v>
          </cell>
          <cell r="I350">
            <v>22253.23</v>
          </cell>
          <cell r="J350">
            <v>15305.9</v>
          </cell>
          <cell r="K350">
            <v>11430.08</v>
          </cell>
          <cell r="L350">
            <v>26129.05</v>
          </cell>
        </row>
        <row r="351">
          <cell r="A351" t="str">
            <v>114203994102</v>
          </cell>
          <cell r="B351">
            <v>20</v>
          </cell>
          <cell r="C351" t="str">
            <v>1142039902USD-114-41</v>
          </cell>
          <cell r="D351" t="str">
            <v>Intereses y otros por cobrar Refinanciado (Intereses Acumulados, Préstamos (I))</v>
          </cell>
          <cell r="E351">
            <v>714.5</v>
          </cell>
          <cell r="F351">
            <v>854.4</v>
          </cell>
          <cell r="G351">
            <v>1568.9</v>
          </cell>
          <cell r="H351">
            <v>0</v>
          </cell>
          <cell r="I351">
            <v>714.5</v>
          </cell>
          <cell r="J351">
            <v>854.4</v>
          </cell>
          <cell r="K351">
            <v>1568.9</v>
          </cell>
          <cell r="L351">
            <v>0</v>
          </cell>
        </row>
        <row r="352">
          <cell r="A352" t="str">
            <v>1142039903</v>
          </cell>
          <cell r="B352">
            <v>14</v>
          </cell>
          <cell r="C352" t="str">
            <v>1142039903 USD</v>
          </cell>
          <cell r="D352" t="str">
            <v>Intereses y otros por cobrar Reprogramado</v>
          </cell>
          <cell r="E352">
            <v>725</v>
          </cell>
          <cell r="F352">
            <v>5296.59</v>
          </cell>
          <cell r="G352">
            <v>5936.41</v>
          </cell>
          <cell r="H352">
            <v>85.18</v>
          </cell>
          <cell r="I352">
            <v>725</v>
          </cell>
          <cell r="J352">
            <v>5296.59</v>
          </cell>
          <cell r="K352">
            <v>5936.41</v>
          </cell>
          <cell r="L352">
            <v>85.18</v>
          </cell>
        </row>
        <row r="353">
          <cell r="A353" t="str">
            <v>114203990503</v>
          </cell>
          <cell r="B353">
            <v>20</v>
          </cell>
          <cell r="C353" t="str">
            <v>1142039903USD-114-05</v>
          </cell>
          <cell r="D353" t="str">
            <v>Intereses y otros por cobrar Reprogramado (Intereses Acumulados, Préstamos (I))</v>
          </cell>
          <cell r="E353">
            <v>1.77</v>
          </cell>
          <cell r="F353">
            <v>1.66</v>
          </cell>
          <cell r="G353">
            <v>1.59</v>
          </cell>
          <cell r="H353">
            <v>1.84</v>
          </cell>
          <cell r="I353">
            <v>1.77</v>
          </cell>
          <cell r="J353">
            <v>1.66</v>
          </cell>
          <cell r="K353">
            <v>1.59</v>
          </cell>
          <cell r="L353">
            <v>1.84</v>
          </cell>
        </row>
        <row r="354">
          <cell r="A354" t="str">
            <v>114203991703</v>
          </cell>
          <cell r="B354">
            <v>20</v>
          </cell>
          <cell r="C354" t="str">
            <v>1142039903USD-114-17</v>
          </cell>
          <cell r="D354" t="str">
            <v>Intereses y otros por cobrar Reprogramado (Intereses Acumulados, Préstamos (I))</v>
          </cell>
          <cell r="E354">
            <v>386.82</v>
          </cell>
          <cell r="F354">
            <v>1613.03</v>
          </cell>
          <cell r="G354">
            <v>1999.85</v>
          </cell>
          <cell r="H354">
            <v>0</v>
          </cell>
          <cell r="I354">
            <v>386.82</v>
          </cell>
          <cell r="J354">
            <v>1613.03</v>
          </cell>
          <cell r="K354">
            <v>1999.85</v>
          </cell>
          <cell r="L354">
            <v>0</v>
          </cell>
        </row>
        <row r="355">
          <cell r="A355" t="str">
            <v>114203993103</v>
          </cell>
          <cell r="B355">
            <v>20</v>
          </cell>
          <cell r="C355" t="str">
            <v>1142039903USD-114-31</v>
          </cell>
          <cell r="D355" t="str">
            <v>Intereses y otros por cobrar Reprogramado (Intereses Acumulados, Préstamos (I))</v>
          </cell>
          <cell r="E355">
            <v>336.41</v>
          </cell>
          <cell r="F355">
            <v>3681.9</v>
          </cell>
          <cell r="G355">
            <v>3934.97</v>
          </cell>
          <cell r="H355">
            <v>83.34</v>
          </cell>
          <cell r="I355">
            <v>336.41</v>
          </cell>
          <cell r="J355">
            <v>3681.9</v>
          </cell>
          <cell r="K355">
            <v>3934.97</v>
          </cell>
          <cell r="L355">
            <v>83.34</v>
          </cell>
        </row>
        <row r="356">
          <cell r="A356" t="str">
            <v>114204</v>
          </cell>
          <cell r="B356">
            <v>6</v>
          </cell>
          <cell r="C356">
            <v>114204</v>
          </cell>
          <cell r="D356" t="str">
            <v>PRÉSTAMOS A PARTICULARES</v>
          </cell>
          <cell r="I356">
            <v>168343160.37</v>
          </cell>
          <cell r="J356">
            <v>29792834.359999999</v>
          </cell>
          <cell r="K356">
            <v>30387681.34</v>
          </cell>
          <cell r="L356">
            <v>167748313.38999999</v>
          </cell>
        </row>
        <row r="357">
          <cell r="A357" t="str">
            <v>11420401 U</v>
          </cell>
          <cell r="B357">
            <v>12</v>
          </cell>
          <cell r="C357" t="str">
            <v>11420401 USD</v>
          </cell>
          <cell r="D357" t="str">
            <v>Otorgamientos originales - ML</v>
          </cell>
          <cell r="E357">
            <v>103871352.73</v>
          </cell>
          <cell r="F357">
            <v>21309685.670000002</v>
          </cell>
          <cell r="G357">
            <v>21704675.84</v>
          </cell>
          <cell r="H357">
            <v>103476362.56</v>
          </cell>
          <cell r="I357">
            <v>103871352.73</v>
          </cell>
          <cell r="J357">
            <v>21309685.670000002</v>
          </cell>
          <cell r="K357">
            <v>21704675.84</v>
          </cell>
          <cell r="L357">
            <v>103476362.56</v>
          </cell>
        </row>
        <row r="358">
          <cell r="A358" t="str">
            <v>1142040102</v>
          </cell>
          <cell r="B358">
            <v>18</v>
          </cell>
          <cell r="C358" t="str">
            <v>11420401USD-122-02</v>
          </cell>
          <cell r="D358" t="str">
            <v>Otorgamientos originales - ML (Préstamos Vigentes, M (6M-1Y) Plazo Restante)</v>
          </cell>
          <cell r="E358">
            <v>8828594.1999999993</v>
          </cell>
          <cell r="F358">
            <v>76124.61</v>
          </cell>
          <cell r="G358">
            <v>1838794.05</v>
          </cell>
          <cell r="H358">
            <v>7065924.7599999998</v>
          </cell>
          <cell r="I358">
            <v>8828594.1999999993</v>
          </cell>
          <cell r="J358">
            <v>76124.61</v>
          </cell>
          <cell r="K358">
            <v>1838794.05</v>
          </cell>
          <cell r="L358">
            <v>7065924.7599999998</v>
          </cell>
        </row>
        <row r="359">
          <cell r="A359" t="str">
            <v>1142040103</v>
          </cell>
          <cell r="B359">
            <v>18</v>
          </cell>
          <cell r="C359" t="str">
            <v>11420401USD-122-03</v>
          </cell>
          <cell r="D359" t="str">
            <v>Otorgamientos originales - ML (Préstamos Vigentes, M (6M-1Y) Plazo Restante)</v>
          </cell>
          <cell r="E359">
            <v>15083859.01</v>
          </cell>
          <cell r="F359">
            <v>797828.72</v>
          </cell>
          <cell r="G359">
            <v>4841396.9000000004</v>
          </cell>
          <cell r="H359">
            <v>11040290.83</v>
          </cell>
          <cell r="I359">
            <v>15083859.01</v>
          </cell>
          <cell r="J359">
            <v>797828.72</v>
          </cell>
          <cell r="K359">
            <v>4841396.9000000004</v>
          </cell>
          <cell r="L359">
            <v>11040290.83</v>
          </cell>
        </row>
        <row r="360">
          <cell r="A360" t="str">
            <v>1142040104</v>
          </cell>
          <cell r="B360">
            <v>18</v>
          </cell>
          <cell r="C360" t="str">
            <v>11420401USD-122-04</v>
          </cell>
          <cell r="D360" t="str">
            <v>Otorgamientos originales - ML (Préstamos Vigentes, M (6M-1Y) Plazo Restante)</v>
          </cell>
          <cell r="E360">
            <v>2567059.4500000002</v>
          </cell>
          <cell r="F360">
            <v>122827.2</v>
          </cell>
          <cell r="G360">
            <v>213063.93</v>
          </cell>
          <cell r="H360">
            <v>2476822.7200000002</v>
          </cell>
          <cell r="I360">
            <v>2567059.4500000002</v>
          </cell>
          <cell r="J360">
            <v>122827.2</v>
          </cell>
          <cell r="K360">
            <v>213063.93</v>
          </cell>
          <cell r="L360">
            <v>2476822.7200000002</v>
          </cell>
        </row>
        <row r="361">
          <cell r="A361" t="str">
            <v>1142040105</v>
          </cell>
          <cell r="B361">
            <v>18</v>
          </cell>
          <cell r="C361" t="str">
            <v>11420401USD-122-05</v>
          </cell>
          <cell r="D361" t="str">
            <v>Otorgamientos originales - ML (Préstamos Vigentes, M (6M-1Y) Plazo Restante)</v>
          </cell>
          <cell r="E361">
            <v>1718174.58</v>
          </cell>
          <cell r="F361">
            <v>515864.61</v>
          </cell>
          <cell r="G361">
            <v>398704.76</v>
          </cell>
          <cell r="H361">
            <v>1835334.43</v>
          </cell>
          <cell r="I361">
            <v>1718174.58</v>
          </cell>
          <cell r="J361">
            <v>515864.61</v>
          </cell>
          <cell r="K361">
            <v>398704.76</v>
          </cell>
          <cell r="L361">
            <v>1835334.43</v>
          </cell>
        </row>
        <row r="362">
          <cell r="A362" t="str">
            <v>1142040107</v>
          </cell>
          <cell r="B362">
            <v>18</v>
          </cell>
          <cell r="C362" t="str">
            <v>11420401USD-122-07</v>
          </cell>
          <cell r="D362" t="str">
            <v>Otorgamientos originales - ML (Préstamos Vigentes, M (6M-1Y) Plazo Restante)</v>
          </cell>
          <cell r="E362">
            <v>5758452.1900000004</v>
          </cell>
          <cell r="F362">
            <v>151693.42000000001</v>
          </cell>
          <cell r="G362">
            <v>110544.23</v>
          </cell>
          <cell r="H362">
            <v>5799601.3799999999</v>
          </cell>
          <cell r="I362">
            <v>5758452.1900000004</v>
          </cell>
          <cell r="J362">
            <v>151693.42000000001</v>
          </cell>
          <cell r="K362">
            <v>110544.23</v>
          </cell>
          <cell r="L362">
            <v>5799601.3799999999</v>
          </cell>
        </row>
        <row r="363">
          <cell r="A363" t="str">
            <v>1142040108</v>
          </cell>
          <cell r="B363">
            <v>18</v>
          </cell>
          <cell r="C363" t="str">
            <v>11420401USD-122-08</v>
          </cell>
          <cell r="D363" t="str">
            <v>Otorgamientos originales - ML (Préstamos Vigentes, M (6M-1Y) Plazo Restante)</v>
          </cell>
          <cell r="E363">
            <v>3475544.99</v>
          </cell>
          <cell r="F363">
            <v>181371.75</v>
          </cell>
          <cell r="G363">
            <v>655033.47</v>
          </cell>
          <cell r="H363">
            <v>3001883.27</v>
          </cell>
          <cell r="I363">
            <v>3475544.99</v>
          </cell>
          <cell r="J363">
            <v>181371.75</v>
          </cell>
          <cell r="K363">
            <v>655033.47</v>
          </cell>
          <cell r="L363">
            <v>3001883.27</v>
          </cell>
        </row>
        <row r="364">
          <cell r="A364" t="str">
            <v>1142040110</v>
          </cell>
          <cell r="B364">
            <v>18</v>
          </cell>
          <cell r="C364" t="str">
            <v>11420401USD-122-10</v>
          </cell>
          <cell r="D364" t="str">
            <v>Otorgamientos originales - ML (Préstamos Vigentes, M (6M-1Y) Plazo Restante)</v>
          </cell>
          <cell r="E364">
            <v>1940173.79</v>
          </cell>
          <cell r="F364">
            <v>137872.12</v>
          </cell>
          <cell r="G364">
            <v>166391.01999999999</v>
          </cell>
          <cell r="H364">
            <v>1911654.89</v>
          </cell>
          <cell r="I364">
            <v>1940173.79</v>
          </cell>
          <cell r="J364">
            <v>137872.12</v>
          </cell>
          <cell r="K364">
            <v>166391.01999999999</v>
          </cell>
          <cell r="L364">
            <v>1911654.89</v>
          </cell>
        </row>
        <row r="365">
          <cell r="A365" t="str">
            <v>1142040111</v>
          </cell>
          <cell r="B365">
            <v>18</v>
          </cell>
          <cell r="C365" t="str">
            <v>11420401USD-122-11</v>
          </cell>
          <cell r="D365" t="str">
            <v>Otorgamientos originales - ML (Préstamos Vigentes, M (6M-1Y) Plazo Restante)</v>
          </cell>
          <cell r="E365">
            <v>4784252.21</v>
          </cell>
          <cell r="F365">
            <v>281614.95</v>
          </cell>
          <cell r="G365">
            <v>2023027.7</v>
          </cell>
          <cell r="H365">
            <v>3042839.46</v>
          </cell>
          <cell r="I365">
            <v>4784252.21</v>
          </cell>
          <cell r="J365">
            <v>281614.95</v>
          </cell>
          <cell r="K365">
            <v>2023027.7</v>
          </cell>
          <cell r="L365">
            <v>3042839.46</v>
          </cell>
        </row>
        <row r="366">
          <cell r="A366" t="str">
            <v>1142040112</v>
          </cell>
          <cell r="B366">
            <v>18</v>
          </cell>
          <cell r="C366" t="str">
            <v>11420401USD-122-12</v>
          </cell>
          <cell r="D366" t="str">
            <v>Otorgamientos originales - ML (Préstamos Vigentes, M (6M-1Y) Plazo Restante)</v>
          </cell>
          <cell r="E366">
            <v>7557065.3099999996</v>
          </cell>
          <cell r="F366">
            <v>206616.28</v>
          </cell>
          <cell r="G366">
            <v>1726802.06</v>
          </cell>
          <cell r="H366">
            <v>6036879.5300000003</v>
          </cell>
          <cell r="I366">
            <v>7557065.3099999996</v>
          </cell>
          <cell r="J366">
            <v>206616.28</v>
          </cell>
          <cell r="K366">
            <v>1726802.06</v>
          </cell>
          <cell r="L366">
            <v>6036879.5300000003</v>
          </cell>
        </row>
        <row r="367">
          <cell r="A367" t="str">
            <v>1142040113</v>
          </cell>
          <cell r="B367">
            <v>18</v>
          </cell>
          <cell r="C367" t="str">
            <v>11420401USD-122-13</v>
          </cell>
          <cell r="D367" t="str">
            <v>Otorgamientos originales - ML (Préstamos Vigentes, M (6M-1Y) Plazo Restante)</v>
          </cell>
          <cell r="E367">
            <v>3373430.53</v>
          </cell>
          <cell r="F367">
            <v>35065.03</v>
          </cell>
          <cell r="G367">
            <v>1129229.0900000001</v>
          </cell>
          <cell r="H367">
            <v>2279266.4700000002</v>
          </cell>
          <cell r="I367">
            <v>3373430.53</v>
          </cell>
          <cell r="J367">
            <v>35065.03</v>
          </cell>
          <cell r="K367">
            <v>1129229.0900000001</v>
          </cell>
          <cell r="L367">
            <v>2279266.4700000002</v>
          </cell>
        </row>
        <row r="368">
          <cell r="A368" t="str">
            <v>1142040117</v>
          </cell>
          <cell r="B368">
            <v>18</v>
          </cell>
          <cell r="C368" t="str">
            <v>11420401USD-122-17</v>
          </cell>
          <cell r="D368" t="str">
            <v>Otorgamientos originales - ML (Préstamos Vigentes, M (6M-1Y) Plazo Restante)</v>
          </cell>
          <cell r="E368">
            <v>5984664.8300000001</v>
          </cell>
          <cell r="F368">
            <v>545413.19999999995</v>
          </cell>
          <cell r="G368">
            <v>2735381.77</v>
          </cell>
          <cell r="H368">
            <v>3794696.26</v>
          </cell>
          <cell r="I368">
            <v>5984664.8300000001</v>
          </cell>
          <cell r="J368">
            <v>545413.19999999995</v>
          </cell>
          <cell r="K368">
            <v>2735381.77</v>
          </cell>
          <cell r="L368">
            <v>3794696.26</v>
          </cell>
        </row>
        <row r="369">
          <cell r="A369" t="str">
            <v>1142040118</v>
          </cell>
          <cell r="B369">
            <v>18</v>
          </cell>
          <cell r="C369" t="str">
            <v>11420401USD-122-18</v>
          </cell>
          <cell r="D369" t="str">
            <v>Otorgamientos originales - ML (Préstamos Vigentes, M (6M-1Y) Plazo Restante)</v>
          </cell>
          <cell r="E369">
            <v>2493276.7799999998</v>
          </cell>
          <cell r="F369">
            <v>2863.89</v>
          </cell>
          <cell r="G369">
            <v>138686.81</v>
          </cell>
          <cell r="H369">
            <v>2357453.86</v>
          </cell>
          <cell r="I369">
            <v>2493276.7799999998</v>
          </cell>
          <cell r="J369">
            <v>2863.89</v>
          </cell>
          <cell r="K369">
            <v>138686.81</v>
          </cell>
          <cell r="L369">
            <v>2357453.86</v>
          </cell>
        </row>
        <row r="370">
          <cell r="A370" t="str">
            <v>1142040119</v>
          </cell>
          <cell r="B370">
            <v>18</v>
          </cell>
          <cell r="C370" t="str">
            <v>11420401USD-122-19</v>
          </cell>
          <cell r="D370" t="str">
            <v>Otorgamientos originales - ML (Préstamos Vigentes, M (6M-1Y) Plazo Restante)</v>
          </cell>
          <cell r="E370">
            <v>3125448.54</v>
          </cell>
          <cell r="F370">
            <v>53024.39</v>
          </cell>
          <cell r="G370">
            <v>901362.78</v>
          </cell>
          <cell r="H370">
            <v>2277110.15</v>
          </cell>
          <cell r="I370">
            <v>3125448.54</v>
          </cell>
          <cell r="J370">
            <v>53024.39</v>
          </cell>
          <cell r="K370">
            <v>901362.78</v>
          </cell>
          <cell r="L370">
            <v>2277110.15</v>
          </cell>
        </row>
        <row r="371">
          <cell r="A371" t="str">
            <v>1142040122</v>
          </cell>
          <cell r="B371">
            <v>18</v>
          </cell>
          <cell r="C371" t="str">
            <v>11420401USD-122-22</v>
          </cell>
          <cell r="D371" t="str">
            <v>Otorgamientos originales - ML (Préstamos Vigentes, M (6M-1Y) Plazo Restante)</v>
          </cell>
          <cell r="E371">
            <v>2117144.11</v>
          </cell>
          <cell r="F371">
            <v>91647.64</v>
          </cell>
          <cell r="G371">
            <v>358679.47</v>
          </cell>
          <cell r="H371">
            <v>1850112.28</v>
          </cell>
          <cell r="I371">
            <v>2117144.11</v>
          </cell>
          <cell r="J371">
            <v>91647.64</v>
          </cell>
          <cell r="K371">
            <v>358679.47</v>
          </cell>
          <cell r="L371">
            <v>1850112.28</v>
          </cell>
        </row>
        <row r="372">
          <cell r="A372" t="str">
            <v>1142040123</v>
          </cell>
          <cell r="B372">
            <v>18</v>
          </cell>
          <cell r="C372" t="str">
            <v>11420401USD-122-23</v>
          </cell>
          <cell r="D372" t="str">
            <v>Otorgamientos originales - ML (Préstamos Vigentes, M (6M-1Y) Plazo Restante)</v>
          </cell>
          <cell r="E372">
            <v>4209692.5199999996</v>
          </cell>
          <cell r="F372">
            <v>51004.67</v>
          </cell>
          <cell r="G372">
            <v>569873.1</v>
          </cell>
          <cell r="H372">
            <v>3690824.09</v>
          </cell>
          <cell r="I372">
            <v>4209692.5199999996</v>
          </cell>
          <cell r="J372">
            <v>51004.67</v>
          </cell>
          <cell r="K372">
            <v>569873.1</v>
          </cell>
          <cell r="L372">
            <v>3690824.09</v>
          </cell>
        </row>
        <row r="373">
          <cell r="A373" t="str">
            <v>1142040124</v>
          </cell>
          <cell r="B373">
            <v>18</v>
          </cell>
          <cell r="C373" t="str">
            <v>11420401USD-122-24</v>
          </cell>
          <cell r="D373" t="str">
            <v>Otorgamientos originales - ML (Préstamos Vigentes, M (6M-1Y) Plazo Restante)</v>
          </cell>
          <cell r="E373">
            <v>2639629.71</v>
          </cell>
          <cell r="F373">
            <v>61753.69</v>
          </cell>
          <cell r="G373">
            <v>760210.75</v>
          </cell>
          <cell r="H373">
            <v>1941172.65</v>
          </cell>
          <cell r="I373">
            <v>2639629.71</v>
          </cell>
          <cell r="J373">
            <v>61753.69</v>
          </cell>
          <cell r="K373">
            <v>760210.75</v>
          </cell>
          <cell r="L373">
            <v>1941172.65</v>
          </cell>
        </row>
        <row r="374">
          <cell r="A374" t="str">
            <v>1142040126</v>
          </cell>
          <cell r="B374">
            <v>18</v>
          </cell>
          <cell r="C374" t="str">
            <v>11420401USD-122-26</v>
          </cell>
          <cell r="D374" t="str">
            <v>Otorgamientos originales - ML (Préstamos Vigentes, M (6M-1Y) Plazo Restante)</v>
          </cell>
          <cell r="E374">
            <v>5173681.6900000004</v>
          </cell>
          <cell r="F374">
            <v>107108.9</v>
          </cell>
          <cell r="G374">
            <v>1284519.22</v>
          </cell>
          <cell r="H374">
            <v>3996271.37</v>
          </cell>
          <cell r="I374">
            <v>5173681.6900000004</v>
          </cell>
          <cell r="J374">
            <v>107108.9</v>
          </cell>
          <cell r="K374">
            <v>1284519.22</v>
          </cell>
          <cell r="L374">
            <v>3996271.37</v>
          </cell>
        </row>
        <row r="375">
          <cell r="A375" t="str">
            <v>1142040127</v>
          </cell>
          <cell r="B375">
            <v>18</v>
          </cell>
          <cell r="C375" t="str">
            <v>11420401USD-122-27</v>
          </cell>
          <cell r="D375" t="str">
            <v>Otorgamientos originales - ML (Préstamos Vigentes, M (6M-1Y) Plazo Restante)</v>
          </cell>
          <cell r="E375">
            <v>2396533.96</v>
          </cell>
          <cell r="F375">
            <v>123971.34</v>
          </cell>
          <cell r="G375">
            <v>186477.73</v>
          </cell>
          <cell r="H375">
            <v>2334027.5699999998</v>
          </cell>
          <cell r="I375">
            <v>2396533.96</v>
          </cell>
          <cell r="J375">
            <v>123971.34</v>
          </cell>
          <cell r="K375">
            <v>186477.73</v>
          </cell>
          <cell r="L375">
            <v>2334027.5699999998</v>
          </cell>
        </row>
        <row r="376">
          <cell r="A376" t="str">
            <v>1142040131</v>
          </cell>
          <cell r="B376">
            <v>18</v>
          </cell>
          <cell r="C376" t="str">
            <v>11420401USD-122-31</v>
          </cell>
          <cell r="D376" t="str">
            <v>Otorgamientos originales - ML (Préstamos Vigentes, M (6M-1Y) Plazo Restante)</v>
          </cell>
          <cell r="E376">
            <v>13884966.039999999</v>
          </cell>
          <cell r="F376">
            <v>17659309.600000001</v>
          </cell>
          <cell r="G376">
            <v>365414.97</v>
          </cell>
          <cell r="H376">
            <v>31178860.670000002</v>
          </cell>
          <cell r="I376">
            <v>13884966.039999999</v>
          </cell>
          <cell r="J376">
            <v>17659309.600000001</v>
          </cell>
          <cell r="K376">
            <v>365414.97</v>
          </cell>
          <cell r="L376">
            <v>31178860.670000002</v>
          </cell>
        </row>
        <row r="377">
          <cell r="A377" t="str">
            <v>1142040141</v>
          </cell>
          <cell r="B377">
            <v>18</v>
          </cell>
          <cell r="C377" t="str">
            <v>11420401USD-122-41</v>
          </cell>
          <cell r="D377" t="str">
            <v>Otorgamientos originales - ML (Préstamos Vigentes, M (6M-1Y) Plazo Restante)</v>
          </cell>
          <cell r="E377">
            <v>6749208.29</v>
          </cell>
          <cell r="F377">
            <v>102209.66</v>
          </cell>
          <cell r="G377">
            <v>1301082.03</v>
          </cell>
          <cell r="H377">
            <v>5550335.9199999999</v>
          </cell>
          <cell r="I377">
            <v>6749208.29</v>
          </cell>
          <cell r="J377">
            <v>102209.66</v>
          </cell>
          <cell r="K377">
            <v>1301082.03</v>
          </cell>
          <cell r="L377">
            <v>5550335.9199999999</v>
          </cell>
        </row>
        <row r="378">
          <cell r="A378" t="str">
            <v>1142040159</v>
          </cell>
          <cell r="B378">
            <v>18</v>
          </cell>
          <cell r="C378" t="str">
            <v>11420401USD-122-59</v>
          </cell>
          <cell r="D378" t="str">
            <v>Otorgamientos originales - ML (Préstamos Vigentes, M (6M-1Y) Plazo Restante)</v>
          </cell>
          <cell r="E378">
            <v>10500</v>
          </cell>
          <cell r="F378">
            <v>4500</v>
          </cell>
          <cell r="G378">
            <v>0</v>
          </cell>
          <cell r="H378">
            <v>15000</v>
          </cell>
          <cell r="I378">
            <v>10500</v>
          </cell>
          <cell r="J378">
            <v>4500</v>
          </cell>
          <cell r="K378">
            <v>0</v>
          </cell>
          <cell r="L378">
            <v>15000</v>
          </cell>
        </row>
        <row r="379">
          <cell r="A379" t="str">
            <v>1142040201</v>
          </cell>
          <cell r="B379">
            <v>14</v>
          </cell>
          <cell r="C379" t="str">
            <v>1142040201 USD</v>
          </cell>
          <cell r="D379" t="str">
            <v>Refinanciados - ML</v>
          </cell>
          <cell r="E379">
            <v>13561434.550000001</v>
          </cell>
          <cell r="F379">
            <v>1606656.98</v>
          </cell>
          <cell r="G379">
            <v>1949331.4</v>
          </cell>
          <cell r="H379">
            <v>13218760.130000001</v>
          </cell>
          <cell r="I379">
            <v>13561434.550000001</v>
          </cell>
          <cell r="J379">
            <v>1606656.98</v>
          </cell>
          <cell r="K379">
            <v>1949331.4</v>
          </cell>
          <cell r="L379">
            <v>13218760.130000001</v>
          </cell>
        </row>
        <row r="380">
          <cell r="A380" t="str">
            <v>114204020201</v>
          </cell>
          <cell r="B380">
            <v>20</v>
          </cell>
          <cell r="C380" t="str">
            <v>1142040201USD-215-02</v>
          </cell>
          <cell r="D380" t="str">
            <v>Refinanciados - ML (Loans, refinanced/restructured)</v>
          </cell>
          <cell r="E380">
            <v>1956252.93</v>
          </cell>
          <cell r="F380">
            <v>111515.66</v>
          </cell>
          <cell r="G380">
            <v>8038.1</v>
          </cell>
          <cell r="H380">
            <v>2059730.49</v>
          </cell>
          <cell r="I380">
            <v>1956252.93</v>
          </cell>
          <cell r="J380">
            <v>111515.66</v>
          </cell>
          <cell r="K380">
            <v>8038.1</v>
          </cell>
          <cell r="L380">
            <v>2059730.49</v>
          </cell>
        </row>
        <row r="381">
          <cell r="A381" t="str">
            <v>114204020301</v>
          </cell>
          <cell r="B381">
            <v>20</v>
          </cell>
          <cell r="C381" t="str">
            <v>1142040201USD-215-03</v>
          </cell>
          <cell r="D381" t="str">
            <v>Refinanciados - ML (Loans, refinanced/restructured)</v>
          </cell>
          <cell r="E381">
            <v>2279100.83</v>
          </cell>
          <cell r="F381">
            <v>34265.19</v>
          </cell>
          <cell r="G381">
            <v>270134.23</v>
          </cell>
          <cell r="H381">
            <v>2043231.79</v>
          </cell>
          <cell r="I381">
            <v>2279100.83</v>
          </cell>
          <cell r="J381">
            <v>34265.19</v>
          </cell>
          <cell r="K381">
            <v>270134.23</v>
          </cell>
          <cell r="L381">
            <v>2043231.79</v>
          </cell>
        </row>
        <row r="382">
          <cell r="A382" t="str">
            <v>114204020401</v>
          </cell>
          <cell r="B382">
            <v>20</v>
          </cell>
          <cell r="C382" t="str">
            <v>1142040201USD-215-04</v>
          </cell>
          <cell r="D382" t="str">
            <v>Refinanciados - ML (Loans, refinanced/restructured)</v>
          </cell>
          <cell r="E382">
            <v>477225.74</v>
          </cell>
          <cell r="F382">
            <v>5297.54</v>
          </cell>
          <cell r="G382">
            <v>15685.43</v>
          </cell>
          <cell r="H382">
            <v>466837.85</v>
          </cell>
          <cell r="I382">
            <v>477225.74</v>
          </cell>
          <cell r="J382">
            <v>5297.54</v>
          </cell>
          <cell r="K382">
            <v>15685.43</v>
          </cell>
          <cell r="L382">
            <v>466837.85</v>
          </cell>
        </row>
        <row r="383">
          <cell r="A383" t="str">
            <v>114204020501</v>
          </cell>
          <cell r="B383">
            <v>20</v>
          </cell>
          <cell r="C383" t="str">
            <v>1142040201USD-215-05</v>
          </cell>
          <cell r="D383" t="str">
            <v>Refinanciados - ML (Loans, refinanced/restructured)</v>
          </cell>
          <cell r="E383">
            <v>271189.24</v>
          </cell>
          <cell r="F383">
            <v>28860.7</v>
          </cell>
          <cell r="G383">
            <v>46391.53</v>
          </cell>
          <cell r="H383">
            <v>253658.41</v>
          </cell>
          <cell r="I383">
            <v>271189.24</v>
          </cell>
          <cell r="J383">
            <v>28860.7</v>
          </cell>
          <cell r="K383">
            <v>46391.53</v>
          </cell>
          <cell r="L383">
            <v>253658.41</v>
          </cell>
        </row>
        <row r="384">
          <cell r="A384" t="str">
            <v>114204020701</v>
          </cell>
          <cell r="B384">
            <v>20</v>
          </cell>
          <cell r="C384" t="str">
            <v>1142040201USD-215-07</v>
          </cell>
          <cell r="D384" t="str">
            <v>Refinanciados - ML (Loans, refinanced/restructured)</v>
          </cell>
          <cell r="E384">
            <v>1260790.47</v>
          </cell>
          <cell r="F384">
            <v>22784.93</v>
          </cell>
          <cell r="G384">
            <v>36646.28</v>
          </cell>
          <cell r="H384">
            <v>1246929.1200000001</v>
          </cell>
          <cell r="I384">
            <v>1260790.47</v>
          </cell>
          <cell r="J384">
            <v>22784.93</v>
          </cell>
          <cell r="K384">
            <v>36646.28</v>
          </cell>
          <cell r="L384">
            <v>1246929.1200000001</v>
          </cell>
        </row>
        <row r="385">
          <cell r="A385" t="str">
            <v>114204020801</v>
          </cell>
          <cell r="B385">
            <v>20</v>
          </cell>
          <cell r="C385" t="str">
            <v>1142040201USD-215-08</v>
          </cell>
          <cell r="D385" t="str">
            <v>Refinanciados - ML (Loans, refinanced/restructured)</v>
          </cell>
          <cell r="E385">
            <v>126892.65</v>
          </cell>
          <cell r="F385">
            <v>557379.32999999996</v>
          </cell>
          <cell r="G385">
            <v>551848.42000000004</v>
          </cell>
          <cell r="H385">
            <v>132423.56</v>
          </cell>
          <cell r="I385">
            <v>126892.65</v>
          </cell>
          <cell r="J385">
            <v>557379.32999999996</v>
          </cell>
          <cell r="K385">
            <v>551848.42000000004</v>
          </cell>
          <cell r="L385">
            <v>132423.56</v>
          </cell>
        </row>
        <row r="386">
          <cell r="A386" t="str">
            <v>114204021001</v>
          </cell>
          <cell r="B386">
            <v>20</v>
          </cell>
          <cell r="C386" t="str">
            <v>1142040201USD-215-10</v>
          </cell>
          <cell r="D386" t="str">
            <v>Refinanciados - ML (Loans, refinanced/restructured)</v>
          </cell>
          <cell r="E386">
            <v>312929</v>
          </cell>
          <cell r="F386">
            <v>500.76</v>
          </cell>
          <cell r="G386">
            <v>36598.31</v>
          </cell>
          <cell r="H386">
            <v>276831.45</v>
          </cell>
          <cell r="I386">
            <v>312929</v>
          </cell>
          <cell r="J386">
            <v>500.76</v>
          </cell>
          <cell r="K386">
            <v>36598.31</v>
          </cell>
          <cell r="L386">
            <v>276831.45</v>
          </cell>
        </row>
        <row r="387">
          <cell r="A387" t="str">
            <v>114204021101</v>
          </cell>
          <cell r="B387">
            <v>20</v>
          </cell>
          <cell r="C387" t="str">
            <v>1142040201USD-215-11</v>
          </cell>
          <cell r="D387" t="str">
            <v>Refinanciados - ML (Loans, refinanced/restructured)</v>
          </cell>
          <cell r="E387">
            <v>648179.56000000006</v>
          </cell>
          <cell r="F387">
            <v>22816.44</v>
          </cell>
          <cell r="G387">
            <v>17036.009999999998</v>
          </cell>
          <cell r="H387">
            <v>653959.99</v>
          </cell>
          <cell r="I387">
            <v>648179.56000000006</v>
          </cell>
          <cell r="J387">
            <v>22816.44</v>
          </cell>
          <cell r="K387">
            <v>17036.009999999998</v>
          </cell>
          <cell r="L387">
            <v>653959.99</v>
          </cell>
        </row>
        <row r="388">
          <cell r="A388" t="str">
            <v>114204021201</v>
          </cell>
          <cell r="B388">
            <v>20</v>
          </cell>
          <cell r="C388" t="str">
            <v>1142040201USD-215-12</v>
          </cell>
          <cell r="D388" t="str">
            <v>Refinanciados - ML (Loans, refinanced/restructured)</v>
          </cell>
          <cell r="E388">
            <v>802622.46</v>
          </cell>
          <cell r="F388">
            <v>47246.84</v>
          </cell>
          <cell r="G388">
            <v>53103.47</v>
          </cell>
          <cell r="H388">
            <v>796765.83</v>
          </cell>
          <cell r="I388">
            <v>802622.46</v>
          </cell>
          <cell r="J388">
            <v>47246.84</v>
          </cell>
          <cell r="K388">
            <v>53103.47</v>
          </cell>
          <cell r="L388">
            <v>796765.83</v>
          </cell>
        </row>
        <row r="389">
          <cell r="A389" t="str">
            <v>114204021301</v>
          </cell>
          <cell r="B389">
            <v>20</v>
          </cell>
          <cell r="C389" t="str">
            <v>1142040201USD-215-13</v>
          </cell>
          <cell r="D389" t="str">
            <v>Refinanciados - ML (Loans, refinanced/restructured)</v>
          </cell>
          <cell r="E389">
            <v>686214.17</v>
          </cell>
          <cell r="F389">
            <v>22364.05</v>
          </cell>
          <cell r="G389">
            <v>29396.14</v>
          </cell>
          <cell r="H389">
            <v>679182.08</v>
          </cell>
          <cell r="I389">
            <v>686214.17</v>
          </cell>
          <cell r="J389">
            <v>22364.05</v>
          </cell>
          <cell r="K389">
            <v>29396.14</v>
          </cell>
          <cell r="L389">
            <v>679182.08</v>
          </cell>
        </row>
        <row r="390">
          <cell r="A390" t="str">
            <v>114204021701</v>
          </cell>
          <cell r="B390">
            <v>20</v>
          </cell>
          <cell r="C390" t="str">
            <v>1142040201USD-215-17</v>
          </cell>
          <cell r="D390" t="str">
            <v>Refinanciados - ML (Loans, refinanced/restructured)</v>
          </cell>
          <cell r="E390">
            <v>82481.570000000007</v>
          </cell>
          <cell r="F390">
            <v>203.42</v>
          </cell>
          <cell r="G390">
            <v>1005.99</v>
          </cell>
          <cell r="H390">
            <v>81679</v>
          </cell>
          <cell r="I390">
            <v>82481.570000000007</v>
          </cell>
          <cell r="J390">
            <v>203.42</v>
          </cell>
          <cell r="K390">
            <v>1005.99</v>
          </cell>
          <cell r="L390">
            <v>81679</v>
          </cell>
        </row>
        <row r="391">
          <cell r="A391" t="str">
            <v>114204021801</v>
          </cell>
          <cell r="B391">
            <v>20</v>
          </cell>
          <cell r="C391" t="str">
            <v>1142040201USD-215-18</v>
          </cell>
          <cell r="D391" t="str">
            <v>Refinanciados - ML (Loans, refinanced/restructured)</v>
          </cell>
          <cell r="E391">
            <v>71385.63</v>
          </cell>
          <cell r="F391">
            <v>2332.4</v>
          </cell>
          <cell r="G391">
            <v>4551.04</v>
          </cell>
          <cell r="H391">
            <v>69166.990000000005</v>
          </cell>
          <cell r="I391">
            <v>71385.63</v>
          </cell>
          <cell r="J391">
            <v>2332.4</v>
          </cell>
          <cell r="K391">
            <v>4551.04</v>
          </cell>
          <cell r="L391">
            <v>69166.990000000005</v>
          </cell>
        </row>
        <row r="392">
          <cell r="A392" t="str">
            <v>114204021901</v>
          </cell>
          <cell r="B392">
            <v>20</v>
          </cell>
          <cell r="C392" t="str">
            <v>1142040201USD-215-19</v>
          </cell>
          <cell r="D392" t="str">
            <v>Refinanciados - ML (Loans, refinanced/restructured)</v>
          </cell>
          <cell r="E392">
            <v>821311.35</v>
          </cell>
          <cell r="F392">
            <v>30544.97</v>
          </cell>
          <cell r="G392">
            <v>154411.70000000001</v>
          </cell>
          <cell r="H392">
            <v>697444.62</v>
          </cell>
          <cell r="I392">
            <v>821311.35</v>
          </cell>
          <cell r="J392">
            <v>30544.97</v>
          </cell>
          <cell r="K392">
            <v>154411.70000000001</v>
          </cell>
          <cell r="L392">
            <v>697444.62</v>
          </cell>
        </row>
        <row r="393">
          <cell r="A393" t="str">
            <v>114204022201</v>
          </cell>
          <cell r="B393">
            <v>20</v>
          </cell>
          <cell r="C393" t="str">
            <v>1142040201USD-215-22</v>
          </cell>
          <cell r="D393" t="str">
            <v>Refinanciados - ML (Loans, refinanced/restructured)</v>
          </cell>
          <cell r="E393">
            <v>219568.61</v>
          </cell>
          <cell r="F393">
            <v>12331.07</v>
          </cell>
          <cell r="G393">
            <v>78622.240000000005</v>
          </cell>
          <cell r="H393">
            <v>153277.44</v>
          </cell>
          <cell r="I393">
            <v>219568.61</v>
          </cell>
          <cell r="J393">
            <v>12331.07</v>
          </cell>
          <cell r="K393">
            <v>78622.240000000005</v>
          </cell>
          <cell r="L393">
            <v>153277.44</v>
          </cell>
        </row>
        <row r="394">
          <cell r="A394" t="str">
            <v>114204022301</v>
          </cell>
          <cell r="B394">
            <v>20</v>
          </cell>
          <cell r="C394" t="str">
            <v>1142040201USD-215-23</v>
          </cell>
          <cell r="D394" t="str">
            <v>Refinanciados - ML (Loans, refinanced/restructured)</v>
          </cell>
          <cell r="E394">
            <v>358727.36</v>
          </cell>
          <cell r="F394">
            <v>998.04</v>
          </cell>
          <cell r="G394">
            <v>44915.7</v>
          </cell>
          <cell r="H394">
            <v>314809.7</v>
          </cell>
          <cell r="I394">
            <v>358727.36</v>
          </cell>
          <cell r="J394">
            <v>998.04</v>
          </cell>
          <cell r="K394">
            <v>44915.7</v>
          </cell>
          <cell r="L394">
            <v>314809.7</v>
          </cell>
        </row>
        <row r="395">
          <cell r="A395" t="str">
            <v>114204022401</v>
          </cell>
          <cell r="B395">
            <v>20</v>
          </cell>
          <cell r="C395" t="str">
            <v>1142040201USD-215-24</v>
          </cell>
          <cell r="D395" t="str">
            <v>Refinanciados - ML (Loans, refinanced/restructured)</v>
          </cell>
          <cell r="E395">
            <v>236427.56</v>
          </cell>
          <cell r="F395">
            <v>1265.8399999999999</v>
          </cell>
          <cell r="G395">
            <v>2322.41</v>
          </cell>
          <cell r="H395">
            <v>235370.99</v>
          </cell>
          <cell r="I395">
            <v>236427.56</v>
          </cell>
          <cell r="J395">
            <v>1265.8399999999999</v>
          </cell>
          <cell r="K395">
            <v>2322.41</v>
          </cell>
          <cell r="L395">
            <v>235370.99</v>
          </cell>
        </row>
        <row r="396">
          <cell r="A396" t="str">
            <v>114204022601</v>
          </cell>
          <cell r="B396">
            <v>20</v>
          </cell>
          <cell r="C396" t="str">
            <v>1142040201USD-215-26</v>
          </cell>
          <cell r="D396" t="str">
            <v>Refinanciados - ML (Loans, refinanced/restructured)</v>
          </cell>
          <cell r="E396">
            <v>79735.11</v>
          </cell>
          <cell r="F396">
            <v>0</v>
          </cell>
          <cell r="G396">
            <v>895.52</v>
          </cell>
          <cell r="H396">
            <v>78839.59</v>
          </cell>
          <cell r="I396">
            <v>79735.11</v>
          </cell>
          <cell r="J396">
            <v>0</v>
          </cell>
          <cell r="K396">
            <v>895.52</v>
          </cell>
          <cell r="L396">
            <v>78839.59</v>
          </cell>
        </row>
        <row r="397">
          <cell r="A397" t="str">
            <v>114204022701</v>
          </cell>
          <cell r="B397">
            <v>20</v>
          </cell>
          <cell r="C397" t="str">
            <v>1142040201USD-215-27</v>
          </cell>
          <cell r="D397" t="str">
            <v>Refinanciados - ML (Loans, refinanced/restructured)</v>
          </cell>
          <cell r="E397">
            <v>259045.77</v>
          </cell>
          <cell r="F397">
            <v>12500</v>
          </cell>
          <cell r="G397">
            <v>18771.09</v>
          </cell>
          <cell r="H397">
            <v>252774.68</v>
          </cell>
          <cell r="I397">
            <v>259045.77</v>
          </cell>
          <cell r="J397">
            <v>12500</v>
          </cell>
          <cell r="K397">
            <v>18771.09</v>
          </cell>
          <cell r="L397">
            <v>252774.68</v>
          </cell>
        </row>
        <row r="398">
          <cell r="A398" t="str">
            <v>114204023101</v>
          </cell>
          <cell r="B398">
            <v>20</v>
          </cell>
          <cell r="C398" t="str">
            <v>1142040201USD-215-31</v>
          </cell>
          <cell r="D398" t="str">
            <v>Refinanciados - ML (Loans, refinanced/restructured)</v>
          </cell>
          <cell r="E398">
            <v>1345452.28</v>
          </cell>
          <cell r="F398">
            <v>686625.68</v>
          </cell>
          <cell r="G398">
            <v>303938.78999999998</v>
          </cell>
          <cell r="H398">
            <v>1728139.17</v>
          </cell>
          <cell r="I398">
            <v>1345452.28</v>
          </cell>
          <cell r="J398">
            <v>686625.68</v>
          </cell>
          <cell r="K398">
            <v>303938.78999999998</v>
          </cell>
          <cell r="L398">
            <v>1728139.17</v>
          </cell>
        </row>
        <row r="399">
          <cell r="A399" t="str">
            <v>114204024101</v>
          </cell>
          <cell r="B399">
            <v>20</v>
          </cell>
          <cell r="C399" t="str">
            <v>1142040201USD-215-41</v>
          </cell>
          <cell r="D399" t="str">
            <v>Refinanciados - ML (Loans, refinanced/restructured)</v>
          </cell>
          <cell r="E399">
            <v>1265902.26</v>
          </cell>
          <cell r="F399">
            <v>6824.12</v>
          </cell>
          <cell r="G399">
            <v>275019</v>
          </cell>
          <cell r="H399">
            <v>997707.38</v>
          </cell>
          <cell r="I399">
            <v>1265902.26</v>
          </cell>
          <cell r="J399">
            <v>6824.12</v>
          </cell>
          <cell r="K399">
            <v>275019</v>
          </cell>
          <cell r="L399">
            <v>997707.38</v>
          </cell>
        </row>
        <row r="400">
          <cell r="A400" t="str">
            <v>1142040202</v>
          </cell>
          <cell r="B400">
            <v>14</v>
          </cell>
          <cell r="C400" t="str">
            <v>1142040202 USD</v>
          </cell>
          <cell r="D400" t="str">
            <v>Refinanciados Vivienda - ML</v>
          </cell>
          <cell r="E400">
            <v>258630.38</v>
          </cell>
          <cell r="F400">
            <v>28092.67</v>
          </cell>
          <cell r="G400">
            <v>31289</v>
          </cell>
          <cell r="H400">
            <v>255434.05</v>
          </cell>
          <cell r="I400">
            <v>258630.38</v>
          </cell>
          <cell r="J400">
            <v>28092.67</v>
          </cell>
          <cell r="K400">
            <v>31289</v>
          </cell>
          <cell r="L400">
            <v>255434.05</v>
          </cell>
        </row>
        <row r="401">
          <cell r="A401" t="str">
            <v>114204020202</v>
          </cell>
          <cell r="B401">
            <v>20</v>
          </cell>
          <cell r="C401" t="str">
            <v>1142040202USD-215-02</v>
          </cell>
          <cell r="D401" t="str">
            <v>Refinanciados Vivienda - ML (Loans, refinanced/restructured)</v>
          </cell>
          <cell r="E401">
            <v>649.92999999999995</v>
          </cell>
          <cell r="F401">
            <v>0</v>
          </cell>
          <cell r="G401">
            <v>44.24</v>
          </cell>
          <cell r="H401">
            <v>605.69000000000005</v>
          </cell>
          <cell r="I401">
            <v>649.92999999999995</v>
          </cell>
          <cell r="J401">
            <v>0</v>
          </cell>
          <cell r="K401">
            <v>44.24</v>
          </cell>
          <cell r="L401">
            <v>605.69000000000005</v>
          </cell>
        </row>
        <row r="402">
          <cell r="A402" t="str">
            <v>114204020302</v>
          </cell>
          <cell r="B402">
            <v>20</v>
          </cell>
          <cell r="C402" t="str">
            <v>1142040202USD-215-03</v>
          </cell>
          <cell r="D402" t="str">
            <v>Refinanciados Vivienda - ML (Loans, refinanced/restructured)</v>
          </cell>
          <cell r="E402">
            <v>30516.09</v>
          </cell>
          <cell r="F402">
            <v>0</v>
          </cell>
          <cell r="G402">
            <v>901.51</v>
          </cell>
          <cell r="H402">
            <v>29614.58</v>
          </cell>
          <cell r="I402">
            <v>30516.09</v>
          </cell>
          <cell r="J402">
            <v>0</v>
          </cell>
          <cell r="K402">
            <v>901.51</v>
          </cell>
          <cell r="L402">
            <v>29614.58</v>
          </cell>
        </row>
        <row r="403">
          <cell r="A403" t="str">
            <v>114204020402</v>
          </cell>
          <cell r="B403">
            <v>20</v>
          </cell>
          <cell r="C403" t="str">
            <v>1142040202USD-215-04</v>
          </cell>
          <cell r="D403" t="str">
            <v>Refinanciados Vivienda - ML (Loans, refinanced/restructured)</v>
          </cell>
          <cell r="E403">
            <v>16590.189999999999</v>
          </cell>
          <cell r="F403">
            <v>0</v>
          </cell>
          <cell r="G403">
            <v>269.36</v>
          </cell>
          <cell r="H403">
            <v>16320.83</v>
          </cell>
          <cell r="I403">
            <v>16590.189999999999</v>
          </cell>
          <cell r="J403">
            <v>0</v>
          </cell>
          <cell r="K403">
            <v>269.36</v>
          </cell>
          <cell r="L403">
            <v>16320.83</v>
          </cell>
        </row>
        <row r="404">
          <cell r="A404" t="str">
            <v>114204020502</v>
          </cell>
          <cell r="B404">
            <v>20</v>
          </cell>
          <cell r="C404" t="str">
            <v>1142040202USD-215-05</v>
          </cell>
          <cell r="D404" t="str">
            <v>Refinanciados Vivienda - ML (Loans, refinanced/restructured)</v>
          </cell>
          <cell r="E404">
            <v>4590.99</v>
          </cell>
          <cell r="F404">
            <v>4007.4</v>
          </cell>
          <cell r="G404">
            <v>752.8</v>
          </cell>
          <cell r="H404">
            <v>7845.59</v>
          </cell>
          <cell r="I404">
            <v>4590.99</v>
          </cell>
          <cell r="J404">
            <v>4007.4</v>
          </cell>
          <cell r="K404">
            <v>752.8</v>
          </cell>
          <cell r="L404">
            <v>7845.59</v>
          </cell>
        </row>
        <row r="405">
          <cell r="A405" t="str">
            <v>114204020702</v>
          </cell>
          <cell r="B405">
            <v>20</v>
          </cell>
          <cell r="C405" t="str">
            <v>1142040202USD-215-07</v>
          </cell>
          <cell r="D405" t="str">
            <v>Refinanciados Vivienda - ML (Loans, refinanced/restructured)</v>
          </cell>
          <cell r="E405">
            <v>32126.09</v>
          </cell>
          <cell r="F405">
            <v>22.09</v>
          </cell>
          <cell r="G405">
            <v>388.29</v>
          </cell>
          <cell r="H405">
            <v>31759.89</v>
          </cell>
          <cell r="I405">
            <v>32126.09</v>
          </cell>
          <cell r="J405">
            <v>22.09</v>
          </cell>
          <cell r="K405">
            <v>388.29</v>
          </cell>
          <cell r="L405">
            <v>31759.89</v>
          </cell>
        </row>
        <row r="406">
          <cell r="A406" t="str">
            <v>114204020802</v>
          </cell>
          <cell r="B406">
            <v>20</v>
          </cell>
          <cell r="C406" t="str">
            <v>1142040202USD-215-08</v>
          </cell>
          <cell r="D406" t="str">
            <v>Refinanciados Vivienda - ML (Loans, refinanced/restructured)</v>
          </cell>
          <cell r="E406">
            <v>21362.42</v>
          </cell>
          <cell r="F406">
            <v>20983.75</v>
          </cell>
          <cell r="G406">
            <v>21362.42</v>
          </cell>
          <cell r="H406">
            <v>20983.75</v>
          </cell>
          <cell r="I406">
            <v>21362.42</v>
          </cell>
          <cell r="J406">
            <v>20983.75</v>
          </cell>
          <cell r="K406">
            <v>21362.42</v>
          </cell>
          <cell r="L406">
            <v>20983.75</v>
          </cell>
        </row>
        <row r="407">
          <cell r="A407" t="str">
            <v>114204021002</v>
          </cell>
          <cell r="B407">
            <v>20</v>
          </cell>
          <cell r="C407" t="str">
            <v>1142040202USD-215-10</v>
          </cell>
          <cell r="D407" t="str">
            <v>Refinanciados Vivienda - ML (Loans, refinanced/restructured)</v>
          </cell>
          <cell r="E407">
            <v>0</v>
          </cell>
          <cell r="F407">
            <v>123.49</v>
          </cell>
          <cell r="G407">
            <v>123.49</v>
          </cell>
          <cell r="H407">
            <v>0</v>
          </cell>
          <cell r="I407">
            <v>0</v>
          </cell>
          <cell r="J407">
            <v>123.49</v>
          </cell>
          <cell r="K407">
            <v>123.49</v>
          </cell>
          <cell r="L407">
            <v>0</v>
          </cell>
        </row>
        <row r="408">
          <cell r="A408" t="str">
            <v>114204021102</v>
          </cell>
          <cell r="B408">
            <v>20</v>
          </cell>
          <cell r="C408" t="str">
            <v>1142040202USD-215-11</v>
          </cell>
          <cell r="D408" t="str">
            <v>Refinanciados Vivienda - ML (Loans, refinanced/restructured)</v>
          </cell>
          <cell r="E408">
            <v>7313.78</v>
          </cell>
          <cell r="F408">
            <v>0</v>
          </cell>
          <cell r="G408">
            <v>93.2</v>
          </cell>
          <cell r="H408">
            <v>7220.58</v>
          </cell>
          <cell r="I408">
            <v>7313.78</v>
          </cell>
          <cell r="J408">
            <v>0</v>
          </cell>
          <cell r="K408">
            <v>93.2</v>
          </cell>
          <cell r="L408">
            <v>7220.58</v>
          </cell>
        </row>
        <row r="409">
          <cell r="A409" t="str">
            <v>114204021302</v>
          </cell>
          <cell r="B409">
            <v>20</v>
          </cell>
          <cell r="C409" t="str">
            <v>1142040202USD-215-13</v>
          </cell>
          <cell r="D409" t="str">
            <v>Refinanciados Vivienda - ML (Loans, refinanced/restructured)</v>
          </cell>
          <cell r="E409">
            <v>20796.27</v>
          </cell>
          <cell r="F409">
            <v>1819.67</v>
          </cell>
          <cell r="G409">
            <v>1311.06</v>
          </cell>
          <cell r="H409">
            <v>21304.880000000001</v>
          </cell>
          <cell r="I409">
            <v>20796.27</v>
          </cell>
          <cell r="J409">
            <v>1819.67</v>
          </cell>
          <cell r="K409">
            <v>1311.06</v>
          </cell>
          <cell r="L409">
            <v>21304.880000000001</v>
          </cell>
        </row>
        <row r="410">
          <cell r="A410" t="str">
            <v>114204021902</v>
          </cell>
          <cell r="B410">
            <v>20</v>
          </cell>
          <cell r="C410" t="str">
            <v>1142040202USD-215-19</v>
          </cell>
          <cell r="D410" t="str">
            <v>Refinanciados Vivienda - ML (Loans, refinanced/restructured)</v>
          </cell>
          <cell r="E410">
            <v>13328.05</v>
          </cell>
          <cell r="F410">
            <v>0</v>
          </cell>
          <cell r="G410">
            <v>305.14999999999998</v>
          </cell>
          <cell r="H410">
            <v>13022.9</v>
          </cell>
          <cell r="I410">
            <v>13328.05</v>
          </cell>
          <cell r="J410">
            <v>0</v>
          </cell>
          <cell r="K410">
            <v>305.14999999999998</v>
          </cell>
          <cell r="L410">
            <v>13022.9</v>
          </cell>
        </row>
        <row r="411">
          <cell r="A411" t="str">
            <v>114204022302</v>
          </cell>
          <cell r="B411">
            <v>20</v>
          </cell>
          <cell r="C411" t="str">
            <v>1142040202USD-215-23</v>
          </cell>
          <cell r="D411" t="str">
            <v>Refinanciados Vivienda - ML (Loans, refinanced/restructured)</v>
          </cell>
          <cell r="E411">
            <v>39817.019999999997</v>
          </cell>
          <cell r="F411">
            <v>1136.27</v>
          </cell>
          <cell r="G411">
            <v>4874.6499999999996</v>
          </cell>
          <cell r="H411">
            <v>36078.639999999999</v>
          </cell>
          <cell r="I411">
            <v>39817.019999999997</v>
          </cell>
          <cell r="J411">
            <v>1136.27</v>
          </cell>
          <cell r="K411">
            <v>4874.6499999999996</v>
          </cell>
          <cell r="L411">
            <v>36078.639999999999</v>
          </cell>
        </row>
        <row r="412">
          <cell r="A412" t="str">
            <v>114204022402</v>
          </cell>
          <cell r="B412">
            <v>20</v>
          </cell>
          <cell r="C412" t="str">
            <v>1142040202USD-215-24</v>
          </cell>
          <cell r="D412" t="str">
            <v>Refinanciados Vivienda - ML (Loans, refinanced/restructured)</v>
          </cell>
          <cell r="E412">
            <v>28935.47</v>
          </cell>
          <cell r="F412">
            <v>0</v>
          </cell>
          <cell r="G412">
            <v>433.95</v>
          </cell>
          <cell r="H412">
            <v>28501.52</v>
          </cell>
          <cell r="I412">
            <v>28935.47</v>
          </cell>
          <cell r="J412">
            <v>0</v>
          </cell>
          <cell r="K412">
            <v>433.95</v>
          </cell>
          <cell r="L412">
            <v>28501.52</v>
          </cell>
        </row>
        <row r="413">
          <cell r="A413" t="str">
            <v>114204024102</v>
          </cell>
          <cell r="B413">
            <v>20</v>
          </cell>
          <cell r="C413" t="str">
            <v>1142040202USD-215-41</v>
          </cell>
          <cell r="D413" t="str">
            <v>Refinanciados Vivienda - ML (Loans, refinanced/restructured)</v>
          </cell>
          <cell r="E413">
            <v>42604.08</v>
          </cell>
          <cell r="F413">
            <v>0</v>
          </cell>
          <cell r="G413">
            <v>428.88</v>
          </cell>
          <cell r="H413">
            <v>42175.199999999997</v>
          </cell>
          <cell r="I413">
            <v>42604.08</v>
          </cell>
          <cell r="J413">
            <v>0</v>
          </cell>
          <cell r="K413">
            <v>428.88</v>
          </cell>
          <cell r="L413">
            <v>42175.199999999997</v>
          </cell>
        </row>
        <row r="414">
          <cell r="A414" t="str">
            <v>1142040301</v>
          </cell>
          <cell r="B414">
            <v>14</v>
          </cell>
          <cell r="C414" t="str">
            <v>1142040301 USD</v>
          </cell>
          <cell r="D414" t="str">
            <v>Reestructurados - ML</v>
          </cell>
          <cell r="E414">
            <v>1896604.67</v>
          </cell>
          <cell r="F414">
            <v>293188.78000000003</v>
          </cell>
          <cell r="G414">
            <v>301136.28999999998</v>
          </cell>
          <cell r="H414">
            <v>1888657.16</v>
          </cell>
          <cell r="I414">
            <v>1896604.67</v>
          </cell>
          <cell r="J414">
            <v>293188.78000000003</v>
          </cell>
          <cell r="K414">
            <v>301136.28999999998</v>
          </cell>
          <cell r="L414">
            <v>1888657.16</v>
          </cell>
        </row>
        <row r="415">
          <cell r="A415" t="str">
            <v>114204030201</v>
          </cell>
          <cell r="B415">
            <v>20</v>
          </cell>
          <cell r="C415" t="str">
            <v>1142040301USD-215-02</v>
          </cell>
          <cell r="D415" t="str">
            <v>Reestructurados - ML (Loans, refinanced/restructured)</v>
          </cell>
          <cell r="E415">
            <v>138163.1</v>
          </cell>
          <cell r="F415">
            <v>0</v>
          </cell>
          <cell r="G415">
            <v>1149.6300000000001</v>
          </cell>
          <cell r="H415">
            <v>137013.47</v>
          </cell>
          <cell r="I415">
            <v>138163.1</v>
          </cell>
          <cell r="J415">
            <v>0</v>
          </cell>
          <cell r="K415">
            <v>1149.6300000000001</v>
          </cell>
          <cell r="L415">
            <v>137013.47</v>
          </cell>
        </row>
        <row r="416">
          <cell r="A416" t="str">
            <v>114204030301</v>
          </cell>
          <cell r="B416">
            <v>20</v>
          </cell>
          <cell r="C416" t="str">
            <v>1142040301USD-215-03</v>
          </cell>
          <cell r="D416" t="str">
            <v>Reestructurados - ML (Loans, refinanced/restructured)</v>
          </cell>
          <cell r="E416">
            <v>801773.67</v>
          </cell>
          <cell r="F416">
            <v>132.9</v>
          </cell>
          <cell r="G416">
            <v>1777.93</v>
          </cell>
          <cell r="H416">
            <v>800128.64</v>
          </cell>
          <cell r="I416">
            <v>801773.67</v>
          </cell>
          <cell r="J416">
            <v>132.9</v>
          </cell>
          <cell r="K416">
            <v>1777.93</v>
          </cell>
          <cell r="L416">
            <v>800128.64</v>
          </cell>
        </row>
        <row r="417">
          <cell r="A417" t="str">
            <v>114204030401</v>
          </cell>
          <cell r="B417">
            <v>20</v>
          </cell>
          <cell r="C417" t="str">
            <v>1142040301USD-215-04</v>
          </cell>
          <cell r="D417" t="str">
            <v>Reestructurados - ML (Loans, refinanced/restructured)</v>
          </cell>
          <cell r="E417">
            <v>4885.6000000000004</v>
          </cell>
          <cell r="F417">
            <v>0</v>
          </cell>
          <cell r="G417">
            <v>267.17</v>
          </cell>
          <cell r="H417">
            <v>4618.43</v>
          </cell>
          <cell r="I417">
            <v>4885.6000000000004</v>
          </cell>
          <cell r="J417">
            <v>0</v>
          </cell>
          <cell r="K417">
            <v>267.17</v>
          </cell>
          <cell r="L417">
            <v>4618.43</v>
          </cell>
        </row>
        <row r="418">
          <cell r="A418" t="str">
            <v>114204030701</v>
          </cell>
          <cell r="B418">
            <v>20</v>
          </cell>
          <cell r="C418" t="str">
            <v>1142040301USD-215-07</v>
          </cell>
          <cell r="D418" t="str">
            <v>Reestructurados - ML (Loans, refinanced/restructured)</v>
          </cell>
          <cell r="E418">
            <v>93689.53</v>
          </cell>
          <cell r="F418">
            <v>0</v>
          </cell>
          <cell r="G418">
            <v>776.57</v>
          </cell>
          <cell r="H418">
            <v>92912.960000000006</v>
          </cell>
          <cell r="I418">
            <v>93689.53</v>
          </cell>
          <cell r="J418">
            <v>0</v>
          </cell>
          <cell r="K418">
            <v>776.57</v>
          </cell>
          <cell r="L418">
            <v>92912.960000000006</v>
          </cell>
        </row>
        <row r="419">
          <cell r="A419" t="str">
            <v>114204030801</v>
          </cell>
          <cell r="B419">
            <v>20</v>
          </cell>
          <cell r="C419" t="str">
            <v>1142040301USD-215-08</v>
          </cell>
          <cell r="D419" t="str">
            <v>Reestructurados - ML (Loans, refinanced/restructured)</v>
          </cell>
          <cell r="E419">
            <v>354103.05</v>
          </cell>
          <cell r="F419">
            <v>273800.57</v>
          </cell>
          <cell r="G419">
            <v>275794.7</v>
          </cell>
          <cell r="H419">
            <v>352108.92</v>
          </cell>
          <cell r="I419">
            <v>354103.05</v>
          </cell>
          <cell r="J419">
            <v>273800.57</v>
          </cell>
          <cell r="K419">
            <v>275794.7</v>
          </cell>
          <cell r="L419">
            <v>352108.92</v>
          </cell>
        </row>
        <row r="420">
          <cell r="A420" t="str">
            <v>114204031001</v>
          </cell>
          <cell r="B420">
            <v>20</v>
          </cell>
          <cell r="C420" t="str">
            <v>1142040301USD-215-10</v>
          </cell>
          <cell r="D420" t="str">
            <v>Reestructurados - ML (Loans, refinanced/restructured)</v>
          </cell>
          <cell r="E420">
            <v>21937.67</v>
          </cell>
          <cell r="F420">
            <v>0</v>
          </cell>
          <cell r="G420">
            <v>212.98</v>
          </cell>
          <cell r="H420">
            <v>21724.69</v>
          </cell>
          <cell r="I420">
            <v>21937.67</v>
          </cell>
          <cell r="J420">
            <v>0</v>
          </cell>
          <cell r="K420">
            <v>212.98</v>
          </cell>
          <cell r="L420">
            <v>21724.69</v>
          </cell>
        </row>
        <row r="421">
          <cell r="A421" t="str">
            <v>114204031101</v>
          </cell>
          <cell r="B421">
            <v>20</v>
          </cell>
          <cell r="C421" t="str">
            <v>1142040301USD-215-11</v>
          </cell>
          <cell r="D421" t="str">
            <v>Reestructurados - ML (Loans, refinanced/restructured)</v>
          </cell>
          <cell r="E421">
            <v>15716.33</v>
          </cell>
          <cell r="F421">
            <v>0</v>
          </cell>
          <cell r="G421">
            <v>105.88</v>
          </cell>
          <cell r="H421">
            <v>15610.45</v>
          </cell>
          <cell r="I421">
            <v>15716.33</v>
          </cell>
          <cell r="J421">
            <v>0</v>
          </cell>
          <cell r="K421">
            <v>105.88</v>
          </cell>
          <cell r="L421">
            <v>15610.45</v>
          </cell>
        </row>
        <row r="422">
          <cell r="A422" t="str">
            <v>114204031201</v>
          </cell>
          <cell r="B422">
            <v>20</v>
          </cell>
          <cell r="C422" t="str">
            <v>1142040301USD-215-12</v>
          </cell>
          <cell r="D422" t="str">
            <v>Reestructurados - ML (Loans, refinanced/restructured)</v>
          </cell>
          <cell r="E422">
            <v>9867.23</v>
          </cell>
          <cell r="F422">
            <v>0</v>
          </cell>
          <cell r="G422">
            <v>0</v>
          </cell>
          <cell r="H422">
            <v>9867.23</v>
          </cell>
          <cell r="I422">
            <v>9867.23</v>
          </cell>
          <cell r="J422">
            <v>0</v>
          </cell>
          <cell r="K422">
            <v>0</v>
          </cell>
          <cell r="L422">
            <v>9867.23</v>
          </cell>
        </row>
        <row r="423">
          <cell r="A423" t="str">
            <v>114204031301</v>
          </cell>
          <cell r="B423">
            <v>20</v>
          </cell>
          <cell r="C423" t="str">
            <v>1142040301USD-215-13</v>
          </cell>
          <cell r="D423" t="str">
            <v>Reestructurados - ML (Loans, refinanced/restructured)</v>
          </cell>
          <cell r="E423">
            <v>30216.57</v>
          </cell>
          <cell r="F423">
            <v>2564.4</v>
          </cell>
          <cell r="G423">
            <v>2661.78</v>
          </cell>
          <cell r="H423">
            <v>30119.19</v>
          </cell>
          <cell r="I423">
            <v>30216.57</v>
          </cell>
          <cell r="J423">
            <v>2564.4</v>
          </cell>
          <cell r="K423">
            <v>2661.78</v>
          </cell>
          <cell r="L423">
            <v>30119.19</v>
          </cell>
        </row>
        <row r="424">
          <cell r="A424" t="str">
            <v>114204031701</v>
          </cell>
          <cell r="B424">
            <v>20</v>
          </cell>
          <cell r="C424" t="str">
            <v>1142040301USD-215-17</v>
          </cell>
          <cell r="D424" t="str">
            <v>Reestructurados - ML (Loans, refinanced/restructured)</v>
          </cell>
          <cell r="E424">
            <v>56542.57</v>
          </cell>
          <cell r="F424">
            <v>0</v>
          </cell>
          <cell r="G424">
            <v>616.62</v>
          </cell>
          <cell r="H424">
            <v>55925.95</v>
          </cell>
          <cell r="I424">
            <v>56542.57</v>
          </cell>
          <cell r="J424">
            <v>0</v>
          </cell>
          <cell r="K424">
            <v>616.62</v>
          </cell>
          <cell r="L424">
            <v>55925.95</v>
          </cell>
        </row>
        <row r="425">
          <cell r="A425" t="str">
            <v>114204031901</v>
          </cell>
          <cell r="B425">
            <v>20</v>
          </cell>
          <cell r="C425" t="str">
            <v>1142040301USD-215-19</v>
          </cell>
          <cell r="D425" t="str">
            <v>Reestructurados - ML (Loans, refinanced/restructured)</v>
          </cell>
          <cell r="E425">
            <v>28309.02</v>
          </cell>
          <cell r="F425">
            <v>0</v>
          </cell>
          <cell r="G425">
            <v>358.53</v>
          </cell>
          <cell r="H425">
            <v>27950.49</v>
          </cell>
          <cell r="I425">
            <v>28309.02</v>
          </cell>
          <cell r="J425">
            <v>0</v>
          </cell>
          <cell r="K425">
            <v>358.53</v>
          </cell>
          <cell r="L425">
            <v>27950.49</v>
          </cell>
        </row>
        <row r="426">
          <cell r="A426" t="str">
            <v>114204032201</v>
          </cell>
          <cell r="B426">
            <v>20</v>
          </cell>
          <cell r="C426" t="str">
            <v>1142040301USD-215-22</v>
          </cell>
          <cell r="D426" t="str">
            <v>Reestructurados - ML (Loans, refinanced/restructured)</v>
          </cell>
          <cell r="E426">
            <v>3950.35</v>
          </cell>
          <cell r="F426">
            <v>0</v>
          </cell>
          <cell r="G426">
            <v>58.39</v>
          </cell>
          <cell r="H426">
            <v>3891.96</v>
          </cell>
          <cell r="I426">
            <v>3950.35</v>
          </cell>
          <cell r="J426">
            <v>0</v>
          </cell>
          <cell r="K426">
            <v>58.39</v>
          </cell>
          <cell r="L426">
            <v>3891.96</v>
          </cell>
        </row>
        <row r="427">
          <cell r="A427" t="str">
            <v>114204032301</v>
          </cell>
          <cell r="B427">
            <v>20</v>
          </cell>
          <cell r="C427" t="str">
            <v>1142040301USD-215-23</v>
          </cell>
          <cell r="D427" t="str">
            <v>Reestructurados - ML (Loans, refinanced/restructured)</v>
          </cell>
          <cell r="E427">
            <v>154582.71</v>
          </cell>
          <cell r="F427">
            <v>0</v>
          </cell>
          <cell r="G427">
            <v>1340.3</v>
          </cell>
          <cell r="H427">
            <v>153242.41</v>
          </cell>
          <cell r="I427">
            <v>154582.71</v>
          </cell>
          <cell r="J427">
            <v>0</v>
          </cell>
          <cell r="K427">
            <v>1340.3</v>
          </cell>
          <cell r="L427">
            <v>153242.41</v>
          </cell>
        </row>
        <row r="428">
          <cell r="A428" t="str">
            <v>114204032401</v>
          </cell>
          <cell r="B428">
            <v>20</v>
          </cell>
          <cell r="C428" t="str">
            <v>1142040301USD-215-24</v>
          </cell>
          <cell r="D428" t="str">
            <v>Reestructurados - ML (Loans, refinanced/restructured)</v>
          </cell>
          <cell r="E428">
            <v>3304.96</v>
          </cell>
          <cell r="F428">
            <v>0</v>
          </cell>
          <cell r="G428">
            <v>313.70999999999998</v>
          </cell>
          <cell r="H428">
            <v>2991.25</v>
          </cell>
          <cell r="I428">
            <v>3304.96</v>
          </cell>
          <cell r="J428">
            <v>0</v>
          </cell>
          <cell r="K428">
            <v>313.70999999999998</v>
          </cell>
          <cell r="L428">
            <v>2991.25</v>
          </cell>
        </row>
        <row r="429">
          <cell r="A429" t="str">
            <v>114204032701</v>
          </cell>
          <cell r="B429">
            <v>20</v>
          </cell>
          <cell r="C429" t="str">
            <v>1142040301USD-215-27</v>
          </cell>
          <cell r="D429" t="str">
            <v>Reestructurados - ML (Loans, refinanced/restructured)</v>
          </cell>
          <cell r="E429">
            <v>71580.12</v>
          </cell>
          <cell r="F429">
            <v>4299.2</v>
          </cell>
          <cell r="G429">
            <v>4831.32</v>
          </cell>
          <cell r="H429">
            <v>71048</v>
          </cell>
          <cell r="I429">
            <v>71580.12</v>
          </cell>
          <cell r="J429">
            <v>4299.2</v>
          </cell>
          <cell r="K429">
            <v>4831.32</v>
          </cell>
          <cell r="L429">
            <v>71048</v>
          </cell>
        </row>
        <row r="430">
          <cell r="A430" t="str">
            <v>114204033101</v>
          </cell>
          <cell r="B430">
            <v>20</v>
          </cell>
          <cell r="C430" t="str">
            <v>1142040301USD-215-31</v>
          </cell>
          <cell r="D430" t="str">
            <v>Reestructurados - ML (Loans, refinanced/restructured)</v>
          </cell>
          <cell r="E430">
            <v>88365.66</v>
          </cell>
          <cell r="F430">
            <v>12391.71</v>
          </cell>
          <cell r="G430">
            <v>2553.7199999999998</v>
          </cell>
          <cell r="H430">
            <v>98203.65</v>
          </cell>
          <cell r="I430">
            <v>88365.66</v>
          </cell>
          <cell r="J430">
            <v>12391.71</v>
          </cell>
          <cell r="K430">
            <v>2553.7199999999998</v>
          </cell>
          <cell r="L430">
            <v>98203.65</v>
          </cell>
        </row>
        <row r="431">
          <cell r="A431" t="str">
            <v>114204034101</v>
          </cell>
          <cell r="B431">
            <v>20</v>
          </cell>
          <cell r="C431" t="str">
            <v>1142040301USD-215-41</v>
          </cell>
          <cell r="D431" t="str">
            <v>Reestructurados - ML (Loans, refinanced/restructured)</v>
          </cell>
          <cell r="E431">
            <v>19616.53</v>
          </cell>
          <cell r="F431">
            <v>0</v>
          </cell>
          <cell r="G431">
            <v>8317.06</v>
          </cell>
          <cell r="H431">
            <v>11299.47</v>
          </cell>
          <cell r="I431">
            <v>19616.53</v>
          </cell>
          <cell r="J431">
            <v>0</v>
          </cell>
          <cell r="K431">
            <v>8317.06</v>
          </cell>
          <cell r="L431">
            <v>11299.47</v>
          </cell>
        </row>
        <row r="432">
          <cell r="A432" t="str">
            <v>1142040302</v>
          </cell>
          <cell r="B432">
            <v>14</v>
          </cell>
          <cell r="C432" t="str">
            <v>1142040302 USD</v>
          </cell>
          <cell r="D432" t="str">
            <v>Reestructurados Vivienda - ML</v>
          </cell>
          <cell r="E432">
            <v>604532.1</v>
          </cell>
          <cell r="F432">
            <v>205751.24</v>
          </cell>
          <cell r="G432">
            <v>7096.67</v>
          </cell>
          <cell r="H432">
            <v>803186.67</v>
          </cell>
          <cell r="I432">
            <v>604532.1</v>
          </cell>
          <cell r="J432">
            <v>205751.24</v>
          </cell>
          <cell r="K432">
            <v>7096.67</v>
          </cell>
          <cell r="L432">
            <v>803186.67</v>
          </cell>
        </row>
        <row r="433">
          <cell r="A433" t="str">
            <v>114204030202</v>
          </cell>
          <cell r="B433">
            <v>20</v>
          </cell>
          <cell r="C433" t="str">
            <v>1142040302USD-215-02</v>
          </cell>
          <cell r="D433" t="str">
            <v>Reestructurados Vivienda - ML (Loans, refinanced/restructured)</v>
          </cell>
          <cell r="E433">
            <v>41439.199999999997</v>
          </cell>
          <cell r="F433">
            <v>0</v>
          </cell>
          <cell r="G433">
            <v>116.92</v>
          </cell>
          <cell r="H433">
            <v>41322.28</v>
          </cell>
          <cell r="I433">
            <v>41439.199999999997</v>
          </cell>
          <cell r="J433">
            <v>0</v>
          </cell>
          <cell r="K433">
            <v>116.92</v>
          </cell>
          <cell r="L433">
            <v>41322.28</v>
          </cell>
        </row>
        <row r="434">
          <cell r="A434" t="str">
            <v>114204030302</v>
          </cell>
          <cell r="B434">
            <v>20</v>
          </cell>
          <cell r="C434" t="str">
            <v>1142040302USD-215-03</v>
          </cell>
          <cell r="D434" t="str">
            <v>Reestructurados Vivienda - ML (Loans, refinanced/restructured)</v>
          </cell>
          <cell r="E434">
            <v>7886.03</v>
          </cell>
          <cell r="F434">
            <v>0</v>
          </cell>
          <cell r="G434">
            <v>75.8</v>
          </cell>
          <cell r="H434">
            <v>7810.23</v>
          </cell>
          <cell r="I434">
            <v>7886.03</v>
          </cell>
          <cell r="J434">
            <v>0</v>
          </cell>
          <cell r="K434">
            <v>75.8</v>
          </cell>
          <cell r="L434">
            <v>7810.23</v>
          </cell>
        </row>
        <row r="435">
          <cell r="A435" t="str">
            <v>114204030402</v>
          </cell>
          <cell r="B435">
            <v>20</v>
          </cell>
          <cell r="C435" t="str">
            <v>1142040302USD-215-04</v>
          </cell>
          <cell r="D435" t="str">
            <v>Reestructurados Vivienda - ML (Loans, refinanced/restructured)</v>
          </cell>
          <cell r="E435">
            <v>2121.56</v>
          </cell>
          <cell r="F435">
            <v>0</v>
          </cell>
          <cell r="G435">
            <v>98.14</v>
          </cell>
          <cell r="H435">
            <v>2023.42</v>
          </cell>
          <cell r="I435">
            <v>2121.56</v>
          </cell>
          <cell r="J435">
            <v>0</v>
          </cell>
          <cell r="K435">
            <v>98.14</v>
          </cell>
          <cell r="L435">
            <v>2023.42</v>
          </cell>
        </row>
        <row r="436">
          <cell r="A436" t="str">
            <v>114204030702</v>
          </cell>
          <cell r="B436">
            <v>20</v>
          </cell>
          <cell r="C436" t="str">
            <v>1142040302USD-215-07</v>
          </cell>
          <cell r="D436" t="str">
            <v>Reestructurados Vivienda - ML (Loans, refinanced/restructured)</v>
          </cell>
          <cell r="E436">
            <v>42809.27</v>
          </cell>
          <cell r="F436">
            <v>0</v>
          </cell>
          <cell r="G436">
            <v>489.89</v>
          </cell>
          <cell r="H436">
            <v>42319.38</v>
          </cell>
          <cell r="I436">
            <v>42809.27</v>
          </cell>
          <cell r="J436">
            <v>0</v>
          </cell>
          <cell r="K436">
            <v>489.89</v>
          </cell>
          <cell r="L436">
            <v>42319.38</v>
          </cell>
        </row>
        <row r="437">
          <cell r="A437" t="str">
            <v>114204030802</v>
          </cell>
          <cell r="B437">
            <v>20</v>
          </cell>
          <cell r="C437" t="str">
            <v>1142040302USD-215-08</v>
          </cell>
          <cell r="D437" t="str">
            <v>Reestructurados Vivienda - ML (Loans, refinanced/restructured)</v>
          </cell>
          <cell r="E437">
            <v>21540.93</v>
          </cell>
          <cell r="F437">
            <v>0</v>
          </cell>
          <cell r="G437">
            <v>239.96</v>
          </cell>
          <cell r="H437">
            <v>21300.97</v>
          </cell>
          <cell r="I437">
            <v>21540.93</v>
          </cell>
          <cell r="J437">
            <v>0</v>
          </cell>
          <cell r="K437">
            <v>239.96</v>
          </cell>
          <cell r="L437">
            <v>21300.97</v>
          </cell>
        </row>
        <row r="438">
          <cell r="A438" t="str">
            <v>114204031302</v>
          </cell>
          <cell r="B438">
            <v>20</v>
          </cell>
          <cell r="C438" t="str">
            <v>1142040302USD-215-13</v>
          </cell>
          <cell r="D438" t="str">
            <v>Reestructurados Vivienda - ML (Loans, refinanced/restructured)</v>
          </cell>
          <cell r="E438">
            <v>18507.05</v>
          </cell>
          <cell r="F438">
            <v>0</v>
          </cell>
          <cell r="G438">
            <v>3421.9</v>
          </cell>
          <cell r="H438">
            <v>15085.15</v>
          </cell>
          <cell r="I438">
            <v>18507.05</v>
          </cell>
          <cell r="J438">
            <v>0</v>
          </cell>
          <cell r="K438">
            <v>3421.9</v>
          </cell>
          <cell r="L438">
            <v>15085.15</v>
          </cell>
        </row>
        <row r="439">
          <cell r="A439" t="str">
            <v>114204031702</v>
          </cell>
          <cell r="B439">
            <v>20</v>
          </cell>
          <cell r="C439" t="str">
            <v>1142040302USD-215-17</v>
          </cell>
          <cell r="D439" t="str">
            <v>Reestructurados Vivienda - ML (Loans, refinanced/restructured)</v>
          </cell>
          <cell r="E439">
            <v>0</v>
          </cell>
          <cell r="F439">
            <v>205751.24</v>
          </cell>
          <cell r="G439">
            <v>0</v>
          </cell>
          <cell r="H439">
            <v>205751.24</v>
          </cell>
          <cell r="I439">
            <v>0</v>
          </cell>
          <cell r="J439">
            <v>205751.24</v>
          </cell>
          <cell r="K439">
            <v>0</v>
          </cell>
          <cell r="L439">
            <v>205751.24</v>
          </cell>
        </row>
        <row r="440">
          <cell r="A440" t="str">
            <v>114204031902</v>
          </cell>
          <cell r="B440">
            <v>20</v>
          </cell>
          <cell r="C440" t="str">
            <v>1142040302USD-215-19</v>
          </cell>
          <cell r="D440" t="str">
            <v>Reestructurados Vivienda - ML (Loans, refinanced/restructured)</v>
          </cell>
          <cell r="E440">
            <v>8480.14</v>
          </cell>
          <cell r="F440">
            <v>0</v>
          </cell>
          <cell r="G440">
            <v>118.52</v>
          </cell>
          <cell r="H440">
            <v>8361.6200000000008</v>
          </cell>
          <cell r="I440">
            <v>8480.14</v>
          </cell>
          <cell r="J440">
            <v>0</v>
          </cell>
          <cell r="K440">
            <v>118.52</v>
          </cell>
          <cell r="L440">
            <v>8361.6200000000008</v>
          </cell>
        </row>
        <row r="441">
          <cell r="A441" t="str">
            <v>114204032302</v>
          </cell>
          <cell r="B441">
            <v>20</v>
          </cell>
          <cell r="C441" t="str">
            <v>1142040302USD-215-23</v>
          </cell>
          <cell r="D441" t="str">
            <v>Reestructurados Vivienda - ML (Loans, refinanced/restructured)</v>
          </cell>
          <cell r="E441">
            <v>10626.62</v>
          </cell>
          <cell r="F441">
            <v>0</v>
          </cell>
          <cell r="G441">
            <v>40.64</v>
          </cell>
          <cell r="H441">
            <v>10585.98</v>
          </cell>
          <cell r="I441">
            <v>10626.62</v>
          </cell>
          <cell r="J441">
            <v>0</v>
          </cell>
          <cell r="K441">
            <v>40.64</v>
          </cell>
          <cell r="L441">
            <v>10585.98</v>
          </cell>
        </row>
        <row r="442">
          <cell r="A442" t="str">
            <v>114204032402</v>
          </cell>
          <cell r="B442">
            <v>20</v>
          </cell>
          <cell r="C442" t="str">
            <v>1142040302USD-215-24</v>
          </cell>
          <cell r="D442" t="str">
            <v>Reestructurados Vivienda - ML (Loans, refinanced/restructured)</v>
          </cell>
          <cell r="E442">
            <v>26452.93</v>
          </cell>
          <cell r="F442">
            <v>0</v>
          </cell>
          <cell r="G442">
            <v>239.54</v>
          </cell>
          <cell r="H442">
            <v>26213.39</v>
          </cell>
          <cell r="I442">
            <v>26452.93</v>
          </cell>
          <cell r="J442">
            <v>0</v>
          </cell>
          <cell r="K442">
            <v>239.54</v>
          </cell>
          <cell r="L442">
            <v>26213.39</v>
          </cell>
        </row>
        <row r="443">
          <cell r="A443" t="str">
            <v>114204033102</v>
          </cell>
          <cell r="B443">
            <v>20</v>
          </cell>
          <cell r="C443" t="str">
            <v>1142040302USD-215-31</v>
          </cell>
          <cell r="D443" t="str">
            <v>Reestructurados Vivienda - ML (Loans, refinanced/restructured)</v>
          </cell>
          <cell r="E443">
            <v>395809.03</v>
          </cell>
          <cell r="F443">
            <v>0</v>
          </cell>
          <cell r="G443">
            <v>2053.2199999999998</v>
          </cell>
          <cell r="H443">
            <v>393755.81</v>
          </cell>
          <cell r="I443">
            <v>395809.03</v>
          </cell>
          <cell r="J443">
            <v>0</v>
          </cell>
          <cell r="K443">
            <v>2053.2199999999998</v>
          </cell>
          <cell r="L443">
            <v>393755.81</v>
          </cell>
        </row>
        <row r="444">
          <cell r="A444" t="str">
            <v>114204034102</v>
          </cell>
          <cell r="B444">
            <v>20</v>
          </cell>
          <cell r="C444" t="str">
            <v>1142040302USD-215-41</v>
          </cell>
          <cell r="D444" t="str">
            <v>Reestructurados Vivienda - ML (Loans, refinanced/restructured)</v>
          </cell>
          <cell r="E444">
            <v>28859.34</v>
          </cell>
          <cell r="F444">
            <v>0</v>
          </cell>
          <cell r="G444">
            <v>202.14</v>
          </cell>
          <cell r="H444">
            <v>28657.200000000001</v>
          </cell>
          <cell r="I444">
            <v>28859.34</v>
          </cell>
          <cell r="J444">
            <v>0</v>
          </cell>
          <cell r="K444">
            <v>202.14</v>
          </cell>
          <cell r="L444">
            <v>28657.200000000001</v>
          </cell>
        </row>
        <row r="445">
          <cell r="A445" t="str">
            <v>11420407 U</v>
          </cell>
          <cell r="B445">
            <v>12</v>
          </cell>
          <cell r="C445" t="str">
            <v>11420407 USD</v>
          </cell>
          <cell r="D445" t="str">
            <v>Préstamos para adquisición de vivienda - ML</v>
          </cell>
          <cell r="E445">
            <v>46687414</v>
          </cell>
          <cell r="F445">
            <v>4478459.74</v>
          </cell>
          <cell r="G445">
            <v>4577933.28</v>
          </cell>
          <cell r="H445">
            <v>46587940.460000001</v>
          </cell>
          <cell r="I445">
            <v>46687414</v>
          </cell>
          <cell r="J445">
            <v>4478459.74</v>
          </cell>
          <cell r="K445">
            <v>4577933.28</v>
          </cell>
          <cell r="L445">
            <v>46587940.460000001</v>
          </cell>
        </row>
        <row r="446">
          <cell r="A446" t="str">
            <v>1142040702</v>
          </cell>
          <cell r="B446">
            <v>18</v>
          </cell>
          <cell r="C446" t="str">
            <v>11420407USD-122-02</v>
          </cell>
          <cell r="D446" t="str">
            <v>Préstamos para adquisición de vivienda - ML (Préstamos Vigentes, M (6M-1Y) Plazo</v>
          </cell>
          <cell r="E446">
            <v>5151162.41</v>
          </cell>
          <cell r="F446">
            <v>116.92</v>
          </cell>
          <cell r="G446">
            <v>1248939.55</v>
          </cell>
          <cell r="H446">
            <v>3902339.78</v>
          </cell>
          <cell r="I446">
            <v>5151162.41</v>
          </cell>
          <cell r="J446">
            <v>116.92</v>
          </cell>
          <cell r="K446">
            <v>1248939.55</v>
          </cell>
          <cell r="L446">
            <v>3902339.78</v>
          </cell>
        </row>
        <row r="447">
          <cell r="A447" t="str">
            <v>1142040703</v>
          </cell>
          <cell r="B447">
            <v>18</v>
          </cell>
          <cell r="C447" t="str">
            <v>11420407USD-122-03</v>
          </cell>
          <cell r="D447" t="str">
            <v>Préstamos para adquisición de vivienda - ML (Préstamos Vigentes, M (6M-1Y) Plazo</v>
          </cell>
          <cell r="E447">
            <v>4862004.1399999997</v>
          </cell>
          <cell r="F447">
            <v>374214.87</v>
          </cell>
          <cell r="G447">
            <v>948307.66</v>
          </cell>
          <cell r="H447">
            <v>4287911.3499999996</v>
          </cell>
          <cell r="I447">
            <v>4862004.1399999997</v>
          </cell>
          <cell r="J447">
            <v>374214.87</v>
          </cell>
          <cell r="K447">
            <v>948307.66</v>
          </cell>
          <cell r="L447">
            <v>4287911.3499999996</v>
          </cell>
        </row>
        <row r="448">
          <cell r="A448" t="str">
            <v>1142040704</v>
          </cell>
          <cell r="B448">
            <v>18</v>
          </cell>
          <cell r="C448" t="str">
            <v>11420407USD-122-04</v>
          </cell>
          <cell r="D448" t="str">
            <v>Préstamos para adquisición de vivienda - ML (Préstamos Vigentes, M (6M-1Y) Plazo</v>
          </cell>
          <cell r="E448">
            <v>1062117.5</v>
          </cell>
          <cell r="F448">
            <v>19798.14</v>
          </cell>
          <cell r="G448">
            <v>25963.200000000001</v>
          </cell>
          <cell r="H448">
            <v>1055952.44</v>
          </cell>
          <cell r="I448">
            <v>1062117.5</v>
          </cell>
          <cell r="J448">
            <v>19798.14</v>
          </cell>
          <cell r="K448">
            <v>25963.200000000001</v>
          </cell>
          <cell r="L448">
            <v>1055952.44</v>
          </cell>
        </row>
        <row r="449">
          <cell r="A449" t="str">
            <v>1142040705</v>
          </cell>
          <cell r="B449">
            <v>18</v>
          </cell>
          <cell r="C449" t="str">
            <v>11420407USD-122-05</v>
          </cell>
          <cell r="D449" t="str">
            <v>Préstamos para adquisición de vivienda - ML (Préstamos Vigentes, M (6M-1Y) Plazo</v>
          </cell>
          <cell r="E449">
            <v>615187.05000000005</v>
          </cell>
          <cell r="F449">
            <v>23655.72</v>
          </cell>
          <cell r="G449">
            <v>50324.11</v>
          </cell>
          <cell r="H449">
            <v>588518.66</v>
          </cell>
          <cell r="I449">
            <v>615187.05000000005</v>
          </cell>
          <cell r="J449">
            <v>23655.72</v>
          </cell>
          <cell r="K449">
            <v>50324.11</v>
          </cell>
          <cell r="L449">
            <v>588518.66</v>
          </cell>
        </row>
        <row r="450">
          <cell r="A450" t="str">
            <v>1142040707</v>
          </cell>
          <cell r="B450">
            <v>18</v>
          </cell>
          <cell r="C450" t="str">
            <v>11420407USD-122-07</v>
          </cell>
          <cell r="D450" t="str">
            <v>Préstamos para adquisición de vivienda - ML (Préstamos Vigentes, M (6M-1Y) Plazo</v>
          </cell>
          <cell r="E450">
            <v>4340344.28</v>
          </cell>
          <cell r="F450">
            <v>113949.63</v>
          </cell>
          <cell r="G450">
            <v>81076.429999999993</v>
          </cell>
          <cell r="H450">
            <v>4373217.4800000004</v>
          </cell>
          <cell r="I450">
            <v>4340344.28</v>
          </cell>
          <cell r="J450">
            <v>113949.63</v>
          </cell>
          <cell r="K450">
            <v>81076.429999999993</v>
          </cell>
          <cell r="L450">
            <v>4373217.4800000004</v>
          </cell>
        </row>
        <row r="451">
          <cell r="A451" t="str">
            <v>1142040708</v>
          </cell>
          <cell r="B451">
            <v>18</v>
          </cell>
          <cell r="C451" t="str">
            <v>11420407USD-122-08</v>
          </cell>
          <cell r="D451" t="str">
            <v>Préstamos para adquisición de vivienda - ML (Préstamos Vigentes, M (6M-1Y) Plazo</v>
          </cell>
          <cell r="E451">
            <v>1368218.88</v>
          </cell>
          <cell r="F451">
            <v>9882.68</v>
          </cell>
          <cell r="G451">
            <v>124358.75</v>
          </cell>
          <cell r="H451">
            <v>1253742.81</v>
          </cell>
          <cell r="I451">
            <v>1368218.88</v>
          </cell>
          <cell r="J451">
            <v>9882.68</v>
          </cell>
          <cell r="K451">
            <v>124358.75</v>
          </cell>
          <cell r="L451">
            <v>1253742.81</v>
          </cell>
        </row>
        <row r="452">
          <cell r="A452" t="str">
            <v>1142040710</v>
          </cell>
          <cell r="B452">
            <v>18</v>
          </cell>
          <cell r="C452" t="str">
            <v>11420407USD-122-10</v>
          </cell>
          <cell r="D452" t="str">
            <v>Préstamos para adquisición de vivienda - ML (Préstamos Vigentes, M (6M-1Y) Plazo</v>
          </cell>
          <cell r="E452">
            <v>1298249.5900000001</v>
          </cell>
          <cell r="F452">
            <v>23155.22</v>
          </cell>
          <cell r="G452">
            <v>141844.82999999999</v>
          </cell>
          <cell r="H452">
            <v>1179559.98</v>
          </cell>
          <cell r="I452">
            <v>1298249.5900000001</v>
          </cell>
          <cell r="J452">
            <v>23155.22</v>
          </cell>
          <cell r="K452">
            <v>141844.82999999999</v>
          </cell>
          <cell r="L452">
            <v>1179559.98</v>
          </cell>
        </row>
        <row r="453">
          <cell r="A453" t="str">
            <v>1142040711</v>
          </cell>
          <cell r="B453">
            <v>18</v>
          </cell>
          <cell r="C453" t="str">
            <v>11420407USD-122-11</v>
          </cell>
          <cell r="D453" t="str">
            <v>Préstamos para adquisición de vivienda - ML (Préstamos Vigentes, M (6M-1Y) Plazo</v>
          </cell>
          <cell r="E453">
            <v>1175826.55</v>
          </cell>
          <cell r="F453">
            <v>0</v>
          </cell>
          <cell r="G453">
            <v>139616.26999999999</v>
          </cell>
          <cell r="H453">
            <v>1036210.28</v>
          </cell>
          <cell r="I453">
            <v>1175826.55</v>
          </cell>
          <cell r="J453">
            <v>0</v>
          </cell>
          <cell r="K453">
            <v>139616.26999999999</v>
          </cell>
          <cell r="L453">
            <v>1036210.28</v>
          </cell>
        </row>
        <row r="454">
          <cell r="A454" t="str">
            <v>1142040712</v>
          </cell>
          <cell r="B454">
            <v>18</v>
          </cell>
          <cell r="C454" t="str">
            <v>11420407USD-122-12</v>
          </cell>
          <cell r="D454" t="str">
            <v>Préstamos para adquisición de vivienda - ML (Préstamos Vigentes, M (6M-1Y) Plazo</v>
          </cell>
          <cell r="E454">
            <v>2396386.81</v>
          </cell>
          <cell r="F454">
            <v>38197.96</v>
          </cell>
          <cell r="G454">
            <v>166799.93</v>
          </cell>
          <cell r="H454">
            <v>2267784.84</v>
          </cell>
          <cell r="I454">
            <v>2396386.81</v>
          </cell>
          <cell r="J454">
            <v>38197.96</v>
          </cell>
          <cell r="K454">
            <v>166799.93</v>
          </cell>
          <cell r="L454">
            <v>2267784.84</v>
          </cell>
        </row>
        <row r="455">
          <cell r="A455" t="str">
            <v>1142040713</v>
          </cell>
          <cell r="B455">
            <v>18</v>
          </cell>
          <cell r="C455" t="str">
            <v>11420407USD-122-13</v>
          </cell>
          <cell r="D455" t="str">
            <v>Préstamos para adquisición de vivienda - ML (Préstamos Vigentes, M (6M-1Y) Plazo</v>
          </cell>
          <cell r="E455">
            <v>2095050.01</v>
          </cell>
          <cell r="F455">
            <v>105707.92</v>
          </cell>
          <cell r="G455">
            <v>121010.64</v>
          </cell>
          <cell r="H455">
            <v>2079747.29</v>
          </cell>
          <cell r="I455">
            <v>2095050.01</v>
          </cell>
          <cell r="J455">
            <v>105707.92</v>
          </cell>
          <cell r="K455">
            <v>121010.64</v>
          </cell>
          <cell r="L455">
            <v>2079747.29</v>
          </cell>
        </row>
        <row r="456">
          <cell r="A456" t="str">
            <v>1142040717</v>
          </cell>
          <cell r="B456">
            <v>18</v>
          </cell>
          <cell r="C456" t="str">
            <v>11420407USD-122-17</v>
          </cell>
          <cell r="D456" t="str">
            <v>Préstamos para adquisición de vivienda - ML (Préstamos Vigentes, M (6M-1Y) Plazo</v>
          </cell>
          <cell r="E456">
            <v>1622200.36</v>
          </cell>
          <cell r="F456">
            <v>366500</v>
          </cell>
          <cell r="G456">
            <v>305090.99</v>
          </cell>
          <cell r="H456">
            <v>1683609.37</v>
          </cell>
          <cell r="I456">
            <v>1622200.36</v>
          </cell>
          <cell r="J456">
            <v>366500</v>
          </cell>
          <cell r="K456">
            <v>305090.99</v>
          </cell>
          <cell r="L456">
            <v>1683609.37</v>
          </cell>
        </row>
        <row r="457">
          <cell r="A457" t="str">
            <v>1142040718</v>
          </cell>
          <cell r="B457">
            <v>18</v>
          </cell>
          <cell r="C457" t="str">
            <v>11420407USD-122-18</v>
          </cell>
          <cell r="D457" t="str">
            <v>Préstamos para adquisición de vivienda - ML (Préstamos Vigentes, M (6M-1Y) Plazo</v>
          </cell>
          <cell r="E457">
            <v>650725.25</v>
          </cell>
          <cell r="F457">
            <v>7007.06</v>
          </cell>
          <cell r="G457">
            <v>14255.33</v>
          </cell>
          <cell r="H457">
            <v>643476.98</v>
          </cell>
          <cell r="I457">
            <v>650725.25</v>
          </cell>
          <cell r="J457">
            <v>7007.06</v>
          </cell>
          <cell r="K457">
            <v>14255.33</v>
          </cell>
          <cell r="L457">
            <v>643476.98</v>
          </cell>
        </row>
        <row r="458">
          <cell r="A458" t="str">
            <v>1142040719</v>
          </cell>
          <cell r="B458">
            <v>18</v>
          </cell>
          <cell r="C458" t="str">
            <v>11420407USD-122-19</v>
          </cell>
          <cell r="D458" t="str">
            <v>Préstamos para adquisición de vivienda - ML (Préstamos Vigentes, M (6M-1Y) Plazo</v>
          </cell>
          <cell r="E458">
            <v>1839925.39</v>
          </cell>
          <cell r="F458">
            <v>67478.78</v>
          </cell>
          <cell r="G458">
            <v>245888.94</v>
          </cell>
          <cell r="H458">
            <v>1661515.23</v>
          </cell>
          <cell r="I458">
            <v>1839925.39</v>
          </cell>
          <cell r="J458">
            <v>67478.78</v>
          </cell>
          <cell r="K458">
            <v>245888.94</v>
          </cell>
          <cell r="L458">
            <v>1661515.23</v>
          </cell>
        </row>
        <row r="459">
          <cell r="A459" t="str">
            <v>1142040722</v>
          </cell>
          <cell r="B459">
            <v>18</v>
          </cell>
          <cell r="C459" t="str">
            <v>11420407USD-122-22</v>
          </cell>
          <cell r="D459" t="str">
            <v>Préstamos para adquisición de vivienda - ML (Préstamos Vigentes, M (6M-1Y) Plazo</v>
          </cell>
          <cell r="E459">
            <v>1357861.83</v>
          </cell>
          <cell r="F459">
            <v>820.92</v>
          </cell>
          <cell r="G459">
            <v>13930.64</v>
          </cell>
          <cell r="H459">
            <v>1344752.11</v>
          </cell>
          <cell r="I459">
            <v>1357861.83</v>
          </cell>
          <cell r="J459">
            <v>820.92</v>
          </cell>
          <cell r="K459">
            <v>13930.64</v>
          </cell>
          <cell r="L459">
            <v>1344752.11</v>
          </cell>
        </row>
        <row r="460">
          <cell r="A460" t="str">
            <v>1142040723</v>
          </cell>
          <cell r="B460">
            <v>18</v>
          </cell>
          <cell r="C460" t="str">
            <v>11420407USD-122-23</v>
          </cell>
          <cell r="D460" t="str">
            <v>Préstamos para adquisición de vivienda - ML (Préstamos Vigentes, M (6M-1Y) Plazo</v>
          </cell>
          <cell r="E460">
            <v>1695628.13</v>
          </cell>
          <cell r="F460">
            <v>14643.54</v>
          </cell>
          <cell r="G460">
            <v>59522.19</v>
          </cell>
          <cell r="H460">
            <v>1650749.48</v>
          </cell>
          <cell r="I460">
            <v>1695628.13</v>
          </cell>
          <cell r="J460">
            <v>14643.54</v>
          </cell>
          <cell r="K460">
            <v>59522.19</v>
          </cell>
          <cell r="L460">
            <v>1650749.48</v>
          </cell>
        </row>
        <row r="461">
          <cell r="A461" t="str">
            <v>1142040724</v>
          </cell>
          <cell r="B461">
            <v>18</v>
          </cell>
          <cell r="C461" t="str">
            <v>11420407USD-122-24</v>
          </cell>
          <cell r="D461" t="str">
            <v>Préstamos para adquisición de vivienda - ML (Préstamos Vigentes, M (6M-1Y) Plazo</v>
          </cell>
          <cell r="E461">
            <v>1108835.33</v>
          </cell>
          <cell r="F461">
            <v>32239.54</v>
          </cell>
          <cell r="G461">
            <v>68489.41</v>
          </cell>
          <cell r="H461">
            <v>1072585.46</v>
          </cell>
          <cell r="I461">
            <v>1108835.33</v>
          </cell>
          <cell r="J461">
            <v>32239.54</v>
          </cell>
          <cell r="K461">
            <v>68489.41</v>
          </cell>
          <cell r="L461">
            <v>1072585.46</v>
          </cell>
        </row>
        <row r="462">
          <cell r="A462" t="str">
            <v>1142040726</v>
          </cell>
          <cell r="B462">
            <v>18</v>
          </cell>
          <cell r="C462" t="str">
            <v>11420407USD-122-26</v>
          </cell>
          <cell r="D462" t="str">
            <v>Préstamos para adquisición de vivienda - ML (Préstamos Vigentes, M (6M-1Y) Plazo</v>
          </cell>
          <cell r="E462">
            <v>780684.38</v>
          </cell>
          <cell r="F462">
            <v>117.82</v>
          </cell>
          <cell r="G462">
            <v>4700.71</v>
          </cell>
          <cell r="H462">
            <v>776101.49</v>
          </cell>
          <cell r="I462">
            <v>780684.38</v>
          </cell>
          <cell r="J462">
            <v>117.82</v>
          </cell>
          <cell r="K462">
            <v>4700.71</v>
          </cell>
          <cell r="L462">
            <v>776101.49</v>
          </cell>
        </row>
        <row r="463">
          <cell r="A463" t="str">
            <v>1142040727</v>
          </cell>
          <cell r="B463">
            <v>18</v>
          </cell>
          <cell r="C463" t="str">
            <v>11420407USD-122-27</v>
          </cell>
          <cell r="D463" t="str">
            <v>Préstamos para adquisición de vivienda - ML (Préstamos Vigentes, M (6M-1Y) Plazo</v>
          </cell>
          <cell r="E463">
            <v>1070405.97</v>
          </cell>
          <cell r="F463">
            <v>64500</v>
          </cell>
          <cell r="G463">
            <v>26831.03</v>
          </cell>
          <cell r="H463">
            <v>1108074.94</v>
          </cell>
          <cell r="I463">
            <v>1070405.97</v>
          </cell>
          <cell r="J463">
            <v>64500</v>
          </cell>
          <cell r="K463">
            <v>26831.03</v>
          </cell>
          <cell r="L463">
            <v>1108074.94</v>
          </cell>
        </row>
        <row r="464">
          <cell r="A464" t="str">
            <v>1142040731</v>
          </cell>
          <cell r="B464">
            <v>18</v>
          </cell>
          <cell r="C464" t="str">
            <v>11420407USD-122-31</v>
          </cell>
          <cell r="D464" t="str">
            <v>Préstamos para adquisición de vivienda - ML (Préstamos Vigentes, M (6M-1Y) Plazo</v>
          </cell>
          <cell r="E464">
            <v>6926303.2400000002</v>
          </cell>
          <cell r="F464">
            <v>3155353.9</v>
          </cell>
          <cell r="G464">
            <v>305271.34000000003</v>
          </cell>
          <cell r="H464">
            <v>9776385.8000000007</v>
          </cell>
          <cell r="I464">
            <v>6926303.2400000002</v>
          </cell>
          <cell r="J464">
            <v>3155353.9</v>
          </cell>
          <cell r="K464">
            <v>305271.34000000003</v>
          </cell>
          <cell r="L464">
            <v>9776385.8000000007</v>
          </cell>
        </row>
        <row r="465">
          <cell r="A465" t="str">
            <v>1142040741</v>
          </cell>
          <cell r="B465">
            <v>18</v>
          </cell>
          <cell r="C465" t="str">
            <v>11420407USD-122-41</v>
          </cell>
          <cell r="D465" t="str">
            <v>Préstamos para adquisición de vivienda - ML (Préstamos Vigentes, M (6M-1Y) Plazo</v>
          </cell>
          <cell r="E465">
            <v>5270296.9000000004</v>
          </cell>
          <cell r="F465">
            <v>61119.12</v>
          </cell>
          <cell r="G465">
            <v>485711.33</v>
          </cell>
          <cell r="H465">
            <v>4845704.6900000004</v>
          </cell>
          <cell r="I465">
            <v>5270296.9000000004</v>
          </cell>
          <cell r="J465">
            <v>61119.12</v>
          </cell>
          <cell r="K465">
            <v>485711.33</v>
          </cell>
          <cell r="L465">
            <v>4845704.6900000004</v>
          </cell>
        </row>
        <row r="466">
          <cell r="A466" t="str">
            <v>1142049901</v>
          </cell>
          <cell r="B466">
            <v>14</v>
          </cell>
          <cell r="C466" t="str">
            <v>1142049901 USD</v>
          </cell>
          <cell r="D466" t="str">
            <v>Intereses y otros por cobrar Original</v>
          </cell>
          <cell r="E466">
            <v>939572.16</v>
          </cell>
          <cell r="F466">
            <v>1585079.65</v>
          </cell>
          <cell r="G466">
            <v>1547264.58</v>
          </cell>
          <cell r="H466">
            <v>977387.23</v>
          </cell>
          <cell r="I466">
            <v>939572.16</v>
          </cell>
          <cell r="J466">
            <v>1585079.65</v>
          </cell>
          <cell r="K466">
            <v>1547264.58</v>
          </cell>
          <cell r="L466">
            <v>977387.23</v>
          </cell>
        </row>
        <row r="467">
          <cell r="A467" t="str">
            <v>114204990201</v>
          </cell>
          <cell r="B467">
            <v>20</v>
          </cell>
          <cell r="C467" t="str">
            <v>1142049901USD-114-02</v>
          </cell>
          <cell r="D467" t="str">
            <v>Intereses y otros por cobrar Original (Intereses Acumulados, Préstamos (I))</v>
          </cell>
          <cell r="E467">
            <v>59751.040000000001</v>
          </cell>
          <cell r="F467">
            <v>120167.91</v>
          </cell>
          <cell r="G467">
            <v>128989.43</v>
          </cell>
          <cell r="H467">
            <v>50929.52</v>
          </cell>
          <cell r="I467">
            <v>59751.040000000001</v>
          </cell>
          <cell r="J467">
            <v>120167.91</v>
          </cell>
          <cell r="K467">
            <v>128989.43</v>
          </cell>
          <cell r="L467">
            <v>50929.52</v>
          </cell>
        </row>
        <row r="468">
          <cell r="A468" t="str">
            <v>114204990301</v>
          </cell>
          <cell r="B468">
            <v>20</v>
          </cell>
          <cell r="C468" t="str">
            <v>1142049901USD-114-03</v>
          </cell>
          <cell r="D468" t="str">
            <v>Intereses y otros por cobrar Original (Intereses Acumulados, Préstamos (I))</v>
          </cell>
          <cell r="E468">
            <v>80692.320000000007</v>
          </cell>
          <cell r="F468">
            <v>178314.88</v>
          </cell>
          <cell r="G468">
            <v>192962.11</v>
          </cell>
          <cell r="H468">
            <v>66045.09</v>
          </cell>
          <cell r="I468">
            <v>80692.320000000007</v>
          </cell>
          <cell r="J468">
            <v>178314.88</v>
          </cell>
          <cell r="K468">
            <v>192962.11</v>
          </cell>
          <cell r="L468">
            <v>66045.09</v>
          </cell>
        </row>
        <row r="469">
          <cell r="A469" t="str">
            <v>114204990401</v>
          </cell>
          <cell r="B469">
            <v>20</v>
          </cell>
          <cell r="C469" t="str">
            <v>1142049901USD-114-04</v>
          </cell>
          <cell r="D469" t="str">
            <v>Intereses y otros por cobrar Original (Intereses Acumulados, Préstamos (I))</v>
          </cell>
          <cell r="E469">
            <v>23887.119999999999</v>
          </cell>
          <cell r="F469">
            <v>42257.23</v>
          </cell>
          <cell r="G469">
            <v>42053.59</v>
          </cell>
          <cell r="H469">
            <v>24090.76</v>
          </cell>
          <cell r="I469">
            <v>23887.119999999999</v>
          </cell>
          <cell r="J469">
            <v>42257.23</v>
          </cell>
          <cell r="K469">
            <v>42053.59</v>
          </cell>
          <cell r="L469">
            <v>24090.76</v>
          </cell>
        </row>
        <row r="470">
          <cell r="A470" t="str">
            <v>114204990501</v>
          </cell>
          <cell r="B470">
            <v>20</v>
          </cell>
          <cell r="C470" t="str">
            <v>1142049901USD-114-05</v>
          </cell>
          <cell r="D470" t="str">
            <v>Intereses y otros por cobrar Original (Intereses Acumulados, Préstamos (I))</v>
          </cell>
          <cell r="E470">
            <v>17489.16</v>
          </cell>
          <cell r="F470">
            <v>30644.28</v>
          </cell>
          <cell r="G470">
            <v>30240.799999999999</v>
          </cell>
          <cell r="H470">
            <v>17892.64</v>
          </cell>
          <cell r="I470">
            <v>17489.16</v>
          </cell>
          <cell r="J470">
            <v>30644.28</v>
          </cell>
          <cell r="K470">
            <v>30240.799999999999</v>
          </cell>
          <cell r="L470">
            <v>17892.64</v>
          </cell>
        </row>
        <row r="471">
          <cell r="A471" t="str">
            <v>114204990701</v>
          </cell>
          <cell r="B471">
            <v>20</v>
          </cell>
          <cell r="C471" t="str">
            <v>1142049901USD-114-07</v>
          </cell>
          <cell r="D471" t="str">
            <v>Intereses y otros por cobrar Original (Intereses Acumulados, Préstamos (I))</v>
          </cell>
          <cell r="E471">
            <v>53389.13</v>
          </cell>
          <cell r="F471">
            <v>100351.89</v>
          </cell>
          <cell r="G471">
            <v>93248.12</v>
          </cell>
          <cell r="H471">
            <v>60492.9</v>
          </cell>
          <cell r="I471">
            <v>53389.13</v>
          </cell>
          <cell r="J471">
            <v>100351.89</v>
          </cell>
          <cell r="K471">
            <v>93248.12</v>
          </cell>
          <cell r="L471">
            <v>60492.9</v>
          </cell>
        </row>
        <row r="472">
          <cell r="A472" t="str">
            <v>114204990801</v>
          </cell>
          <cell r="B472">
            <v>20</v>
          </cell>
          <cell r="C472" t="str">
            <v>1142049901USD-114-08</v>
          </cell>
          <cell r="D472" t="str">
            <v>Intereses y otros por cobrar Original (Intereses Acumulados, Préstamos (I))</v>
          </cell>
          <cell r="E472">
            <v>48166.66</v>
          </cell>
          <cell r="F472">
            <v>51048.05</v>
          </cell>
          <cell r="G472">
            <v>59012.02</v>
          </cell>
          <cell r="H472">
            <v>40202.69</v>
          </cell>
          <cell r="I472">
            <v>48166.66</v>
          </cell>
          <cell r="J472">
            <v>51048.05</v>
          </cell>
          <cell r="K472">
            <v>59012.02</v>
          </cell>
          <cell r="L472">
            <v>40202.69</v>
          </cell>
        </row>
        <row r="473">
          <cell r="A473" t="str">
            <v>114204991001</v>
          </cell>
          <cell r="B473">
            <v>20</v>
          </cell>
          <cell r="C473" t="str">
            <v>1142049901USD-114-10</v>
          </cell>
          <cell r="D473" t="str">
            <v>Intereses y otros por cobrar Original (Intereses Acumulados, Préstamos (I))</v>
          </cell>
          <cell r="E473">
            <v>17363.43</v>
          </cell>
          <cell r="F473">
            <v>40634.83</v>
          </cell>
          <cell r="G473">
            <v>39886.980000000003</v>
          </cell>
          <cell r="H473">
            <v>18111.28</v>
          </cell>
          <cell r="I473">
            <v>17363.43</v>
          </cell>
          <cell r="J473">
            <v>40634.83</v>
          </cell>
          <cell r="K473">
            <v>39886.980000000003</v>
          </cell>
          <cell r="L473">
            <v>18111.28</v>
          </cell>
        </row>
        <row r="474">
          <cell r="A474" t="str">
            <v>114204991101</v>
          </cell>
          <cell r="B474">
            <v>20</v>
          </cell>
          <cell r="C474" t="str">
            <v>1142049901USD-114-11</v>
          </cell>
          <cell r="D474" t="str">
            <v>Intereses y otros por cobrar Original (Intereses Acumulados, Préstamos (I))</v>
          </cell>
          <cell r="E474">
            <v>28395.94</v>
          </cell>
          <cell r="F474">
            <v>50260.45</v>
          </cell>
          <cell r="G474">
            <v>55866.64</v>
          </cell>
          <cell r="H474">
            <v>22789.75</v>
          </cell>
          <cell r="I474">
            <v>28395.94</v>
          </cell>
          <cell r="J474">
            <v>50260.45</v>
          </cell>
          <cell r="K474">
            <v>55866.64</v>
          </cell>
          <cell r="L474">
            <v>22789.75</v>
          </cell>
        </row>
        <row r="475">
          <cell r="A475" t="str">
            <v>114204991201</v>
          </cell>
          <cell r="B475">
            <v>20</v>
          </cell>
          <cell r="C475" t="str">
            <v>1142049901USD-114-12</v>
          </cell>
          <cell r="D475" t="str">
            <v>Intereses y otros por cobrar Original (Intereses Acumulados, Préstamos (I))</v>
          </cell>
          <cell r="E475">
            <v>122494.54</v>
          </cell>
          <cell r="F475">
            <v>102350.87</v>
          </cell>
          <cell r="G475">
            <v>122353.99</v>
          </cell>
          <cell r="H475">
            <v>102491.42</v>
          </cell>
          <cell r="I475">
            <v>122494.54</v>
          </cell>
          <cell r="J475">
            <v>102350.87</v>
          </cell>
          <cell r="K475">
            <v>122353.99</v>
          </cell>
          <cell r="L475">
            <v>102491.42</v>
          </cell>
        </row>
        <row r="476">
          <cell r="A476" t="str">
            <v>114204991301</v>
          </cell>
          <cell r="B476">
            <v>20</v>
          </cell>
          <cell r="C476" t="str">
            <v>1142049901USD-114-13</v>
          </cell>
          <cell r="D476" t="str">
            <v>Intereses y otros por cobrar Original (Intereses Acumulados, Préstamos (I))</v>
          </cell>
          <cell r="E476">
            <v>52061.54</v>
          </cell>
          <cell r="F476">
            <v>54772.78</v>
          </cell>
          <cell r="G476">
            <v>69362.63</v>
          </cell>
          <cell r="H476">
            <v>37471.69</v>
          </cell>
          <cell r="I476">
            <v>52061.54</v>
          </cell>
          <cell r="J476">
            <v>54772.78</v>
          </cell>
          <cell r="K476">
            <v>69362.63</v>
          </cell>
          <cell r="L476">
            <v>37471.69</v>
          </cell>
        </row>
        <row r="477">
          <cell r="A477" t="str">
            <v>114204991701</v>
          </cell>
          <cell r="B477">
            <v>20</v>
          </cell>
          <cell r="C477" t="str">
            <v>1142049901USD-114-17</v>
          </cell>
          <cell r="D477" t="str">
            <v>Intereses y otros por cobrar Original (Intereses Acumulados, Préstamos (I))</v>
          </cell>
          <cell r="E477">
            <v>44894.79</v>
          </cell>
          <cell r="F477">
            <v>62057.3</v>
          </cell>
          <cell r="G477">
            <v>77367.06</v>
          </cell>
          <cell r="H477">
            <v>29585.03</v>
          </cell>
          <cell r="I477">
            <v>44894.79</v>
          </cell>
          <cell r="J477">
            <v>62057.3</v>
          </cell>
          <cell r="K477">
            <v>77367.06</v>
          </cell>
          <cell r="L477">
            <v>29585.03</v>
          </cell>
        </row>
        <row r="478">
          <cell r="A478" t="str">
            <v>114204991801</v>
          </cell>
          <cell r="B478">
            <v>20</v>
          </cell>
          <cell r="C478" t="str">
            <v>1142049901USD-114-18</v>
          </cell>
          <cell r="D478" t="str">
            <v>Intereses y otros por cobrar Original (Intereses Acumulados, Préstamos (I))</v>
          </cell>
          <cell r="E478">
            <v>18745.28</v>
          </cell>
          <cell r="F478">
            <v>33148.31</v>
          </cell>
          <cell r="G478">
            <v>32989.56</v>
          </cell>
          <cell r="H478">
            <v>18904.03</v>
          </cell>
          <cell r="I478">
            <v>18745.28</v>
          </cell>
          <cell r="J478">
            <v>33148.31</v>
          </cell>
          <cell r="K478">
            <v>32989.56</v>
          </cell>
          <cell r="L478">
            <v>18904.03</v>
          </cell>
        </row>
        <row r="479">
          <cell r="A479" t="str">
            <v>114204991901</v>
          </cell>
          <cell r="B479">
            <v>20</v>
          </cell>
          <cell r="C479" t="str">
            <v>1142049901USD-114-19</v>
          </cell>
          <cell r="D479" t="str">
            <v>Intereses y otros por cobrar Original (Intereses Acumulados, Préstamos (I))</v>
          </cell>
          <cell r="E479">
            <v>43212.82</v>
          </cell>
          <cell r="F479">
            <v>57102.99</v>
          </cell>
          <cell r="G479">
            <v>68533.38</v>
          </cell>
          <cell r="H479">
            <v>31782.43</v>
          </cell>
          <cell r="I479">
            <v>43212.82</v>
          </cell>
          <cell r="J479">
            <v>57102.99</v>
          </cell>
          <cell r="K479">
            <v>68533.38</v>
          </cell>
          <cell r="L479">
            <v>31782.43</v>
          </cell>
        </row>
        <row r="480">
          <cell r="A480" t="str">
            <v>114204992201</v>
          </cell>
          <cell r="B480">
            <v>20</v>
          </cell>
          <cell r="C480" t="str">
            <v>1142049901USD-114-22</v>
          </cell>
          <cell r="D480" t="str">
            <v>Intereses y otros por cobrar Original (Intereses Acumulados, Préstamos (I))</v>
          </cell>
          <cell r="E480">
            <v>36189.82</v>
          </cell>
          <cell r="F480">
            <v>36118.82</v>
          </cell>
          <cell r="G480">
            <v>37255.22</v>
          </cell>
          <cell r="H480">
            <v>35053.42</v>
          </cell>
          <cell r="I480">
            <v>36189.82</v>
          </cell>
          <cell r="J480">
            <v>36118.82</v>
          </cell>
          <cell r="K480">
            <v>37255.22</v>
          </cell>
          <cell r="L480">
            <v>35053.42</v>
          </cell>
        </row>
        <row r="481">
          <cell r="A481" t="str">
            <v>114204992301</v>
          </cell>
          <cell r="B481">
            <v>20</v>
          </cell>
          <cell r="C481" t="str">
            <v>1142049901USD-114-23</v>
          </cell>
          <cell r="D481" t="str">
            <v>Intereses y otros por cobrar Original (Intereses Acumulados, Préstamos (I))</v>
          </cell>
          <cell r="E481">
            <v>24558.41</v>
          </cell>
          <cell r="F481">
            <v>60237.67</v>
          </cell>
          <cell r="G481">
            <v>58529.54</v>
          </cell>
          <cell r="H481">
            <v>26266.54</v>
          </cell>
          <cell r="I481">
            <v>24558.41</v>
          </cell>
          <cell r="J481">
            <v>60237.67</v>
          </cell>
          <cell r="K481">
            <v>58529.54</v>
          </cell>
          <cell r="L481">
            <v>26266.54</v>
          </cell>
        </row>
        <row r="482">
          <cell r="A482" t="str">
            <v>114204992401</v>
          </cell>
          <cell r="B482">
            <v>20</v>
          </cell>
          <cell r="C482" t="str">
            <v>1142049901USD-114-24</v>
          </cell>
          <cell r="D482" t="str">
            <v>Intereses y otros por cobrar Original (Intereses Acumulados, Préstamos (I))</v>
          </cell>
          <cell r="E482">
            <v>85906.94</v>
          </cell>
          <cell r="F482">
            <v>39365.21</v>
          </cell>
          <cell r="G482">
            <v>50458.81</v>
          </cell>
          <cell r="H482">
            <v>74813.34</v>
          </cell>
          <cell r="I482">
            <v>85906.94</v>
          </cell>
          <cell r="J482">
            <v>39365.21</v>
          </cell>
          <cell r="K482">
            <v>50458.81</v>
          </cell>
          <cell r="L482">
            <v>74813.34</v>
          </cell>
        </row>
        <row r="483">
          <cell r="A483" t="str">
            <v>114204992601</v>
          </cell>
          <cell r="B483">
            <v>20</v>
          </cell>
          <cell r="C483" t="str">
            <v>1142049901USD-114-26</v>
          </cell>
          <cell r="D483" t="str">
            <v>Intereses y otros por cobrar Original (Intereses Acumulados, Préstamos (I))</v>
          </cell>
          <cell r="E483">
            <v>32060.03</v>
          </cell>
          <cell r="F483">
            <v>49498.13</v>
          </cell>
          <cell r="G483">
            <v>52592.31</v>
          </cell>
          <cell r="H483">
            <v>28965.85</v>
          </cell>
          <cell r="I483">
            <v>32060.03</v>
          </cell>
          <cell r="J483">
            <v>49498.13</v>
          </cell>
          <cell r="K483">
            <v>52592.31</v>
          </cell>
          <cell r="L483">
            <v>28965.85</v>
          </cell>
        </row>
        <row r="484">
          <cell r="A484" t="str">
            <v>114204992701</v>
          </cell>
          <cell r="B484">
            <v>20</v>
          </cell>
          <cell r="C484" t="str">
            <v>1142049901USD-114-27</v>
          </cell>
          <cell r="D484" t="str">
            <v>Intereses y otros por cobrar Original (Intereses Acumulados, Préstamos (I))</v>
          </cell>
          <cell r="E484">
            <v>16486.97</v>
          </cell>
          <cell r="F484">
            <v>39622.339999999997</v>
          </cell>
          <cell r="G484">
            <v>40256.36</v>
          </cell>
          <cell r="H484">
            <v>15852.95</v>
          </cell>
          <cell r="I484">
            <v>16486.97</v>
          </cell>
          <cell r="J484">
            <v>39622.339999999997</v>
          </cell>
          <cell r="K484">
            <v>40256.36</v>
          </cell>
          <cell r="L484">
            <v>15852.95</v>
          </cell>
        </row>
        <row r="485">
          <cell r="A485" t="str">
            <v>114204993101</v>
          </cell>
          <cell r="B485">
            <v>20</v>
          </cell>
          <cell r="C485" t="str">
            <v>1142049901USD-114-31</v>
          </cell>
          <cell r="D485" t="str">
            <v>Intereses y otros por cobrar Original (Intereses Acumulados, Préstamos (I))</v>
          </cell>
          <cell r="E485">
            <v>78632.77</v>
          </cell>
          <cell r="F485">
            <v>320436.21000000002</v>
          </cell>
          <cell r="G485">
            <v>172968.59</v>
          </cell>
          <cell r="H485">
            <v>226100.39</v>
          </cell>
          <cell r="I485">
            <v>78632.77</v>
          </cell>
          <cell r="J485">
            <v>320436.21000000002</v>
          </cell>
          <cell r="K485">
            <v>172968.59</v>
          </cell>
          <cell r="L485">
            <v>226100.39</v>
          </cell>
        </row>
        <row r="486">
          <cell r="A486" t="str">
            <v>114204994101</v>
          </cell>
          <cell r="B486">
            <v>20</v>
          </cell>
          <cell r="C486" t="str">
            <v>1142049901USD-114-41</v>
          </cell>
          <cell r="D486" t="str">
            <v>Intereses y otros por cobrar Original (Intereses Acumulados, Préstamos (I))</v>
          </cell>
          <cell r="E486">
            <v>55182.3</v>
          </cell>
          <cell r="F486">
            <v>116607.97</v>
          </cell>
          <cell r="G486">
            <v>122337.44</v>
          </cell>
          <cell r="H486">
            <v>49452.83</v>
          </cell>
          <cell r="I486">
            <v>55182.3</v>
          </cell>
          <cell r="J486">
            <v>116607.97</v>
          </cell>
          <cell r="K486">
            <v>122337.44</v>
          </cell>
          <cell r="L486">
            <v>49452.83</v>
          </cell>
        </row>
        <row r="487">
          <cell r="A487" t="str">
            <v>114204995901</v>
          </cell>
          <cell r="B487">
            <v>20</v>
          </cell>
          <cell r="C487" t="str">
            <v>1142049901USD-114-59</v>
          </cell>
          <cell r="D487" t="str">
            <v>Intereses y otros por cobrar Original (Intereses Acumulados, Préstamos (I))</v>
          </cell>
          <cell r="E487">
            <v>11.15</v>
          </cell>
          <cell r="F487">
            <v>81.53</v>
          </cell>
          <cell r="G487">
            <v>0</v>
          </cell>
          <cell r="H487">
            <v>92.68</v>
          </cell>
          <cell r="I487">
            <v>11.15</v>
          </cell>
          <cell r="J487">
            <v>81.53</v>
          </cell>
          <cell r="K487">
            <v>0</v>
          </cell>
          <cell r="L487">
            <v>92.68</v>
          </cell>
        </row>
        <row r="488">
          <cell r="A488" t="str">
            <v>1142049902</v>
          </cell>
          <cell r="B488">
            <v>14</v>
          </cell>
          <cell r="C488" t="str">
            <v>1142049902 USD</v>
          </cell>
          <cell r="D488" t="str">
            <v>Intereses y otros por cobrar Refinanciado</v>
          </cell>
          <cell r="E488">
            <v>170485.44</v>
          </cell>
          <cell r="F488">
            <v>157320.07999999999</v>
          </cell>
          <cell r="G488">
            <v>154005.1</v>
          </cell>
          <cell r="H488">
            <v>173800.42</v>
          </cell>
          <cell r="I488">
            <v>170485.44</v>
          </cell>
          <cell r="J488">
            <v>157320.07999999999</v>
          </cell>
          <cell r="K488">
            <v>154005.1</v>
          </cell>
          <cell r="L488">
            <v>173800.42</v>
          </cell>
        </row>
        <row r="489">
          <cell r="A489" t="str">
            <v>114204990202</v>
          </cell>
          <cell r="B489">
            <v>20</v>
          </cell>
          <cell r="C489" t="str">
            <v>1142049902USD-114-02</v>
          </cell>
          <cell r="D489" t="str">
            <v>Intereses y otros por cobrar Refinanciado (Intereses Acumulados, Préstamos (I))</v>
          </cell>
          <cell r="E489">
            <v>30974.240000000002</v>
          </cell>
          <cell r="F489">
            <v>14637.75</v>
          </cell>
          <cell r="G489">
            <v>12311.03</v>
          </cell>
          <cell r="H489">
            <v>33300.959999999999</v>
          </cell>
          <cell r="I489">
            <v>30974.240000000002</v>
          </cell>
          <cell r="J489">
            <v>14637.75</v>
          </cell>
          <cell r="K489">
            <v>12311.03</v>
          </cell>
          <cell r="L489">
            <v>33300.959999999999</v>
          </cell>
        </row>
        <row r="490">
          <cell r="A490" t="str">
            <v>114204990302</v>
          </cell>
          <cell r="B490">
            <v>20</v>
          </cell>
          <cell r="C490" t="str">
            <v>1142049902USD-114-03</v>
          </cell>
          <cell r="D490" t="str">
            <v>Intereses y otros por cobrar Refinanciado (Intereses Acumulados, Préstamos (I))</v>
          </cell>
          <cell r="E490">
            <v>21089.279999999999</v>
          </cell>
          <cell r="F490">
            <v>22914.16</v>
          </cell>
          <cell r="G490">
            <v>26001.93</v>
          </cell>
          <cell r="H490">
            <v>18001.509999999998</v>
          </cell>
          <cell r="I490">
            <v>21089.279999999999</v>
          </cell>
          <cell r="J490">
            <v>22914.16</v>
          </cell>
          <cell r="K490">
            <v>26001.93</v>
          </cell>
          <cell r="L490">
            <v>18001.509999999998</v>
          </cell>
        </row>
        <row r="491">
          <cell r="A491" t="str">
            <v>114204990402</v>
          </cell>
          <cell r="B491">
            <v>20</v>
          </cell>
          <cell r="C491" t="str">
            <v>1142049902USD-114-04</v>
          </cell>
          <cell r="D491" t="str">
            <v>Intereses y otros por cobrar Refinanciado (Intereses Acumulados, Préstamos (I))</v>
          </cell>
          <cell r="E491">
            <v>4039.42</v>
          </cell>
          <cell r="F491">
            <v>5888.62</v>
          </cell>
          <cell r="G491">
            <v>5775.21</v>
          </cell>
          <cell r="H491">
            <v>4152.83</v>
          </cell>
          <cell r="I491">
            <v>4039.42</v>
          </cell>
          <cell r="J491">
            <v>5888.62</v>
          </cell>
          <cell r="K491">
            <v>5775.21</v>
          </cell>
          <cell r="L491">
            <v>4152.83</v>
          </cell>
        </row>
        <row r="492">
          <cell r="A492" t="str">
            <v>114204990502</v>
          </cell>
          <cell r="B492">
            <v>20</v>
          </cell>
          <cell r="C492" t="str">
            <v>1142049902USD-114-05</v>
          </cell>
          <cell r="D492" t="str">
            <v>Intereses y otros por cobrar Refinanciado (Intereses Acumulados, Préstamos (I))</v>
          </cell>
          <cell r="E492">
            <v>3285.39</v>
          </cell>
          <cell r="F492">
            <v>3094.76</v>
          </cell>
          <cell r="G492">
            <v>2578.61</v>
          </cell>
          <cell r="H492">
            <v>3801.54</v>
          </cell>
          <cell r="I492">
            <v>3285.39</v>
          </cell>
          <cell r="J492">
            <v>3094.76</v>
          </cell>
          <cell r="K492">
            <v>2578.61</v>
          </cell>
          <cell r="L492">
            <v>3801.54</v>
          </cell>
        </row>
        <row r="493">
          <cell r="A493" t="str">
            <v>114204990702</v>
          </cell>
          <cell r="B493">
            <v>20</v>
          </cell>
          <cell r="C493" t="str">
            <v>1142049902USD-114-07</v>
          </cell>
          <cell r="D493" t="str">
            <v>Intereses y otros por cobrar Refinanciado (Intereses Acumulados, Préstamos (I))</v>
          </cell>
          <cell r="E493">
            <v>13749.19</v>
          </cell>
          <cell r="F493">
            <v>11391.69</v>
          </cell>
          <cell r="G493">
            <v>11327.19</v>
          </cell>
          <cell r="H493">
            <v>13813.69</v>
          </cell>
          <cell r="I493">
            <v>13749.19</v>
          </cell>
          <cell r="J493">
            <v>11391.69</v>
          </cell>
          <cell r="K493">
            <v>11327.19</v>
          </cell>
          <cell r="L493">
            <v>13813.69</v>
          </cell>
        </row>
        <row r="494">
          <cell r="A494" t="str">
            <v>114204990802</v>
          </cell>
          <cell r="B494">
            <v>20</v>
          </cell>
          <cell r="C494" t="str">
            <v>1142049902USD-114-08</v>
          </cell>
          <cell r="D494" t="str">
            <v>Intereses y otros por cobrar Refinanciado (Intereses Acumulados, Préstamos (I))</v>
          </cell>
          <cell r="E494">
            <v>1578.11</v>
          </cell>
          <cell r="F494">
            <v>15679.22</v>
          </cell>
          <cell r="G494">
            <v>15515.55</v>
          </cell>
          <cell r="H494">
            <v>1741.78</v>
          </cell>
          <cell r="I494">
            <v>1578.11</v>
          </cell>
          <cell r="J494">
            <v>15679.22</v>
          </cell>
          <cell r="K494">
            <v>15515.55</v>
          </cell>
          <cell r="L494">
            <v>1741.78</v>
          </cell>
        </row>
        <row r="495">
          <cell r="A495" t="str">
            <v>114204991002</v>
          </cell>
          <cell r="B495">
            <v>20</v>
          </cell>
          <cell r="C495" t="str">
            <v>1142049902USD-114-10</v>
          </cell>
          <cell r="D495" t="str">
            <v>Intereses y otros por cobrar Refinanciado (Intereses Acumulados, Préstamos (I))</v>
          </cell>
          <cell r="E495">
            <v>3763.33</v>
          </cell>
          <cell r="F495">
            <v>3768.41</v>
          </cell>
          <cell r="G495">
            <v>4605.25</v>
          </cell>
          <cell r="H495">
            <v>2926.49</v>
          </cell>
          <cell r="I495">
            <v>3763.33</v>
          </cell>
          <cell r="J495">
            <v>3768.41</v>
          </cell>
          <cell r="K495">
            <v>4605.25</v>
          </cell>
          <cell r="L495">
            <v>2926.49</v>
          </cell>
        </row>
        <row r="496">
          <cell r="A496" t="str">
            <v>114204991102</v>
          </cell>
          <cell r="B496">
            <v>20</v>
          </cell>
          <cell r="C496" t="str">
            <v>1142049902USD-114-11</v>
          </cell>
          <cell r="D496" t="str">
            <v>Intereses y otros por cobrar Refinanciado (Intereses Acumulados, Préstamos (I))</v>
          </cell>
          <cell r="E496">
            <v>4634.13</v>
          </cell>
          <cell r="F496">
            <v>6126.43</v>
          </cell>
          <cell r="G496">
            <v>5736.66</v>
          </cell>
          <cell r="H496">
            <v>5023.8999999999996</v>
          </cell>
          <cell r="I496">
            <v>4634.13</v>
          </cell>
          <cell r="J496">
            <v>6126.43</v>
          </cell>
          <cell r="K496">
            <v>5736.66</v>
          </cell>
          <cell r="L496">
            <v>5023.8999999999996</v>
          </cell>
        </row>
        <row r="497">
          <cell r="A497" t="str">
            <v>114204991202</v>
          </cell>
          <cell r="B497">
            <v>20</v>
          </cell>
          <cell r="C497" t="str">
            <v>1142049902USD-114-12</v>
          </cell>
          <cell r="D497" t="str">
            <v>Intereses y otros por cobrar Refinanciado (Intereses Acumulados, Préstamos (I))</v>
          </cell>
          <cell r="E497">
            <v>16891.37</v>
          </cell>
          <cell r="F497">
            <v>9074.31</v>
          </cell>
          <cell r="G497">
            <v>7477.66</v>
          </cell>
          <cell r="H497">
            <v>18488.02</v>
          </cell>
          <cell r="I497">
            <v>16891.37</v>
          </cell>
          <cell r="J497">
            <v>9074.31</v>
          </cell>
          <cell r="K497">
            <v>7477.66</v>
          </cell>
          <cell r="L497">
            <v>18488.02</v>
          </cell>
        </row>
        <row r="498">
          <cell r="A498" t="str">
            <v>114204991302</v>
          </cell>
          <cell r="B498">
            <v>20</v>
          </cell>
          <cell r="C498" t="str">
            <v>1142049902USD-114-13</v>
          </cell>
          <cell r="D498" t="str">
            <v>Intereses y otros por cobrar Refinanciado (Intereses Acumulados, Préstamos (I))</v>
          </cell>
          <cell r="E498">
            <v>7300.71</v>
          </cell>
          <cell r="F498">
            <v>9407.84</v>
          </cell>
          <cell r="G498">
            <v>9851.2900000000009</v>
          </cell>
          <cell r="H498">
            <v>6857.26</v>
          </cell>
          <cell r="I498">
            <v>7300.71</v>
          </cell>
          <cell r="J498">
            <v>9407.84</v>
          </cell>
          <cell r="K498">
            <v>9851.2900000000009</v>
          </cell>
          <cell r="L498">
            <v>6857.26</v>
          </cell>
        </row>
        <row r="499">
          <cell r="A499" t="str">
            <v>114204991702</v>
          </cell>
          <cell r="B499">
            <v>20</v>
          </cell>
          <cell r="C499" t="str">
            <v>1142049902USD-114-17</v>
          </cell>
          <cell r="D499" t="str">
            <v>Intereses y otros por cobrar Refinanciado (Intereses Acumulados, Préstamos (I))</v>
          </cell>
          <cell r="E499">
            <v>3715.88</v>
          </cell>
          <cell r="F499">
            <v>1474.85</v>
          </cell>
          <cell r="G499">
            <v>1153.78</v>
          </cell>
          <cell r="H499">
            <v>4036.95</v>
          </cell>
          <cell r="I499">
            <v>3715.88</v>
          </cell>
          <cell r="J499">
            <v>1474.85</v>
          </cell>
          <cell r="K499">
            <v>1153.78</v>
          </cell>
          <cell r="L499">
            <v>4036.95</v>
          </cell>
        </row>
        <row r="500">
          <cell r="A500" t="str">
            <v>114204991802</v>
          </cell>
          <cell r="B500">
            <v>20</v>
          </cell>
          <cell r="C500" t="str">
            <v>1142049902USD-114-18</v>
          </cell>
          <cell r="D500" t="str">
            <v>Intereses y otros por cobrar Refinanciado (Intereses Acumulados, Préstamos (I))</v>
          </cell>
          <cell r="E500">
            <v>748.56</v>
          </cell>
          <cell r="F500">
            <v>927.11</v>
          </cell>
          <cell r="G500">
            <v>885.92</v>
          </cell>
          <cell r="H500">
            <v>789.75</v>
          </cell>
          <cell r="I500">
            <v>748.56</v>
          </cell>
          <cell r="J500">
            <v>927.11</v>
          </cell>
          <cell r="K500">
            <v>885.92</v>
          </cell>
          <cell r="L500">
            <v>789.75</v>
          </cell>
        </row>
        <row r="501">
          <cell r="A501" t="str">
            <v>114204991902</v>
          </cell>
          <cell r="B501">
            <v>20</v>
          </cell>
          <cell r="C501" t="str">
            <v>1142049902USD-114-19</v>
          </cell>
          <cell r="D501" t="str">
            <v>Intereses y otros por cobrar Refinanciado (Intereses Acumulados, Préstamos (I))</v>
          </cell>
          <cell r="E501">
            <v>8373.19</v>
          </cell>
          <cell r="F501">
            <v>8135.96</v>
          </cell>
          <cell r="G501">
            <v>9883.4</v>
          </cell>
          <cell r="H501">
            <v>6625.75</v>
          </cell>
          <cell r="I501">
            <v>8373.19</v>
          </cell>
          <cell r="J501">
            <v>8135.96</v>
          </cell>
          <cell r="K501">
            <v>9883.4</v>
          </cell>
          <cell r="L501">
            <v>6625.75</v>
          </cell>
        </row>
        <row r="502">
          <cell r="A502" t="str">
            <v>114204992202</v>
          </cell>
          <cell r="B502">
            <v>20</v>
          </cell>
          <cell r="C502" t="str">
            <v>1142049902USD-114-22</v>
          </cell>
          <cell r="D502" t="str">
            <v>Intereses y otros por cobrar Refinanciado (Intereses Acumulados, Préstamos (I))</v>
          </cell>
          <cell r="E502">
            <v>4778.32</v>
          </cell>
          <cell r="F502">
            <v>2312.0700000000002</v>
          </cell>
          <cell r="G502">
            <v>4157.62</v>
          </cell>
          <cell r="H502">
            <v>2932.77</v>
          </cell>
          <cell r="I502">
            <v>4778.32</v>
          </cell>
          <cell r="J502">
            <v>2312.0700000000002</v>
          </cell>
          <cell r="K502">
            <v>4157.62</v>
          </cell>
          <cell r="L502">
            <v>2932.77</v>
          </cell>
        </row>
        <row r="503">
          <cell r="A503" t="str">
            <v>114204992302</v>
          </cell>
          <cell r="B503">
            <v>20</v>
          </cell>
          <cell r="C503" t="str">
            <v>1142049902USD-114-23</v>
          </cell>
          <cell r="D503" t="str">
            <v>Intereses y otros por cobrar Refinanciado (Intereses Acumulados, Préstamos (I))</v>
          </cell>
          <cell r="E503">
            <v>5296.52</v>
          </cell>
          <cell r="F503">
            <v>5392.33</v>
          </cell>
          <cell r="G503">
            <v>4928.71</v>
          </cell>
          <cell r="H503">
            <v>5760.14</v>
          </cell>
          <cell r="I503">
            <v>5296.52</v>
          </cell>
          <cell r="J503">
            <v>5392.33</v>
          </cell>
          <cell r="K503">
            <v>4928.71</v>
          </cell>
          <cell r="L503">
            <v>5760.14</v>
          </cell>
        </row>
        <row r="504">
          <cell r="A504" t="str">
            <v>114204992402</v>
          </cell>
          <cell r="B504">
            <v>20</v>
          </cell>
          <cell r="C504" t="str">
            <v>1142049902USD-114-24</v>
          </cell>
          <cell r="D504" t="str">
            <v>Intereses y otros por cobrar Refinanciado (Intereses Acumulados, Préstamos (I))</v>
          </cell>
          <cell r="E504">
            <v>10555.94</v>
          </cell>
          <cell r="F504">
            <v>3460.18</v>
          </cell>
          <cell r="G504">
            <v>1971.4</v>
          </cell>
          <cell r="H504">
            <v>12044.72</v>
          </cell>
          <cell r="I504">
            <v>10555.94</v>
          </cell>
          <cell r="J504">
            <v>3460.18</v>
          </cell>
          <cell r="K504">
            <v>1971.4</v>
          </cell>
          <cell r="L504">
            <v>12044.72</v>
          </cell>
        </row>
        <row r="505">
          <cell r="A505" t="str">
            <v>114204992602</v>
          </cell>
          <cell r="B505">
            <v>20</v>
          </cell>
          <cell r="C505" t="str">
            <v>1142049902USD-114-26</v>
          </cell>
          <cell r="D505" t="str">
            <v>Intereses y otros por cobrar Refinanciado (Intereses Acumulados, Préstamos (I))</v>
          </cell>
          <cell r="E505">
            <v>971.36</v>
          </cell>
          <cell r="F505">
            <v>910.35</v>
          </cell>
          <cell r="G505">
            <v>1027.5899999999999</v>
          </cell>
          <cell r="H505">
            <v>854.12</v>
          </cell>
          <cell r="I505">
            <v>971.36</v>
          </cell>
          <cell r="J505">
            <v>910.35</v>
          </cell>
          <cell r="K505">
            <v>1027.5899999999999</v>
          </cell>
          <cell r="L505">
            <v>854.12</v>
          </cell>
        </row>
        <row r="506">
          <cell r="A506" t="str">
            <v>114204992702</v>
          </cell>
          <cell r="B506">
            <v>20</v>
          </cell>
          <cell r="C506" t="str">
            <v>1142049902USD-114-27</v>
          </cell>
          <cell r="D506" t="str">
            <v>Intereses y otros por cobrar Refinanciado (Intereses Acumulados, Préstamos (I))</v>
          </cell>
          <cell r="E506">
            <v>1535.59</v>
          </cell>
          <cell r="F506">
            <v>2459.54</v>
          </cell>
          <cell r="G506">
            <v>2219.36</v>
          </cell>
          <cell r="H506">
            <v>1775.77</v>
          </cell>
          <cell r="I506">
            <v>1535.59</v>
          </cell>
          <cell r="J506">
            <v>2459.54</v>
          </cell>
          <cell r="K506">
            <v>2219.36</v>
          </cell>
          <cell r="L506">
            <v>1775.77</v>
          </cell>
        </row>
        <row r="507">
          <cell r="A507" t="str">
            <v>114204993102</v>
          </cell>
          <cell r="B507">
            <v>20</v>
          </cell>
          <cell r="C507" t="str">
            <v>1142049902USD-114-31</v>
          </cell>
          <cell r="D507" t="str">
            <v>Intereses y otros por cobrar Refinanciado (Intereses Acumulados, Préstamos (I))</v>
          </cell>
          <cell r="E507">
            <v>16297.97</v>
          </cell>
          <cell r="F507">
            <v>18226.64</v>
          </cell>
          <cell r="G507">
            <v>12602.65</v>
          </cell>
          <cell r="H507">
            <v>21921.96</v>
          </cell>
          <cell r="I507">
            <v>16297.97</v>
          </cell>
          <cell r="J507">
            <v>18226.64</v>
          </cell>
          <cell r="K507">
            <v>12602.65</v>
          </cell>
          <cell r="L507">
            <v>21921.96</v>
          </cell>
        </row>
        <row r="508">
          <cell r="A508" t="str">
            <v>114204994102</v>
          </cell>
          <cell r="B508">
            <v>20</v>
          </cell>
          <cell r="C508" t="str">
            <v>1142049902USD-114-41</v>
          </cell>
          <cell r="D508" t="str">
            <v>Intereses y otros por cobrar Refinanciado (Intereses Acumulados, Préstamos (I))</v>
          </cell>
          <cell r="E508">
            <v>10906.94</v>
          </cell>
          <cell r="F508">
            <v>12037.86</v>
          </cell>
          <cell r="G508">
            <v>13994.29</v>
          </cell>
          <cell r="H508">
            <v>8950.51</v>
          </cell>
          <cell r="I508">
            <v>10906.94</v>
          </cell>
          <cell r="J508">
            <v>12037.86</v>
          </cell>
          <cell r="K508">
            <v>13994.29</v>
          </cell>
          <cell r="L508">
            <v>8950.51</v>
          </cell>
        </row>
        <row r="509">
          <cell r="A509" t="str">
            <v>1142049903</v>
          </cell>
          <cell r="B509">
            <v>14</v>
          </cell>
          <cell r="C509" t="str">
            <v>1142049903 USD</v>
          </cell>
          <cell r="D509" t="str">
            <v>Intereses y otros por cobrar Reprogramado</v>
          </cell>
          <cell r="E509">
            <v>27630.880000000001</v>
          </cell>
          <cell r="F509">
            <v>13188.48</v>
          </cell>
          <cell r="G509">
            <v>10906.17</v>
          </cell>
          <cell r="H509">
            <v>29913.19</v>
          </cell>
          <cell r="I509">
            <v>27630.880000000001</v>
          </cell>
          <cell r="J509">
            <v>13188.48</v>
          </cell>
          <cell r="K509">
            <v>10906.17</v>
          </cell>
          <cell r="L509">
            <v>29913.19</v>
          </cell>
        </row>
        <row r="510">
          <cell r="A510" t="str">
            <v>114204990203</v>
          </cell>
          <cell r="B510">
            <v>20</v>
          </cell>
          <cell r="C510" t="str">
            <v>1142049903USD-114-02</v>
          </cell>
          <cell r="D510" t="str">
            <v>Intereses y otros por cobrar Reprogramado (Intereses Acumulados, Préstamos (I))</v>
          </cell>
          <cell r="E510">
            <v>1078.57</v>
          </cell>
          <cell r="F510">
            <v>733.83</v>
          </cell>
          <cell r="G510">
            <v>717.96</v>
          </cell>
          <cell r="H510">
            <v>1094.44</v>
          </cell>
          <cell r="I510">
            <v>1078.57</v>
          </cell>
          <cell r="J510">
            <v>733.83</v>
          </cell>
          <cell r="K510">
            <v>717.96</v>
          </cell>
          <cell r="L510">
            <v>1094.44</v>
          </cell>
        </row>
        <row r="511">
          <cell r="A511" t="str">
            <v>114204990303</v>
          </cell>
          <cell r="B511">
            <v>20</v>
          </cell>
          <cell r="C511" t="str">
            <v>1142049903USD-114-03</v>
          </cell>
          <cell r="D511" t="str">
            <v>Intereses y otros por cobrar Reprogramado (Intereses Acumulados, Préstamos (I))</v>
          </cell>
          <cell r="E511">
            <v>13239.34</v>
          </cell>
          <cell r="F511">
            <v>3550.63</v>
          </cell>
          <cell r="G511">
            <v>547.20000000000005</v>
          </cell>
          <cell r="H511">
            <v>16242.77</v>
          </cell>
          <cell r="I511">
            <v>13239.34</v>
          </cell>
          <cell r="J511">
            <v>3550.63</v>
          </cell>
          <cell r="K511">
            <v>547.20000000000005</v>
          </cell>
          <cell r="L511">
            <v>16242.77</v>
          </cell>
        </row>
        <row r="512">
          <cell r="A512" t="str">
            <v>114204990403</v>
          </cell>
          <cell r="B512">
            <v>20</v>
          </cell>
          <cell r="C512" t="str">
            <v>1142049903USD-114-04</v>
          </cell>
          <cell r="D512" t="str">
            <v>Intereses y otros por cobrar Reprogramado (Intereses Acumulados, Préstamos (I))</v>
          </cell>
          <cell r="E512">
            <v>33.17</v>
          </cell>
          <cell r="F512">
            <v>49.01</v>
          </cell>
          <cell r="G512">
            <v>49.56</v>
          </cell>
          <cell r="H512">
            <v>32.619999999999997</v>
          </cell>
          <cell r="I512">
            <v>33.17</v>
          </cell>
          <cell r="J512">
            <v>49.01</v>
          </cell>
          <cell r="K512">
            <v>49.56</v>
          </cell>
          <cell r="L512">
            <v>32.619999999999997</v>
          </cell>
        </row>
        <row r="513">
          <cell r="A513" t="str">
            <v>114204990703</v>
          </cell>
          <cell r="B513">
            <v>20</v>
          </cell>
          <cell r="C513" t="str">
            <v>1142049903USD-114-07</v>
          </cell>
          <cell r="D513" t="str">
            <v>Intereses y otros por cobrar Reprogramado (Intereses Acumulados, Préstamos (I))</v>
          </cell>
          <cell r="E513">
            <v>787.56</v>
          </cell>
          <cell r="F513">
            <v>326.19</v>
          </cell>
          <cell r="G513">
            <v>311.05</v>
          </cell>
          <cell r="H513">
            <v>802.7</v>
          </cell>
          <cell r="I513">
            <v>787.56</v>
          </cell>
          <cell r="J513">
            <v>326.19</v>
          </cell>
          <cell r="K513">
            <v>311.05</v>
          </cell>
          <cell r="L513">
            <v>802.7</v>
          </cell>
        </row>
        <row r="514">
          <cell r="A514" t="str">
            <v>114204990803</v>
          </cell>
          <cell r="B514">
            <v>20</v>
          </cell>
          <cell r="C514" t="str">
            <v>1142049903USD-114-08</v>
          </cell>
          <cell r="D514" t="str">
            <v>Intereses y otros por cobrar Reprogramado (Intereses Acumulados, Préstamos (I))</v>
          </cell>
          <cell r="E514">
            <v>7671.18</v>
          </cell>
          <cell r="F514">
            <v>4800.32</v>
          </cell>
          <cell r="G514">
            <v>6576.01</v>
          </cell>
          <cell r="H514">
            <v>5895.49</v>
          </cell>
          <cell r="I514">
            <v>7671.18</v>
          </cell>
          <cell r="J514">
            <v>4800.32</v>
          </cell>
          <cell r="K514">
            <v>6576.01</v>
          </cell>
          <cell r="L514">
            <v>5895.49</v>
          </cell>
        </row>
        <row r="515">
          <cell r="A515" t="str">
            <v>114204991003</v>
          </cell>
          <cell r="B515">
            <v>20</v>
          </cell>
          <cell r="C515" t="str">
            <v>1142049903USD-114-10</v>
          </cell>
          <cell r="D515" t="str">
            <v>Intereses y otros por cobrar Reprogramado (Intereses Acumulados, Préstamos (I))</v>
          </cell>
          <cell r="E515">
            <v>226.42</v>
          </cell>
          <cell r="F515">
            <v>193.44</v>
          </cell>
          <cell r="G515">
            <v>188.14</v>
          </cell>
          <cell r="H515">
            <v>231.72</v>
          </cell>
          <cell r="I515">
            <v>226.42</v>
          </cell>
          <cell r="J515">
            <v>193.44</v>
          </cell>
          <cell r="K515">
            <v>188.14</v>
          </cell>
          <cell r="L515">
            <v>231.72</v>
          </cell>
        </row>
        <row r="516">
          <cell r="A516" t="str">
            <v>114204991103</v>
          </cell>
          <cell r="B516">
            <v>20</v>
          </cell>
          <cell r="C516" t="str">
            <v>1142049903USD-114-11</v>
          </cell>
          <cell r="D516" t="str">
            <v>Intereses y otros por cobrar Reprogramado (Intereses Acumulados, Préstamos (I))</v>
          </cell>
          <cell r="E516">
            <v>17.22</v>
          </cell>
          <cell r="F516">
            <v>93.02</v>
          </cell>
          <cell r="G516">
            <v>103.4</v>
          </cell>
          <cell r="H516">
            <v>6.84</v>
          </cell>
          <cell r="I516">
            <v>17.22</v>
          </cell>
          <cell r="J516">
            <v>93.02</v>
          </cell>
          <cell r="K516">
            <v>103.4</v>
          </cell>
          <cell r="L516">
            <v>6.84</v>
          </cell>
        </row>
        <row r="517">
          <cell r="A517" t="str">
            <v>114204991203</v>
          </cell>
          <cell r="B517">
            <v>20</v>
          </cell>
          <cell r="C517" t="str">
            <v>1142049903USD-114-12</v>
          </cell>
          <cell r="D517" t="str">
            <v>Intereses y otros por cobrar Reprogramado (Intereses Acumulados, Préstamos (I))</v>
          </cell>
          <cell r="E517">
            <v>1115.33</v>
          </cell>
          <cell r="F517">
            <v>134.09</v>
          </cell>
          <cell r="G517">
            <v>0</v>
          </cell>
          <cell r="H517">
            <v>1249.42</v>
          </cell>
          <cell r="I517">
            <v>1115.33</v>
          </cell>
          <cell r="J517">
            <v>134.09</v>
          </cell>
          <cell r="K517">
            <v>0</v>
          </cell>
          <cell r="L517">
            <v>1249.42</v>
          </cell>
        </row>
        <row r="518">
          <cell r="A518" t="str">
            <v>114204991303</v>
          </cell>
          <cell r="B518">
            <v>20</v>
          </cell>
          <cell r="C518" t="str">
            <v>1142049903USD-114-13</v>
          </cell>
          <cell r="D518" t="str">
            <v>Intereses y otros por cobrar Reprogramado (Intereses Acumulados, Préstamos (I))</v>
          </cell>
          <cell r="E518">
            <v>840.52</v>
          </cell>
          <cell r="F518">
            <v>336.58</v>
          </cell>
          <cell r="G518">
            <v>87.1</v>
          </cell>
          <cell r="H518">
            <v>1090</v>
          </cell>
          <cell r="I518">
            <v>840.52</v>
          </cell>
          <cell r="J518">
            <v>336.58</v>
          </cell>
          <cell r="K518">
            <v>87.1</v>
          </cell>
          <cell r="L518">
            <v>1090</v>
          </cell>
        </row>
        <row r="519">
          <cell r="A519" t="str">
            <v>114204991703</v>
          </cell>
          <cell r="B519">
            <v>20</v>
          </cell>
          <cell r="C519" t="str">
            <v>1142049903USD-114-17</v>
          </cell>
          <cell r="D519" t="str">
            <v>Intereses y otros por cobrar Reprogramado (Intereses Acumulados, Préstamos (I))</v>
          </cell>
          <cell r="E519">
            <v>135.03</v>
          </cell>
          <cell r="F519">
            <v>478.62</v>
          </cell>
          <cell r="G519">
            <v>466.04</v>
          </cell>
          <cell r="H519">
            <v>147.61000000000001</v>
          </cell>
          <cell r="I519">
            <v>135.03</v>
          </cell>
          <cell r="J519">
            <v>478.62</v>
          </cell>
          <cell r="K519">
            <v>466.04</v>
          </cell>
          <cell r="L519">
            <v>147.61000000000001</v>
          </cell>
        </row>
        <row r="520">
          <cell r="A520" t="str">
            <v>114204991903</v>
          </cell>
          <cell r="B520">
            <v>20</v>
          </cell>
          <cell r="C520" t="str">
            <v>1142049903USD-114-19</v>
          </cell>
          <cell r="D520" t="str">
            <v>Intereses y otros por cobrar Reprogramado (Intereses Acumulados, Préstamos (I))</v>
          </cell>
          <cell r="E520">
            <v>184.02</v>
          </cell>
          <cell r="F520">
            <v>233.15</v>
          </cell>
          <cell r="G520">
            <v>223.29</v>
          </cell>
          <cell r="H520">
            <v>193.88</v>
          </cell>
          <cell r="I520">
            <v>184.02</v>
          </cell>
          <cell r="J520">
            <v>233.15</v>
          </cell>
          <cell r="K520">
            <v>223.29</v>
          </cell>
          <cell r="L520">
            <v>193.88</v>
          </cell>
        </row>
        <row r="521">
          <cell r="A521" t="str">
            <v>114204992203</v>
          </cell>
          <cell r="B521">
            <v>20</v>
          </cell>
          <cell r="C521" t="str">
            <v>1142049903USD-114-22</v>
          </cell>
          <cell r="D521" t="str">
            <v>Intereses y otros por cobrar Reprogramado (Intereses Acumulados, Préstamos (I))</v>
          </cell>
          <cell r="E521">
            <v>115.85</v>
          </cell>
          <cell r="F521">
            <v>52.6</v>
          </cell>
          <cell r="G521">
            <v>54.24</v>
          </cell>
          <cell r="H521">
            <v>114.21</v>
          </cell>
          <cell r="I521">
            <v>115.85</v>
          </cell>
          <cell r="J521">
            <v>52.6</v>
          </cell>
          <cell r="K521">
            <v>54.24</v>
          </cell>
          <cell r="L521">
            <v>114.21</v>
          </cell>
        </row>
        <row r="522">
          <cell r="A522" t="str">
            <v>114204992303</v>
          </cell>
          <cell r="B522">
            <v>20</v>
          </cell>
          <cell r="C522" t="str">
            <v>1142049903USD-114-23</v>
          </cell>
          <cell r="D522" t="str">
            <v>Intereses y otros por cobrar Reprogramado (Intereses Acumulados, Préstamos (I))</v>
          </cell>
          <cell r="E522">
            <v>1070.6300000000001</v>
          </cell>
          <cell r="F522">
            <v>698.38</v>
          </cell>
          <cell r="G522">
            <v>669.02</v>
          </cell>
          <cell r="H522">
            <v>1099.99</v>
          </cell>
          <cell r="I522">
            <v>1070.6300000000001</v>
          </cell>
          <cell r="J522">
            <v>698.38</v>
          </cell>
          <cell r="K522">
            <v>669.02</v>
          </cell>
          <cell r="L522">
            <v>1099.99</v>
          </cell>
        </row>
        <row r="523">
          <cell r="A523" t="str">
            <v>114204992403</v>
          </cell>
          <cell r="B523">
            <v>20</v>
          </cell>
          <cell r="C523" t="str">
            <v>1142049903USD-114-24</v>
          </cell>
          <cell r="D523" t="str">
            <v>Intereses y otros por cobrar Reprogramado (Intereses Acumulados, Préstamos (I))</v>
          </cell>
          <cell r="E523">
            <v>10.14</v>
          </cell>
          <cell r="F523">
            <v>29.94</v>
          </cell>
          <cell r="G523">
            <v>29.9</v>
          </cell>
          <cell r="H523">
            <v>10.18</v>
          </cell>
          <cell r="I523">
            <v>10.14</v>
          </cell>
          <cell r="J523">
            <v>29.94</v>
          </cell>
          <cell r="K523">
            <v>29.9</v>
          </cell>
          <cell r="L523">
            <v>10.18</v>
          </cell>
        </row>
        <row r="524">
          <cell r="A524" t="str">
            <v>114204992703</v>
          </cell>
          <cell r="B524">
            <v>20</v>
          </cell>
          <cell r="C524" t="str">
            <v>1142049903USD-114-27</v>
          </cell>
          <cell r="D524" t="str">
            <v>Intereses y otros por cobrar Reprogramado (Intereses Acumulados, Préstamos (I))</v>
          </cell>
          <cell r="E524">
            <v>508.97</v>
          </cell>
          <cell r="F524">
            <v>595.54</v>
          </cell>
          <cell r="G524">
            <v>569.77</v>
          </cell>
          <cell r="H524">
            <v>534.74</v>
          </cell>
          <cell r="I524">
            <v>508.97</v>
          </cell>
          <cell r="J524">
            <v>595.54</v>
          </cell>
          <cell r="K524">
            <v>569.77</v>
          </cell>
          <cell r="L524">
            <v>534.74</v>
          </cell>
        </row>
        <row r="525">
          <cell r="A525" t="str">
            <v>114204993103</v>
          </cell>
          <cell r="B525">
            <v>20</v>
          </cell>
          <cell r="C525" t="str">
            <v>1142049903USD-114-31</v>
          </cell>
          <cell r="D525" t="str">
            <v>Intereses y otros por cobrar Reprogramado (Intereses Acumulados, Préstamos (I))</v>
          </cell>
          <cell r="E525">
            <v>503.58</v>
          </cell>
          <cell r="F525">
            <v>810.92</v>
          </cell>
          <cell r="G525">
            <v>231.73</v>
          </cell>
          <cell r="H525">
            <v>1082.77</v>
          </cell>
          <cell r="I525">
            <v>503.58</v>
          </cell>
          <cell r="J525">
            <v>810.92</v>
          </cell>
          <cell r="K525">
            <v>231.73</v>
          </cell>
          <cell r="L525">
            <v>1082.77</v>
          </cell>
        </row>
        <row r="526">
          <cell r="A526" t="str">
            <v>114204994103</v>
          </cell>
          <cell r="B526">
            <v>20</v>
          </cell>
          <cell r="C526" t="str">
            <v>1142049903USD-114-41</v>
          </cell>
          <cell r="D526" t="str">
            <v>Intereses y otros por cobrar Reprogramado (Intereses Acumulados, Préstamos (I))</v>
          </cell>
          <cell r="E526">
            <v>93.35</v>
          </cell>
          <cell r="F526">
            <v>72.22</v>
          </cell>
          <cell r="G526">
            <v>81.760000000000005</v>
          </cell>
          <cell r="H526">
            <v>83.81</v>
          </cell>
          <cell r="I526">
            <v>93.35</v>
          </cell>
          <cell r="J526">
            <v>72.22</v>
          </cell>
          <cell r="K526">
            <v>81.760000000000005</v>
          </cell>
          <cell r="L526">
            <v>83.81</v>
          </cell>
        </row>
        <row r="527">
          <cell r="A527" t="str">
            <v>1142049904</v>
          </cell>
          <cell r="B527">
            <v>14</v>
          </cell>
          <cell r="C527" t="str">
            <v>1142049904 USD</v>
          </cell>
          <cell r="D527" t="str">
            <v>Int. Prést. Particulares Vivienda Originales</v>
          </cell>
          <cell r="E527">
            <v>318464.09000000003</v>
          </cell>
          <cell r="F527">
            <v>108441.09</v>
          </cell>
          <cell r="G527">
            <v>99485.13</v>
          </cell>
          <cell r="H527">
            <v>327420.05</v>
          </cell>
          <cell r="I527">
            <v>318464.09000000003</v>
          </cell>
          <cell r="J527">
            <v>108441.09</v>
          </cell>
          <cell r="K527">
            <v>99485.13</v>
          </cell>
          <cell r="L527">
            <v>327420.05</v>
          </cell>
        </row>
        <row r="528">
          <cell r="A528" t="str">
            <v>114204990204</v>
          </cell>
          <cell r="B528">
            <v>20</v>
          </cell>
          <cell r="C528" t="str">
            <v>1142049904USD-114-02</v>
          </cell>
          <cell r="D528" t="str">
            <v>Int. Prést. Particulares Vivienda Originales (Intereses Acumulados, Préstamos (I</v>
          </cell>
          <cell r="E528">
            <v>31536.09</v>
          </cell>
          <cell r="F528">
            <v>9917.52</v>
          </cell>
          <cell r="G528">
            <v>15416.5</v>
          </cell>
          <cell r="H528">
            <v>26037.11</v>
          </cell>
          <cell r="I528">
            <v>31536.09</v>
          </cell>
          <cell r="J528">
            <v>9917.52</v>
          </cell>
          <cell r="K528">
            <v>15416.5</v>
          </cell>
          <cell r="L528">
            <v>26037.11</v>
          </cell>
        </row>
        <row r="529">
          <cell r="A529" t="str">
            <v>114204990304</v>
          </cell>
          <cell r="B529">
            <v>20</v>
          </cell>
          <cell r="C529" t="str">
            <v>1142049904USD-114-03</v>
          </cell>
          <cell r="D529" t="str">
            <v>Int. Prést. Particulares Vivienda Originales (Intereses Acumulados, Préstamos (I</v>
          </cell>
          <cell r="E529">
            <v>30988.14</v>
          </cell>
          <cell r="F529">
            <v>7978.02</v>
          </cell>
          <cell r="G529">
            <v>10884.23</v>
          </cell>
          <cell r="H529">
            <v>28081.93</v>
          </cell>
          <cell r="I529">
            <v>30988.14</v>
          </cell>
          <cell r="J529">
            <v>7978.02</v>
          </cell>
          <cell r="K529">
            <v>10884.23</v>
          </cell>
          <cell r="L529">
            <v>28081.93</v>
          </cell>
        </row>
        <row r="530">
          <cell r="A530" t="str">
            <v>114204990404</v>
          </cell>
          <cell r="B530">
            <v>20</v>
          </cell>
          <cell r="C530" t="str">
            <v>1142049904USD-114-04</v>
          </cell>
          <cell r="D530" t="str">
            <v>Int. Prést. Particulares Vivienda Originales (Intereses Acumulados, Préstamos (I</v>
          </cell>
          <cell r="E530">
            <v>7456.15</v>
          </cell>
          <cell r="F530">
            <v>3221.79</v>
          </cell>
          <cell r="G530">
            <v>2227.52</v>
          </cell>
          <cell r="H530">
            <v>8450.42</v>
          </cell>
          <cell r="I530">
            <v>7456.15</v>
          </cell>
          <cell r="J530">
            <v>3221.79</v>
          </cell>
          <cell r="K530">
            <v>2227.52</v>
          </cell>
          <cell r="L530">
            <v>8450.42</v>
          </cell>
        </row>
        <row r="531">
          <cell r="A531" t="str">
            <v>114204990504</v>
          </cell>
          <cell r="B531">
            <v>20</v>
          </cell>
          <cell r="C531" t="str">
            <v>1142049904USD-114-05</v>
          </cell>
          <cell r="D531" t="str">
            <v>Int. Prést. Particulares Vivienda Originales (Intereses Acumulados, Préstamos (I</v>
          </cell>
          <cell r="E531">
            <v>5743.39</v>
          </cell>
          <cell r="F531">
            <v>1858.45</v>
          </cell>
          <cell r="G531">
            <v>1791.81</v>
          </cell>
          <cell r="H531">
            <v>5810.03</v>
          </cell>
          <cell r="I531">
            <v>5743.39</v>
          </cell>
          <cell r="J531">
            <v>1858.45</v>
          </cell>
          <cell r="K531">
            <v>1791.81</v>
          </cell>
          <cell r="L531">
            <v>5810.03</v>
          </cell>
        </row>
        <row r="532">
          <cell r="A532" t="str">
            <v>114204990704</v>
          </cell>
          <cell r="B532">
            <v>20</v>
          </cell>
          <cell r="C532" t="str">
            <v>1142049904USD-114-07</v>
          </cell>
          <cell r="D532" t="str">
            <v>Int. Prést. Particulares Vivienda Originales (Intereses Acumulados, Préstamos (I</v>
          </cell>
          <cell r="E532">
            <v>29629.81</v>
          </cell>
          <cell r="F532">
            <v>7314.14</v>
          </cell>
          <cell r="G532">
            <v>6209.09</v>
          </cell>
          <cell r="H532">
            <v>30734.86</v>
          </cell>
          <cell r="I532">
            <v>29629.81</v>
          </cell>
          <cell r="J532">
            <v>7314.14</v>
          </cell>
          <cell r="K532">
            <v>6209.09</v>
          </cell>
          <cell r="L532">
            <v>30734.86</v>
          </cell>
        </row>
        <row r="533">
          <cell r="A533" t="str">
            <v>114204990804</v>
          </cell>
          <cell r="B533">
            <v>20</v>
          </cell>
          <cell r="C533" t="str">
            <v>1142049904USD-114-08</v>
          </cell>
          <cell r="D533" t="str">
            <v>Int. Prést. Particulares Vivienda Originales (Intereses Acumulados, Préstamos (I</v>
          </cell>
          <cell r="E533">
            <v>10307.65</v>
          </cell>
          <cell r="F533">
            <v>3129.3</v>
          </cell>
          <cell r="G533">
            <v>3937.78</v>
          </cell>
          <cell r="H533">
            <v>9499.17</v>
          </cell>
          <cell r="I533">
            <v>10307.65</v>
          </cell>
          <cell r="J533">
            <v>3129.3</v>
          </cell>
          <cell r="K533">
            <v>3937.78</v>
          </cell>
          <cell r="L533">
            <v>9499.17</v>
          </cell>
        </row>
        <row r="534">
          <cell r="A534" t="str">
            <v>114204991004</v>
          </cell>
          <cell r="B534">
            <v>20</v>
          </cell>
          <cell r="C534" t="str">
            <v>1142049904USD-114-10</v>
          </cell>
          <cell r="D534" t="str">
            <v>Int. Prést. Particulares Vivienda Originales (Intereses Acumulados, Préstamos (I</v>
          </cell>
          <cell r="E534">
            <v>11082.1</v>
          </cell>
          <cell r="F534">
            <v>3528.5</v>
          </cell>
          <cell r="G534">
            <v>5705.23</v>
          </cell>
          <cell r="H534">
            <v>8905.3700000000008</v>
          </cell>
          <cell r="I534">
            <v>11082.1</v>
          </cell>
          <cell r="J534">
            <v>3528.5</v>
          </cell>
          <cell r="K534">
            <v>5705.23</v>
          </cell>
          <cell r="L534">
            <v>8905.3700000000008</v>
          </cell>
        </row>
        <row r="535">
          <cell r="A535" t="str">
            <v>114204991104</v>
          </cell>
          <cell r="B535">
            <v>20</v>
          </cell>
          <cell r="C535" t="str">
            <v>1142049904USD-114-11</v>
          </cell>
          <cell r="D535" t="str">
            <v>Int. Prést. Particulares Vivienda Originales (Intereses Acumulados, Préstamos (I</v>
          </cell>
          <cell r="E535">
            <v>7607.26</v>
          </cell>
          <cell r="F535">
            <v>1903.72</v>
          </cell>
          <cell r="G535">
            <v>2870.84</v>
          </cell>
          <cell r="H535">
            <v>6640.14</v>
          </cell>
          <cell r="I535">
            <v>7607.26</v>
          </cell>
          <cell r="J535">
            <v>1903.72</v>
          </cell>
          <cell r="K535">
            <v>2870.84</v>
          </cell>
          <cell r="L535">
            <v>6640.14</v>
          </cell>
        </row>
        <row r="536">
          <cell r="A536" t="str">
            <v>114204991204</v>
          </cell>
          <cell r="B536">
            <v>20</v>
          </cell>
          <cell r="C536" t="str">
            <v>1142049904USD-114-12</v>
          </cell>
          <cell r="D536" t="str">
            <v>Int. Prést. Particulares Vivienda Originales (Intereses Acumulados, Préstamos (I</v>
          </cell>
          <cell r="E536">
            <v>19670.96</v>
          </cell>
          <cell r="F536">
            <v>5612.88</v>
          </cell>
          <cell r="G536">
            <v>5669.53</v>
          </cell>
          <cell r="H536">
            <v>19614.310000000001</v>
          </cell>
          <cell r="I536">
            <v>19670.96</v>
          </cell>
          <cell r="J536">
            <v>5612.88</v>
          </cell>
          <cell r="K536">
            <v>5669.53</v>
          </cell>
          <cell r="L536">
            <v>19614.310000000001</v>
          </cell>
        </row>
        <row r="537">
          <cell r="A537" t="str">
            <v>114204991304</v>
          </cell>
          <cell r="B537">
            <v>20</v>
          </cell>
          <cell r="C537" t="str">
            <v>1142049904USD-114-13</v>
          </cell>
          <cell r="D537" t="str">
            <v>Int. Prést. Particulares Vivienda Originales (Intereses Acumulados, Préstamos (I</v>
          </cell>
          <cell r="E537">
            <v>16839.71</v>
          </cell>
          <cell r="F537">
            <v>2608.5300000000002</v>
          </cell>
          <cell r="G537">
            <v>1973.74</v>
          </cell>
          <cell r="H537">
            <v>17474.5</v>
          </cell>
          <cell r="I537">
            <v>16839.71</v>
          </cell>
          <cell r="J537">
            <v>2608.5300000000002</v>
          </cell>
          <cell r="K537">
            <v>1973.74</v>
          </cell>
          <cell r="L537">
            <v>17474.5</v>
          </cell>
        </row>
        <row r="538">
          <cell r="A538" t="str">
            <v>114204991704</v>
          </cell>
          <cell r="B538">
            <v>20</v>
          </cell>
          <cell r="C538" t="str">
            <v>1142049904USD-114-17</v>
          </cell>
          <cell r="D538" t="str">
            <v>Int. Prést. Particulares Vivienda Originales (Intereses Acumulados, Préstamos (I</v>
          </cell>
          <cell r="E538">
            <v>8217.14</v>
          </cell>
          <cell r="F538">
            <v>3410.26</v>
          </cell>
          <cell r="G538">
            <v>3552.12</v>
          </cell>
          <cell r="H538">
            <v>8075.28</v>
          </cell>
          <cell r="I538">
            <v>8217.14</v>
          </cell>
          <cell r="J538">
            <v>3410.26</v>
          </cell>
          <cell r="K538">
            <v>3552.12</v>
          </cell>
          <cell r="L538">
            <v>8075.28</v>
          </cell>
        </row>
        <row r="539">
          <cell r="A539" t="str">
            <v>114204991804</v>
          </cell>
          <cell r="B539">
            <v>20</v>
          </cell>
          <cell r="C539" t="str">
            <v>1142049904USD-114-18</v>
          </cell>
          <cell r="D539" t="str">
            <v>Int. Prést. Particulares Vivienda Originales (Intereses Acumulados, Préstamos (I</v>
          </cell>
          <cell r="E539">
            <v>4253.9799999999996</v>
          </cell>
          <cell r="F539">
            <v>1615.94</v>
          </cell>
          <cell r="G539">
            <v>1172.74</v>
          </cell>
          <cell r="H539">
            <v>4697.18</v>
          </cell>
          <cell r="I539">
            <v>4253.9799999999996</v>
          </cell>
          <cell r="J539">
            <v>1615.94</v>
          </cell>
          <cell r="K539">
            <v>1172.74</v>
          </cell>
          <cell r="L539">
            <v>4697.18</v>
          </cell>
        </row>
        <row r="540">
          <cell r="A540" t="str">
            <v>114204991904</v>
          </cell>
          <cell r="B540">
            <v>20</v>
          </cell>
          <cell r="C540" t="str">
            <v>1142049904USD-114-19</v>
          </cell>
          <cell r="D540" t="str">
            <v>Int. Prést. Particulares Vivienda Originales (Intereses Acumulados, Préstamos (I</v>
          </cell>
          <cell r="E540">
            <v>15218.34</v>
          </cell>
          <cell r="F540">
            <v>3454.91</v>
          </cell>
          <cell r="G540">
            <v>3547.6</v>
          </cell>
          <cell r="H540">
            <v>15125.65</v>
          </cell>
          <cell r="I540">
            <v>15218.34</v>
          </cell>
          <cell r="J540">
            <v>3454.91</v>
          </cell>
          <cell r="K540">
            <v>3547.6</v>
          </cell>
          <cell r="L540">
            <v>15125.65</v>
          </cell>
        </row>
        <row r="541">
          <cell r="A541" t="str">
            <v>114204992204</v>
          </cell>
          <cell r="B541">
            <v>20</v>
          </cell>
          <cell r="C541" t="str">
            <v>1142049904USD-114-22</v>
          </cell>
          <cell r="D541" t="str">
            <v>Int. Prést. Particulares Vivienda Originales (Intereses Acumulados, Préstamos (I</v>
          </cell>
          <cell r="E541">
            <v>13544.34</v>
          </cell>
          <cell r="F541">
            <v>1697.34</v>
          </cell>
          <cell r="G541">
            <v>955.97</v>
          </cell>
          <cell r="H541">
            <v>14285.71</v>
          </cell>
          <cell r="I541">
            <v>13544.34</v>
          </cell>
          <cell r="J541">
            <v>1697.34</v>
          </cell>
          <cell r="K541">
            <v>955.97</v>
          </cell>
          <cell r="L541">
            <v>14285.71</v>
          </cell>
        </row>
        <row r="542">
          <cell r="A542" t="str">
            <v>114204992304</v>
          </cell>
          <cell r="B542">
            <v>20</v>
          </cell>
          <cell r="C542" t="str">
            <v>1142049904USD-114-23</v>
          </cell>
          <cell r="D542" t="str">
            <v>Int. Prést. Particulares Vivienda Originales (Intereses Acumulados, Préstamos (I</v>
          </cell>
          <cell r="E542">
            <v>12746.96</v>
          </cell>
          <cell r="F542">
            <v>3257.26</v>
          </cell>
          <cell r="G542">
            <v>2463.9</v>
          </cell>
          <cell r="H542">
            <v>13540.32</v>
          </cell>
          <cell r="I542">
            <v>12746.96</v>
          </cell>
          <cell r="J542">
            <v>3257.26</v>
          </cell>
          <cell r="K542">
            <v>2463.9</v>
          </cell>
          <cell r="L542">
            <v>13540.32</v>
          </cell>
        </row>
        <row r="543">
          <cell r="A543" t="str">
            <v>114204992404</v>
          </cell>
          <cell r="B543">
            <v>20</v>
          </cell>
          <cell r="C543" t="str">
            <v>1142049904USD-114-24</v>
          </cell>
          <cell r="D543" t="str">
            <v>Int. Prést. Particulares Vivienda Originales (Intereses Acumulados, Préstamos (I</v>
          </cell>
          <cell r="E543">
            <v>7086.98</v>
          </cell>
          <cell r="F543">
            <v>1949.37</v>
          </cell>
          <cell r="G543">
            <v>2497.29</v>
          </cell>
          <cell r="H543">
            <v>6539.06</v>
          </cell>
          <cell r="I543">
            <v>7086.98</v>
          </cell>
          <cell r="J543">
            <v>1949.37</v>
          </cell>
          <cell r="K543">
            <v>2497.29</v>
          </cell>
          <cell r="L543">
            <v>6539.06</v>
          </cell>
        </row>
        <row r="544">
          <cell r="A544" t="str">
            <v>114204992604</v>
          </cell>
          <cell r="B544">
            <v>20</v>
          </cell>
          <cell r="C544" t="str">
            <v>1142049904USD-114-26</v>
          </cell>
          <cell r="D544" t="str">
            <v>Int. Prést. Particulares Vivienda Originales (Intereses Acumulados, Préstamos (I</v>
          </cell>
          <cell r="E544">
            <v>7063.67</v>
          </cell>
          <cell r="F544">
            <v>2653.07</v>
          </cell>
          <cell r="G544">
            <v>2220.04</v>
          </cell>
          <cell r="H544">
            <v>7496.7</v>
          </cell>
          <cell r="I544">
            <v>7063.67</v>
          </cell>
          <cell r="J544">
            <v>2653.07</v>
          </cell>
          <cell r="K544">
            <v>2220.04</v>
          </cell>
          <cell r="L544">
            <v>7496.7</v>
          </cell>
        </row>
        <row r="545">
          <cell r="A545" t="str">
            <v>114204992704</v>
          </cell>
          <cell r="B545">
            <v>20</v>
          </cell>
          <cell r="C545" t="str">
            <v>1142049904USD-114-27</v>
          </cell>
          <cell r="D545" t="str">
            <v>Int. Prést. Particulares Vivienda Originales (Intereses Acumulados, Préstamos (I</v>
          </cell>
          <cell r="E545">
            <v>8336.82</v>
          </cell>
          <cell r="F545">
            <v>2428.5700000000002</v>
          </cell>
          <cell r="G545">
            <v>2005.93</v>
          </cell>
          <cell r="H545">
            <v>8759.4599999999991</v>
          </cell>
          <cell r="I545">
            <v>8336.82</v>
          </cell>
          <cell r="J545">
            <v>2428.5700000000002</v>
          </cell>
          <cell r="K545">
            <v>2005.93</v>
          </cell>
          <cell r="L545">
            <v>8759.4599999999991</v>
          </cell>
        </row>
        <row r="546">
          <cell r="A546" t="str">
            <v>114204993104</v>
          </cell>
          <cell r="B546">
            <v>20</v>
          </cell>
          <cell r="C546" t="str">
            <v>1142049904USD-114-31</v>
          </cell>
          <cell r="D546" t="str">
            <v>Int. Prést. Particulares Vivienda Originales (Intereses Acumulados, Préstamos (I</v>
          </cell>
          <cell r="E546">
            <v>35602.839999999997</v>
          </cell>
          <cell r="F546">
            <v>36174.870000000003</v>
          </cell>
          <cell r="G546">
            <v>18884.63</v>
          </cell>
          <cell r="H546">
            <v>52893.08</v>
          </cell>
          <cell r="I546">
            <v>35602.839999999997</v>
          </cell>
          <cell r="J546">
            <v>36174.870000000003</v>
          </cell>
          <cell r="K546">
            <v>18884.63</v>
          </cell>
          <cell r="L546">
            <v>52893.08</v>
          </cell>
        </row>
        <row r="547">
          <cell r="A547" t="str">
            <v>114204994104</v>
          </cell>
          <cell r="B547">
            <v>20</v>
          </cell>
          <cell r="C547" t="str">
            <v>1142049904USD-114-41</v>
          </cell>
          <cell r="D547" t="str">
            <v>Int. Prést. Particulares Vivienda Originales (Intereses Acumulados, Préstamos (I</v>
          </cell>
          <cell r="E547">
            <v>35531.760000000002</v>
          </cell>
          <cell r="F547">
            <v>4726.6499999999996</v>
          </cell>
          <cell r="G547">
            <v>5498.64</v>
          </cell>
          <cell r="H547">
            <v>34759.769999999997</v>
          </cell>
          <cell r="I547">
            <v>35531.760000000002</v>
          </cell>
          <cell r="J547">
            <v>4726.6499999999996</v>
          </cell>
          <cell r="K547">
            <v>5498.64</v>
          </cell>
          <cell r="L547">
            <v>34759.769999999997</v>
          </cell>
        </row>
        <row r="548">
          <cell r="A548" t="str">
            <v>1142049905</v>
          </cell>
          <cell r="B548">
            <v>14</v>
          </cell>
          <cell r="C548" t="str">
            <v>1142049905 USD</v>
          </cell>
          <cell r="D548" t="str">
            <v>Int. Prést. Particulares Vivienda Refinanciados</v>
          </cell>
          <cell r="E548">
            <v>2159.13</v>
          </cell>
          <cell r="F548">
            <v>2137.5300000000002</v>
          </cell>
          <cell r="G548">
            <v>2025.43</v>
          </cell>
          <cell r="H548">
            <v>2271.23</v>
          </cell>
          <cell r="I548">
            <v>2159.13</v>
          </cell>
          <cell r="J548">
            <v>2137.5300000000002</v>
          </cell>
          <cell r="K548">
            <v>2025.43</v>
          </cell>
          <cell r="L548">
            <v>2271.23</v>
          </cell>
        </row>
        <row r="549">
          <cell r="A549" t="str">
            <v>114204990205</v>
          </cell>
          <cell r="B549">
            <v>20</v>
          </cell>
          <cell r="C549" t="str">
            <v>1142049905USD-114-02</v>
          </cell>
          <cell r="D549" t="str">
            <v>Int. Prést. Particulares Vivienda Refinanciados (Intereses Acumulados, Préstamos</v>
          </cell>
          <cell r="E549">
            <v>12.07</v>
          </cell>
          <cell r="F549">
            <v>9.74</v>
          </cell>
          <cell r="G549">
            <v>10.52</v>
          </cell>
          <cell r="H549">
            <v>11.29</v>
          </cell>
          <cell r="I549">
            <v>12.07</v>
          </cell>
          <cell r="J549">
            <v>9.74</v>
          </cell>
          <cell r="K549">
            <v>10.52</v>
          </cell>
          <cell r="L549">
            <v>11.29</v>
          </cell>
        </row>
        <row r="550">
          <cell r="A550" t="str">
            <v>114204990305</v>
          </cell>
          <cell r="B550">
            <v>20</v>
          </cell>
          <cell r="C550" t="str">
            <v>1142049905USD-114-03</v>
          </cell>
          <cell r="D550" t="str">
            <v>Int. Prést. Particulares Vivienda Refinanciados (Intereses Acumulados, Préstamos</v>
          </cell>
          <cell r="E550">
            <v>84.58</v>
          </cell>
          <cell r="F550">
            <v>184.7</v>
          </cell>
          <cell r="G550">
            <v>179.81</v>
          </cell>
          <cell r="H550">
            <v>89.47</v>
          </cell>
          <cell r="I550">
            <v>84.58</v>
          </cell>
          <cell r="J550">
            <v>184.7</v>
          </cell>
          <cell r="K550">
            <v>179.81</v>
          </cell>
          <cell r="L550">
            <v>89.47</v>
          </cell>
        </row>
        <row r="551">
          <cell r="A551" t="str">
            <v>114204990405</v>
          </cell>
          <cell r="B551">
            <v>20</v>
          </cell>
          <cell r="C551" t="str">
            <v>1142049905USD-114-04</v>
          </cell>
          <cell r="D551" t="str">
            <v>Int. Prést. Particulares Vivienda Refinanciados (Intereses Acumulados, Préstamos</v>
          </cell>
          <cell r="E551">
            <v>147.38</v>
          </cell>
          <cell r="F551">
            <v>114.56</v>
          </cell>
          <cell r="G551">
            <v>125.39</v>
          </cell>
          <cell r="H551">
            <v>136.55000000000001</v>
          </cell>
          <cell r="I551">
            <v>147.38</v>
          </cell>
          <cell r="J551">
            <v>114.56</v>
          </cell>
          <cell r="K551">
            <v>125.39</v>
          </cell>
          <cell r="L551">
            <v>136.55000000000001</v>
          </cell>
        </row>
        <row r="552">
          <cell r="A552" t="str">
            <v>114204990505</v>
          </cell>
          <cell r="B552">
            <v>20</v>
          </cell>
          <cell r="C552" t="str">
            <v>1142049905USD-114-05</v>
          </cell>
          <cell r="D552" t="str">
            <v>Int. Prést. Particulares Vivienda Refinanciados (Intereses Acumulados, Préstamos</v>
          </cell>
          <cell r="E552">
            <v>27.26</v>
          </cell>
          <cell r="F552">
            <v>140.01</v>
          </cell>
          <cell r="G552">
            <v>32.21</v>
          </cell>
          <cell r="H552">
            <v>135.06</v>
          </cell>
          <cell r="I552">
            <v>27.26</v>
          </cell>
          <cell r="J552">
            <v>140.01</v>
          </cell>
          <cell r="K552">
            <v>32.21</v>
          </cell>
          <cell r="L552">
            <v>135.06</v>
          </cell>
        </row>
        <row r="553">
          <cell r="A553" t="str">
            <v>114204990705</v>
          </cell>
          <cell r="B553">
            <v>20</v>
          </cell>
          <cell r="C553" t="str">
            <v>1142049905USD-114-07</v>
          </cell>
          <cell r="D553" t="str">
            <v>Int. Prést. Particulares Vivienda Refinanciados (Intereses Acumulados, Préstamos</v>
          </cell>
          <cell r="E553">
            <v>122.39</v>
          </cell>
          <cell r="F553">
            <v>113.83</v>
          </cell>
          <cell r="G553">
            <v>107.3</v>
          </cell>
          <cell r="H553">
            <v>128.91999999999999</v>
          </cell>
          <cell r="I553">
            <v>122.39</v>
          </cell>
          <cell r="J553">
            <v>113.83</v>
          </cell>
          <cell r="K553">
            <v>107.3</v>
          </cell>
          <cell r="L553">
            <v>128.91999999999999</v>
          </cell>
        </row>
        <row r="554">
          <cell r="A554" t="str">
            <v>114204990805</v>
          </cell>
          <cell r="B554">
            <v>20</v>
          </cell>
          <cell r="C554" t="str">
            <v>1142049905USD-114-08</v>
          </cell>
          <cell r="D554" t="str">
            <v>Int. Prést. Particulares Vivienda Refinanciados (Intereses Acumulados, Préstamos</v>
          </cell>
          <cell r="E554">
            <v>733.86</v>
          </cell>
          <cell r="F554">
            <v>813.16</v>
          </cell>
          <cell r="G554">
            <v>825.17</v>
          </cell>
          <cell r="H554">
            <v>721.85</v>
          </cell>
          <cell r="I554">
            <v>733.86</v>
          </cell>
          <cell r="J554">
            <v>813.16</v>
          </cell>
          <cell r="K554">
            <v>825.17</v>
          </cell>
          <cell r="L554">
            <v>721.85</v>
          </cell>
        </row>
        <row r="555">
          <cell r="A555" t="str">
            <v>114204991105</v>
          </cell>
          <cell r="B555">
            <v>20</v>
          </cell>
          <cell r="C555" t="str">
            <v>1142049905USD-114-11</v>
          </cell>
          <cell r="D555" t="str">
            <v>Int. Prést. Particulares Vivienda Refinanciados (Intereses Acumulados, Préstamos</v>
          </cell>
          <cell r="E555">
            <v>54.1</v>
          </cell>
          <cell r="F555">
            <v>49.46</v>
          </cell>
          <cell r="G555">
            <v>46.19</v>
          </cell>
          <cell r="H555">
            <v>57.37</v>
          </cell>
          <cell r="I555">
            <v>54.1</v>
          </cell>
          <cell r="J555">
            <v>49.46</v>
          </cell>
          <cell r="K555">
            <v>46.19</v>
          </cell>
          <cell r="L555">
            <v>57.37</v>
          </cell>
        </row>
        <row r="556">
          <cell r="A556" t="str">
            <v>114204991305</v>
          </cell>
          <cell r="B556">
            <v>20</v>
          </cell>
          <cell r="C556" t="str">
            <v>1142049905USD-114-13</v>
          </cell>
          <cell r="D556" t="str">
            <v>Int. Prést. Particulares Vivienda Refinanciados (Intereses Acumulados, Préstamos</v>
          </cell>
          <cell r="E556">
            <v>170.49</v>
          </cell>
          <cell r="F556">
            <v>124.83</v>
          </cell>
          <cell r="G556">
            <v>97.46</v>
          </cell>
          <cell r="H556">
            <v>197.86</v>
          </cell>
          <cell r="I556">
            <v>170.49</v>
          </cell>
          <cell r="J556">
            <v>124.83</v>
          </cell>
          <cell r="K556">
            <v>97.46</v>
          </cell>
          <cell r="L556">
            <v>197.86</v>
          </cell>
        </row>
        <row r="557">
          <cell r="A557" t="str">
            <v>114204991905</v>
          </cell>
          <cell r="B557">
            <v>20</v>
          </cell>
          <cell r="C557" t="str">
            <v>1142049905USD-114-19</v>
          </cell>
          <cell r="D557" t="str">
            <v>Int. Prést. Particulares Vivienda Refinanciados (Intereses Acumulados, Préstamos</v>
          </cell>
          <cell r="E557">
            <v>79.209999999999994</v>
          </cell>
          <cell r="F557">
            <v>70.569999999999993</v>
          </cell>
          <cell r="G557">
            <v>66.989999999999995</v>
          </cell>
          <cell r="H557">
            <v>82.79</v>
          </cell>
          <cell r="I557">
            <v>79.209999999999994</v>
          </cell>
          <cell r="J557">
            <v>70.569999999999993</v>
          </cell>
          <cell r="K557">
            <v>66.989999999999995</v>
          </cell>
          <cell r="L557">
            <v>82.79</v>
          </cell>
        </row>
        <row r="558">
          <cell r="A558" t="str">
            <v>114204992305</v>
          </cell>
          <cell r="B558">
            <v>20</v>
          </cell>
          <cell r="C558" t="str">
            <v>1142049905USD-114-23</v>
          </cell>
          <cell r="D558" t="str">
            <v>Int. Prést. Particulares Vivienda Refinanciados (Intereses Acumulados, Préstamos</v>
          </cell>
          <cell r="E558">
            <v>344.15</v>
          </cell>
          <cell r="F558">
            <v>214.25</v>
          </cell>
          <cell r="G558">
            <v>215.71</v>
          </cell>
          <cell r="H558">
            <v>342.69</v>
          </cell>
          <cell r="I558">
            <v>344.15</v>
          </cell>
          <cell r="J558">
            <v>214.25</v>
          </cell>
          <cell r="K558">
            <v>215.71</v>
          </cell>
          <cell r="L558">
            <v>342.69</v>
          </cell>
        </row>
        <row r="559">
          <cell r="A559" t="str">
            <v>114204992405</v>
          </cell>
          <cell r="B559">
            <v>20</v>
          </cell>
          <cell r="C559" t="str">
            <v>1142049905USD-114-24</v>
          </cell>
          <cell r="D559" t="str">
            <v>Int. Prést. Particulares Vivienda Refinanciados (Intereses Acumulados, Préstamos</v>
          </cell>
          <cell r="E559">
            <v>169.98</v>
          </cell>
          <cell r="F559">
            <v>109.22</v>
          </cell>
          <cell r="G559">
            <v>137.19</v>
          </cell>
          <cell r="H559">
            <v>142.01</v>
          </cell>
          <cell r="I559">
            <v>169.98</v>
          </cell>
          <cell r="J559">
            <v>109.22</v>
          </cell>
          <cell r="K559">
            <v>137.19</v>
          </cell>
          <cell r="L559">
            <v>142.01</v>
          </cell>
        </row>
        <row r="560">
          <cell r="A560" t="str">
            <v>114204994105</v>
          </cell>
          <cell r="B560">
            <v>20</v>
          </cell>
          <cell r="C560" t="str">
            <v>1142049905USD-114-41</v>
          </cell>
          <cell r="D560" t="str">
            <v>Int. Prést. Particulares Vivienda Refinanciados (Intereses Acumulados, Préstamos</v>
          </cell>
          <cell r="E560">
            <v>213.66</v>
          </cell>
          <cell r="F560">
            <v>193.2</v>
          </cell>
          <cell r="G560">
            <v>181.49</v>
          </cell>
          <cell r="H560">
            <v>225.37</v>
          </cell>
          <cell r="I560">
            <v>213.66</v>
          </cell>
          <cell r="J560">
            <v>193.2</v>
          </cell>
          <cell r="K560">
            <v>181.49</v>
          </cell>
          <cell r="L560">
            <v>225.37</v>
          </cell>
        </row>
        <row r="561">
          <cell r="A561" t="str">
            <v>1142049906</v>
          </cell>
          <cell r="B561">
            <v>14</v>
          </cell>
          <cell r="C561" t="str">
            <v>1142049906 USD</v>
          </cell>
          <cell r="D561" t="str">
            <v>Int. Prést. Particulares Vivienda Reprogramados</v>
          </cell>
          <cell r="E561">
            <v>4880.24</v>
          </cell>
          <cell r="F561">
            <v>4832.45</v>
          </cell>
          <cell r="G561">
            <v>2532.4499999999998</v>
          </cell>
          <cell r="H561">
            <v>7180.24</v>
          </cell>
          <cell r="I561">
            <v>4880.24</v>
          </cell>
          <cell r="J561">
            <v>4832.45</v>
          </cell>
          <cell r="K561">
            <v>2532.4499999999998</v>
          </cell>
          <cell r="L561">
            <v>7180.24</v>
          </cell>
        </row>
        <row r="562">
          <cell r="A562" t="str">
            <v>114204990206</v>
          </cell>
          <cell r="B562">
            <v>20</v>
          </cell>
          <cell r="C562" t="str">
            <v>1142049906USD-114-02</v>
          </cell>
          <cell r="D562" t="str">
            <v>Int. Prést. Particulares Vivienda Reprogramados (Intereses Acumulados, Préstamos</v>
          </cell>
          <cell r="E562">
            <v>32.35</v>
          </cell>
          <cell r="F562">
            <v>298.87</v>
          </cell>
          <cell r="G562">
            <v>287.07</v>
          </cell>
          <cell r="H562">
            <v>44.15</v>
          </cell>
          <cell r="I562">
            <v>32.35</v>
          </cell>
          <cell r="J562">
            <v>298.87</v>
          </cell>
          <cell r="K562">
            <v>287.07</v>
          </cell>
          <cell r="L562">
            <v>44.15</v>
          </cell>
        </row>
        <row r="563">
          <cell r="A563" t="str">
            <v>114204990306</v>
          </cell>
          <cell r="B563">
            <v>20</v>
          </cell>
          <cell r="C563" t="str">
            <v>1142049906USD-114-03</v>
          </cell>
          <cell r="D563" t="str">
            <v>Int. Prést. Particulares Vivienda Reprogramados (Intereses Acumulados, Préstamos</v>
          </cell>
          <cell r="E563">
            <v>50.56</v>
          </cell>
          <cell r="F563">
            <v>48.14</v>
          </cell>
          <cell r="G563">
            <v>48.63</v>
          </cell>
          <cell r="H563">
            <v>50.07</v>
          </cell>
          <cell r="I563">
            <v>50.56</v>
          </cell>
          <cell r="J563">
            <v>48.14</v>
          </cell>
          <cell r="K563">
            <v>48.63</v>
          </cell>
          <cell r="L563">
            <v>50.07</v>
          </cell>
        </row>
        <row r="564">
          <cell r="A564" t="str">
            <v>114204990406</v>
          </cell>
          <cell r="B564">
            <v>20</v>
          </cell>
          <cell r="C564" t="str">
            <v>1142049906USD-114-04</v>
          </cell>
          <cell r="D564" t="str">
            <v>Int. Prést. Particulares Vivienda Reprogramados (Intereses Acumulados, Préstamos</v>
          </cell>
          <cell r="E564">
            <v>12.77</v>
          </cell>
          <cell r="F564">
            <v>15.57</v>
          </cell>
          <cell r="G564">
            <v>14.24</v>
          </cell>
          <cell r="H564">
            <v>14.1</v>
          </cell>
          <cell r="I564">
            <v>12.77</v>
          </cell>
          <cell r="J564">
            <v>15.57</v>
          </cell>
          <cell r="K564">
            <v>14.24</v>
          </cell>
          <cell r="L564">
            <v>14.1</v>
          </cell>
        </row>
        <row r="565">
          <cell r="A565" t="str">
            <v>114204990706</v>
          </cell>
          <cell r="B565">
            <v>20</v>
          </cell>
          <cell r="C565" t="str">
            <v>1142049906USD-114-07</v>
          </cell>
          <cell r="D565" t="str">
            <v>Int. Prést. Particulares Vivienda Reprogramados (Intereses Acumulados, Préstamos</v>
          </cell>
          <cell r="E565">
            <v>349.88</v>
          </cell>
          <cell r="F565">
            <v>175.57</v>
          </cell>
          <cell r="G565">
            <v>170.4</v>
          </cell>
          <cell r="H565">
            <v>355.05</v>
          </cell>
          <cell r="I565">
            <v>349.88</v>
          </cell>
          <cell r="J565">
            <v>175.57</v>
          </cell>
          <cell r="K565">
            <v>170.4</v>
          </cell>
          <cell r="L565">
            <v>355.05</v>
          </cell>
        </row>
        <row r="566">
          <cell r="A566" t="str">
            <v>114204990806</v>
          </cell>
          <cell r="B566">
            <v>20</v>
          </cell>
          <cell r="C566" t="str">
            <v>1142049906USD-114-08</v>
          </cell>
          <cell r="D566" t="str">
            <v>Int. Prést. Particulares Vivienda Reprogramados (Intereses Acumulados, Préstamos</v>
          </cell>
          <cell r="E566">
            <v>247.5</v>
          </cell>
          <cell r="F566">
            <v>163.96</v>
          </cell>
          <cell r="G566">
            <v>160.62</v>
          </cell>
          <cell r="H566">
            <v>250.84</v>
          </cell>
          <cell r="I566">
            <v>247.5</v>
          </cell>
          <cell r="J566">
            <v>163.96</v>
          </cell>
          <cell r="K566">
            <v>160.62</v>
          </cell>
          <cell r="L566">
            <v>250.84</v>
          </cell>
        </row>
        <row r="567">
          <cell r="A567" t="str">
            <v>114204991306</v>
          </cell>
          <cell r="B567">
            <v>20</v>
          </cell>
          <cell r="C567" t="str">
            <v>1142049906USD-114-13</v>
          </cell>
          <cell r="D567" t="str">
            <v>Int. Prést. Particulares Vivienda Reprogramados (Intereses Acumulados, Préstamos</v>
          </cell>
          <cell r="E567">
            <v>87.62</v>
          </cell>
          <cell r="F567">
            <v>95.1</v>
          </cell>
          <cell r="G567">
            <v>116.01</v>
          </cell>
          <cell r="H567">
            <v>66.709999999999994</v>
          </cell>
          <cell r="I567">
            <v>87.62</v>
          </cell>
          <cell r="J567">
            <v>95.1</v>
          </cell>
          <cell r="K567">
            <v>116.01</v>
          </cell>
          <cell r="L567">
            <v>66.709999999999994</v>
          </cell>
        </row>
        <row r="568">
          <cell r="A568" t="str">
            <v>114204991706</v>
          </cell>
          <cell r="B568">
            <v>20</v>
          </cell>
          <cell r="C568" t="str">
            <v>1142049906USD-114-17</v>
          </cell>
          <cell r="D568" t="str">
            <v>Int. Prést. Particulares Vivienda Reprogramados (Intereses Acumulados, Préstamos</v>
          </cell>
          <cell r="E568">
            <v>0</v>
          </cell>
          <cell r="F568">
            <v>1429.51</v>
          </cell>
          <cell r="G568">
            <v>0</v>
          </cell>
          <cell r="H568">
            <v>1429.51</v>
          </cell>
          <cell r="I568">
            <v>0</v>
          </cell>
          <cell r="J568">
            <v>1429.51</v>
          </cell>
          <cell r="K568">
            <v>0</v>
          </cell>
          <cell r="L568">
            <v>1429.51</v>
          </cell>
        </row>
        <row r="569">
          <cell r="A569" t="str">
            <v>114204991906</v>
          </cell>
          <cell r="B569">
            <v>20</v>
          </cell>
          <cell r="C569" t="str">
            <v>1142049906USD-114-19</v>
          </cell>
          <cell r="D569" t="str">
            <v>Int. Prést. Particulares Vivienda Reprogramados (Intereses Acumulados, Préstamos</v>
          </cell>
          <cell r="E569">
            <v>84.88</v>
          </cell>
          <cell r="F569">
            <v>70.89</v>
          </cell>
          <cell r="G569">
            <v>71.19</v>
          </cell>
          <cell r="H569">
            <v>84.58</v>
          </cell>
          <cell r="I569">
            <v>84.88</v>
          </cell>
          <cell r="J569">
            <v>70.89</v>
          </cell>
          <cell r="K569">
            <v>71.19</v>
          </cell>
          <cell r="L569">
            <v>84.58</v>
          </cell>
        </row>
        <row r="570">
          <cell r="A570" t="str">
            <v>114204992306</v>
          </cell>
          <cell r="B570">
            <v>20</v>
          </cell>
          <cell r="C570" t="str">
            <v>1142049906USD-114-23</v>
          </cell>
          <cell r="D570" t="str">
            <v>Int. Prést. Particulares Vivienda Reprogramados (Intereses Acumulados, Préstamos</v>
          </cell>
          <cell r="E570">
            <v>81.459999999999994</v>
          </cell>
          <cell r="F570">
            <v>97.47</v>
          </cell>
          <cell r="G570">
            <v>85.61</v>
          </cell>
          <cell r="H570">
            <v>93.32</v>
          </cell>
          <cell r="I570">
            <v>81.459999999999994</v>
          </cell>
          <cell r="J570">
            <v>97.47</v>
          </cell>
          <cell r="K570">
            <v>85.61</v>
          </cell>
          <cell r="L570">
            <v>93.32</v>
          </cell>
        </row>
        <row r="571">
          <cell r="A571" t="str">
            <v>114204992406</v>
          </cell>
          <cell r="B571">
            <v>20</v>
          </cell>
          <cell r="C571" t="str">
            <v>1142049906USD-114-24</v>
          </cell>
          <cell r="D571" t="str">
            <v>Int. Prést. Particulares Vivienda Reprogramados (Intereses Acumulados, Préstamos</v>
          </cell>
          <cell r="E571">
            <v>436.18</v>
          </cell>
          <cell r="F571">
            <v>177.46</v>
          </cell>
          <cell r="G571">
            <v>112.99</v>
          </cell>
          <cell r="H571">
            <v>500.65</v>
          </cell>
          <cell r="I571">
            <v>436.18</v>
          </cell>
          <cell r="J571">
            <v>177.46</v>
          </cell>
          <cell r="K571">
            <v>112.99</v>
          </cell>
          <cell r="L571">
            <v>500.65</v>
          </cell>
        </row>
        <row r="572">
          <cell r="A572" t="str">
            <v>114204993106</v>
          </cell>
          <cell r="B572">
            <v>20</v>
          </cell>
          <cell r="C572" t="str">
            <v>1142049906USD-114-31</v>
          </cell>
          <cell r="D572" t="str">
            <v>Int. Prést. Particulares Vivienda Reprogramados (Intereses Acumulados, Préstamos</v>
          </cell>
          <cell r="E572">
            <v>3250.05</v>
          </cell>
          <cell r="F572">
            <v>2040.35</v>
          </cell>
          <cell r="G572">
            <v>1259.0999999999999</v>
          </cell>
          <cell r="H572">
            <v>4031.3</v>
          </cell>
          <cell r="I572">
            <v>3250.05</v>
          </cell>
          <cell r="J572">
            <v>2040.35</v>
          </cell>
          <cell r="K572">
            <v>1259.0999999999999</v>
          </cell>
          <cell r="L572">
            <v>4031.3</v>
          </cell>
        </row>
        <row r="573">
          <cell r="A573" t="str">
            <v>114204994106</v>
          </cell>
          <cell r="B573">
            <v>20</v>
          </cell>
          <cell r="C573" t="str">
            <v>1142049906USD-114-41</v>
          </cell>
          <cell r="D573" t="str">
            <v>Int. Prést. Particulares Vivienda Reprogramados (Intereses Acumulados, Préstamos</v>
          </cell>
          <cell r="E573">
            <v>246.99</v>
          </cell>
          <cell r="F573">
            <v>219.56</v>
          </cell>
          <cell r="G573">
            <v>206.59</v>
          </cell>
          <cell r="H573">
            <v>259.95999999999998</v>
          </cell>
          <cell r="I573">
            <v>246.99</v>
          </cell>
          <cell r="J573">
            <v>219.56</v>
          </cell>
          <cell r="K573">
            <v>206.59</v>
          </cell>
          <cell r="L573">
            <v>259.95999999999998</v>
          </cell>
        </row>
        <row r="574">
          <cell r="A574" t="str">
            <v>114206</v>
          </cell>
          <cell r="B574">
            <v>6</v>
          </cell>
          <cell r="C574">
            <v>114206</v>
          </cell>
          <cell r="D574" t="str">
            <v>PRÉSTAMOS A OTRAS ENTIDADES DEL SISTEMA</v>
          </cell>
          <cell r="I574">
            <v>6377409.4699999997</v>
          </cell>
          <cell r="J574">
            <v>994838.84</v>
          </cell>
          <cell r="K574">
            <v>298871.92</v>
          </cell>
          <cell r="L574">
            <v>7073376.3899999997</v>
          </cell>
        </row>
        <row r="575">
          <cell r="A575" t="str">
            <v>11420601 U</v>
          </cell>
          <cell r="B575">
            <v>12</v>
          </cell>
          <cell r="C575" t="str">
            <v>11420601 USD</v>
          </cell>
          <cell r="D575" t="str">
            <v>Otorgamientos Originales</v>
          </cell>
          <cell r="E575">
            <v>6359046.4400000004</v>
          </cell>
          <cell r="F575">
            <v>950000</v>
          </cell>
          <cell r="G575">
            <v>257087.95</v>
          </cell>
          <cell r="H575">
            <v>7051958.4900000002</v>
          </cell>
          <cell r="I575">
            <v>6359046.4400000004</v>
          </cell>
          <cell r="J575">
            <v>950000</v>
          </cell>
          <cell r="K575">
            <v>257087.95</v>
          </cell>
          <cell r="L575">
            <v>7051958.4900000002</v>
          </cell>
        </row>
        <row r="576">
          <cell r="A576" t="str">
            <v>1142060103</v>
          </cell>
          <cell r="B576">
            <v>18</v>
          </cell>
          <cell r="C576" t="str">
            <v>11420601USD-122-03</v>
          </cell>
          <cell r="D576" t="str">
            <v>Otorgamientos Originales (Préstamos Vigentes, M (6M-1Y) Plazo Restante)</v>
          </cell>
          <cell r="E576">
            <v>200000</v>
          </cell>
          <cell r="F576">
            <v>0</v>
          </cell>
          <cell r="G576">
            <v>200000</v>
          </cell>
          <cell r="H576">
            <v>0</v>
          </cell>
          <cell r="I576">
            <v>200000</v>
          </cell>
          <cell r="J576">
            <v>0</v>
          </cell>
          <cell r="K576">
            <v>200000</v>
          </cell>
          <cell r="L576">
            <v>0</v>
          </cell>
        </row>
        <row r="577">
          <cell r="A577" t="str">
            <v>1142060131</v>
          </cell>
          <cell r="B577">
            <v>18</v>
          </cell>
          <cell r="C577" t="str">
            <v>11420601USD-122-31</v>
          </cell>
          <cell r="D577" t="str">
            <v>Otorgamientos Originales (Préstamos Vigentes, M (6M-1Y) Plazo Restante)</v>
          </cell>
          <cell r="E577">
            <v>6159046.4400000004</v>
          </cell>
          <cell r="F577">
            <v>950000</v>
          </cell>
          <cell r="G577">
            <v>57087.95</v>
          </cell>
          <cell r="H577">
            <v>7051958.4900000002</v>
          </cell>
          <cell r="I577">
            <v>6159046.4400000004</v>
          </cell>
          <cell r="J577">
            <v>950000</v>
          </cell>
          <cell r="K577">
            <v>57087.95</v>
          </cell>
          <cell r="L577">
            <v>7051958.4900000002</v>
          </cell>
        </row>
        <row r="578">
          <cell r="A578" t="str">
            <v>1142069901</v>
          </cell>
          <cell r="B578">
            <v>14</v>
          </cell>
          <cell r="C578" t="str">
            <v>1142069901 USD</v>
          </cell>
          <cell r="D578" t="str">
            <v>Intereses y Otros por Cobrar Original</v>
          </cell>
          <cell r="E578">
            <v>18363.03</v>
          </cell>
          <cell r="F578">
            <v>44838.84</v>
          </cell>
          <cell r="G578">
            <v>41783.97</v>
          </cell>
          <cell r="H578">
            <v>21417.9</v>
          </cell>
          <cell r="I578">
            <v>18363.03</v>
          </cell>
          <cell r="J578">
            <v>44838.84</v>
          </cell>
          <cell r="K578">
            <v>41783.97</v>
          </cell>
          <cell r="L578">
            <v>21417.9</v>
          </cell>
        </row>
        <row r="579">
          <cell r="A579" t="str">
            <v>114206990301</v>
          </cell>
          <cell r="B579">
            <v>20</v>
          </cell>
          <cell r="C579" t="str">
            <v>1142069901USD-114-03</v>
          </cell>
          <cell r="D579" t="str">
            <v>Intereses y Otros por Cobrar Original (Intereses Acumulados, Préstamos (I))</v>
          </cell>
          <cell r="E579">
            <v>87.67</v>
          </cell>
          <cell r="F579">
            <v>1095.8900000000001</v>
          </cell>
          <cell r="G579">
            <v>1183.56</v>
          </cell>
          <cell r="H579">
            <v>0</v>
          </cell>
          <cell r="I579">
            <v>87.67</v>
          </cell>
          <cell r="J579">
            <v>1095.8900000000001</v>
          </cell>
          <cell r="K579">
            <v>1183.56</v>
          </cell>
          <cell r="L579">
            <v>0</v>
          </cell>
        </row>
        <row r="580">
          <cell r="A580" t="str">
            <v>114206993101</v>
          </cell>
          <cell r="B580">
            <v>20</v>
          </cell>
          <cell r="C580" t="str">
            <v>1142069901USD-114-31</v>
          </cell>
          <cell r="D580" t="str">
            <v>Intereses y Otros por Cobrar Original (Intereses Acumulados, Préstamos (I))</v>
          </cell>
          <cell r="E580">
            <v>18275.36</v>
          </cell>
          <cell r="F580">
            <v>43742.95</v>
          </cell>
          <cell r="G580">
            <v>40600.410000000003</v>
          </cell>
          <cell r="H580">
            <v>21417.9</v>
          </cell>
          <cell r="I580">
            <v>18275.36</v>
          </cell>
          <cell r="J580">
            <v>43742.95</v>
          </cell>
          <cell r="K580">
            <v>40600.410000000003</v>
          </cell>
          <cell r="L580">
            <v>21417.9</v>
          </cell>
        </row>
        <row r="581">
          <cell r="A581" t="str">
            <v>1148</v>
          </cell>
          <cell r="B581">
            <v>4</v>
          </cell>
          <cell r="C581">
            <v>1148</v>
          </cell>
          <cell r="D581" t="str">
            <v>PRÉSTAMOS VENCIDOS</v>
          </cell>
          <cell r="I581">
            <v>2459402.46</v>
          </cell>
          <cell r="J581">
            <v>2281436.0699999998</v>
          </cell>
          <cell r="K581">
            <v>2222676.41</v>
          </cell>
          <cell r="L581">
            <v>2518162.12</v>
          </cell>
        </row>
        <row r="582">
          <cell r="A582" t="str">
            <v>114803</v>
          </cell>
          <cell r="B582">
            <v>6</v>
          </cell>
          <cell r="C582">
            <v>114803</v>
          </cell>
          <cell r="D582" t="str">
            <v>PRÉSTAMOS A EMPRESAS PRIVADAS</v>
          </cell>
          <cell r="I582">
            <v>140495.73000000001</v>
          </cell>
          <cell r="J582">
            <v>82290.960000000006</v>
          </cell>
          <cell r="K582">
            <v>159742.68</v>
          </cell>
          <cell r="L582">
            <v>63044.01</v>
          </cell>
        </row>
        <row r="583">
          <cell r="A583" t="str">
            <v>11480301 U</v>
          </cell>
          <cell r="B583">
            <v>12</v>
          </cell>
          <cell r="C583" t="str">
            <v>11480301 USD</v>
          </cell>
          <cell r="D583" t="str">
            <v>Otorgamientos originales - ML</v>
          </cell>
          <cell r="E583">
            <v>31667.49</v>
          </cell>
          <cell r="F583">
            <v>69827.679999999993</v>
          </cell>
          <cell r="G583">
            <v>57880.99</v>
          </cell>
          <cell r="H583">
            <v>43614.18</v>
          </cell>
          <cell r="I583">
            <v>31667.49</v>
          </cell>
          <cell r="J583">
            <v>69827.679999999993</v>
          </cell>
          <cell r="K583">
            <v>57880.99</v>
          </cell>
          <cell r="L583">
            <v>43614.18</v>
          </cell>
        </row>
        <row r="584">
          <cell r="A584" t="str">
            <v>1148030104</v>
          </cell>
          <cell r="B584">
            <v>18</v>
          </cell>
          <cell r="C584" t="str">
            <v>11480301USD-216-04</v>
          </cell>
          <cell r="D584" t="str">
            <v>Otorgamientos originales - ML (Préstamos, S (1M-3M) de Atraso, M (6M-1Y) Plazo R</v>
          </cell>
          <cell r="E584">
            <v>0</v>
          </cell>
          <cell r="F584">
            <v>11946.69</v>
          </cell>
          <cell r="G584">
            <v>0</v>
          </cell>
          <cell r="H584">
            <v>11946.69</v>
          </cell>
          <cell r="I584">
            <v>0</v>
          </cell>
          <cell r="J584">
            <v>11946.69</v>
          </cell>
          <cell r="K584">
            <v>0</v>
          </cell>
          <cell r="L584">
            <v>11946.69</v>
          </cell>
        </row>
        <row r="585">
          <cell r="A585" t="str">
            <v>1148030108</v>
          </cell>
          <cell r="B585">
            <v>18</v>
          </cell>
          <cell r="C585" t="str">
            <v>11480301USD-216-08</v>
          </cell>
          <cell r="D585" t="str">
            <v>Otorgamientos originales - ML (Préstamos, S (1M-3M) de Atraso, M (6M-1Y) Plazo R</v>
          </cell>
          <cell r="E585">
            <v>12000</v>
          </cell>
          <cell r="F585">
            <v>0</v>
          </cell>
          <cell r="G585">
            <v>12000</v>
          </cell>
          <cell r="H585">
            <v>0</v>
          </cell>
          <cell r="I585">
            <v>12000</v>
          </cell>
          <cell r="J585">
            <v>0</v>
          </cell>
          <cell r="K585">
            <v>12000</v>
          </cell>
          <cell r="L585">
            <v>0</v>
          </cell>
        </row>
        <row r="586">
          <cell r="A586" t="str">
            <v>1148030110</v>
          </cell>
          <cell r="B586">
            <v>18</v>
          </cell>
          <cell r="C586" t="str">
            <v>11480301USD-216-10</v>
          </cell>
          <cell r="D586" t="str">
            <v>Otorgamientos originales - ML (Préstamos, S (1M-3M) de Atraso, M (6M-1Y) Plazo R</v>
          </cell>
          <cell r="E586">
            <v>19667.490000000002</v>
          </cell>
          <cell r="F586">
            <v>15632.52</v>
          </cell>
          <cell r="G586">
            <v>15632.52</v>
          </cell>
          <cell r="H586">
            <v>19667.490000000002</v>
          </cell>
          <cell r="I586">
            <v>19667.490000000002</v>
          </cell>
          <cell r="J586">
            <v>15632.52</v>
          </cell>
          <cell r="K586">
            <v>15632.52</v>
          </cell>
          <cell r="L586">
            <v>19667.490000000002</v>
          </cell>
        </row>
        <row r="587">
          <cell r="A587" t="str">
            <v>1148030131</v>
          </cell>
          <cell r="B587">
            <v>18</v>
          </cell>
          <cell r="C587" t="str">
            <v>11480301USD-216-31</v>
          </cell>
          <cell r="D587" t="str">
            <v>Otorgamientos originales - ML (Préstamos, S (1M-3M) de Atraso, M (6M-1Y) Plazo R</v>
          </cell>
          <cell r="E587">
            <v>0</v>
          </cell>
          <cell r="F587">
            <v>12000</v>
          </cell>
          <cell r="G587">
            <v>0</v>
          </cell>
          <cell r="H587">
            <v>12000</v>
          </cell>
          <cell r="I587">
            <v>0</v>
          </cell>
          <cell r="J587">
            <v>12000</v>
          </cell>
          <cell r="K587">
            <v>0</v>
          </cell>
          <cell r="L587">
            <v>12000</v>
          </cell>
        </row>
        <row r="588">
          <cell r="A588" t="str">
            <v>1148030141</v>
          </cell>
          <cell r="B588">
            <v>18</v>
          </cell>
          <cell r="C588" t="str">
            <v>11480301USD-216-41</v>
          </cell>
          <cell r="D588" t="str">
            <v>Otorgamientos originales - ML (Préstamos, S (1M-3M) de Atraso, M (6M-1Y) Plazo R</v>
          </cell>
          <cell r="E588">
            <v>0</v>
          </cell>
          <cell r="F588">
            <v>30248.47</v>
          </cell>
          <cell r="G588">
            <v>30248.47</v>
          </cell>
          <cell r="H588">
            <v>0</v>
          </cell>
          <cell r="I588">
            <v>0</v>
          </cell>
          <cell r="J588">
            <v>30248.47</v>
          </cell>
          <cell r="K588">
            <v>30248.47</v>
          </cell>
          <cell r="L588">
            <v>0</v>
          </cell>
        </row>
        <row r="589">
          <cell r="A589" t="str">
            <v>11480302 U</v>
          </cell>
          <cell r="B589">
            <v>12</v>
          </cell>
          <cell r="C589" t="str">
            <v>11480302 USD</v>
          </cell>
          <cell r="D589" t="str">
            <v>Refinanciados - ML</v>
          </cell>
          <cell r="E589">
            <v>78579.77</v>
          </cell>
          <cell r="F589">
            <v>12463.28</v>
          </cell>
          <cell r="G589">
            <v>71613.22</v>
          </cell>
          <cell r="H589">
            <v>19429.830000000002</v>
          </cell>
          <cell r="I589">
            <v>78579.77</v>
          </cell>
          <cell r="J589">
            <v>12463.28</v>
          </cell>
          <cell r="K589">
            <v>71613.22</v>
          </cell>
          <cell r="L589">
            <v>19429.830000000002</v>
          </cell>
        </row>
        <row r="590">
          <cell r="A590" t="str">
            <v>1148030210</v>
          </cell>
          <cell r="B590">
            <v>18</v>
          </cell>
          <cell r="C590" t="str">
            <v>11480302USD-216-10</v>
          </cell>
          <cell r="D590" t="str">
            <v>Refinanciados - ML (Préstamos, S (1M-3M) de Atraso, M (6M-1Y) Plazo Remanente)</v>
          </cell>
          <cell r="E590">
            <v>21756.37</v>
          </cell>
          <cell r="F590">
            <v>0</v>
          </cell>
          <cell r="G590">
            <v>14789.82</v>
          </cell>
          <cell r="H590">
            <v>6966.55</v>
          </cell>
          <cell r="I590">
            <v>21756.37</v>
          </cell>
          <cell r="J590">
            <v>0</v>
          </cell>
          <cell r="K590">
            <v>14789.82</v>
          </cell>
          <cell r="L590">
            <v>6966.55</v>
          </cell>
        </row>
        <row r="591">
          <cell r="A591" t="str">
            <v>1148030212</v>
          </cell>
          <cell r="B591">
            <v>18</v>
          </cell>
          <cell r="C591" t="str">
            <v>11480302USD-216-12</v>
          </cell>
          <cell r="D591" t="str">
            <v>Refinanciados - ML (Préstamos, S (1M-3M) de Atraso, M (6M-1Y) Plazo Remanente)</v>
          </cell>
          <cell r="E591">
            <v>56823.4</v>
          </cell>
          <cell r="F591">
            <v>0</v>
          </cell>
          <cell r="G591">
            <v>56823.4</v>
          </cell>
          <cell r="H591">
            <v>0</v>
          </cell>
          <cell r="I591">
            <v>56823.4</v>
          </cell>
          <cell r="J591">
            <v>0</v>
          </cell>
          <cell r="K591">
            <v>56823.4</v>
          </cell>
          <cell r="L591">
            <v>0</v>
          </cell>
        </row>
        <row r="592">
          <cell r="A592" t="str">
            <v>1148030231</v>
          </cell>
          <cell r="B592">
            <v>18</v>
          </cell>
          <cell r="C592" t="str">
            <v>11480302USD-216-31</v>
          </cell>
          <cell r="D592" t="str">
            <v>Refinanciados - ML (Préstamos, S (1M-3M) de Atraso, M (6M-1Y) Plazo Remanente)</v>
          </cell>
          <cell r="E592">
            <v>0</v>
          </cell>
          <cell r="F592">
            <v>12463.28</v>
          </cell>
          <cell r="G592">
            <v>0</v>
          </cell>
          <cell r="H592">
            <v>12463.28</v>
          </cell>
          <cell r="I592">
            <v>0</v>
          </cell>
          <cell r="J592">
            <v>12463.28</v>
          </cell>
          <cell r="K592">
            <v>0</v>
          </cell>
          <cell r="L592">
            <v>12463.28</v>
          </cell>
        </row>
        <row r="593">
          <cell r="A593" t="str">
            <v>11480303 U</v>
          </cell>
          <cell r="B593">
            <v>12</v>
          </cell>
          <cell r="C593" t="str">
            <v>11480303 USD</v>
          </cell>
          <cell r="D593" t="str">
            <v>Reestructurados - ML</v>
          </cell>
          <cell r="E593">
            <v>30248.47</v>
          </cell>
          <cell r="F593">
            <v>0</v>
          </cell>
          <cell r="G593">
            <v>30248.47</v>
          </cell>
          <cell r="H593">
            <v>0</v>
          </cell>
          <cell r="I593">
            <v>30248.47</v>
          </cell>
          <cell r="J593">
            <v>0</v>
          </cell>
          <cell r="K593">
            <v>30248.47</v>
          </cell>
          <cell r="L593">
            <v>0</v>
          </cell>
        </row>
        <row r="594">
          <cell r="A594" t="str">
            <v>1148030341</v>
          </cell>
          <cell r="B594">
            <v>18</v>
          </cell>
          <cell r="C594" t="str">
            <v>11480303USD-216-41</v>
          </cell>
          <cell r="D594" t="str">
            <v>Reestructurados - ML (Préstamos, S (1M-3M) de Atraso, M (6M-1Y) Plazo Remanente)</v>
          </cell>
          <cell r="E594">
            <v>30248.47</v>
          </cell>
          <cell r="F594">
            <v>0</v>
          </cell>
          <cell r="G594">
            <v>30248.47</v>
          </cell>
          <cell r="H594">
            <v>0</v>
          </cell>
          <cell r="I594">
            <v>30248.47</v>
          </cell>
          <cell r="J594">
            <v>0</v>
          </cell>
          <cell r="K594">
            <v>30248.47</v>
          </cell>
          <cell r="L594">
            <v>0</v>
          </cell>
        </row>
        <row r="595">
          <cell r="A595" t="str">
            <v>114804</v>
          </cell>
          <cell r="B595">
            <v>6</v>
          </cell>
          <cell r="C595">
            <v>114804</v>
          </cell>
          <cell r="D595" t="str">
            <v>PRÉSTAMOS A PARTICULARES</v>
          </cell>
          <cell r="I595">
            <v>2337219.81</v>
          </cell>
          <cell r="J595">
            <v>2198414.98</v>
          </cell>
          <cell r="K595">
            <v>2062203.6</v>
          </cell>
          <cell r="L595">
            <v>2473431.19</v>
          </cell>
        </row>
        <row r="596">
          <cell r="A596" t="str">
            <v>11480401 U</v>
          </cell>
          <cell r="B596">
            <v>12</v>
          </cell>
          <cell r="C596" t="str">
            <v>11480401 USD</v>
          </cell>
          <cell r="D596" t="str">
            <v>Otorgamientos originales - ML</v>
          </cell>
          <cell r="E596">
            <v>1383924.21</v>
          </cell>
          <cell r="F596">
            <v>432170.98</v>
          </cell>
          <cell r="G596">
            <v>446721.9</v>
          </cell>
          <cell r="H596">
            <v>1369373.29</v>
          </cell>
          <cell r="I596">
            <v>1383924.21</v>
          </cell>
          <cell r="J596">
            <v>432170.98</v>
          </cell>
          <cell r="K596">
            <v>446721.9</v>
          </cell>
          <cell r="L596">
            <v>1369373.29</v>
          </cell>
        </row>
        <row r="597">
          <cell r="A597" t="str">
            <v>1148040102</v>
          </cell>
          <cell r="B597">
            <v>18</v>
          </cell>
          <cell r="C597" t="str">
            <v>11480401USD-216-02</v>
          </cell>
          <cell r="D597" t="str">
            <v>Otorgamientos originales - ML (Préstamos, S (1M-3M) de Atraso, M (6M-1Y) Plazo R</v>
          </cell>
          <cell r="E597">
            <v>8098.68</v>
          </cell>
          <cell r="F597">
            <v>23465.01</v>
          </cell>
          <cell r="G597">
            <v>25479.11</v>
          </cell>
          <cell r="H597">
            <v>6084.58</v>
          </cell>
          <cell r="I597">
            <v>8098.68</v>
          </cell>
          <cell r="J597">
            <v>23465.01</v>
          </cell>
          <cell r="K597">
            <v>25479.11</v>
          </cell>
          <cell r="L597">
            <v>6084.58</v>
          </cell>
        </row>
        <row r="598">
          <cell r="A598" t="str">
            <v>1148040103</v>
          </cell>
          <cell r="B598">
            <v>18</v>
          </cell>
          <cell r="C598" t="str">
            <v>11480401USD-216-03</v>
          </cell>
          <cell r="D598" t="str">
            <v>Otorgamientos originales - ML (Préstamos, S (1M-3M) de Atraso, M (6M-1Y) Plazo R</v>
          </cell>
          <cell r="E598">
            <v>60674.25</v>
          </cell>
          <cell r="F598">
            <v>35725.18</v>
          </cell>
          <cell r="G598">
            <v>28859.74</v>
          </cell>
          <cell r="H598">
            <v>67539.69</v>
          </cell>
          <cell r="I598">
            <v>60674.25</v>
          </cell>
          <cell r="J598">
            <v>35725.18</v>
          </cell>
          <cell r="K598">
            <v>28859.74</v>
          </cell>
          <cell r="L598">
            <v>67539.69</v>
          </cell>
        </row>
        <row r="599">
          <cell r="A599" t="str">
            <v>1148040104</v>
          </cell>
          <cell r="B599">
            <v>18</v>
          </cell>
          <cell r="C599" t="str">
            <v>11480401USD-216-04</v>
          </cell>
          <cell r="D599" t="str">
            <v>Otorgamientos originales - ML (Préstamos, S (1M-3M) de Atraso, M (6M-1Y) Plazo R</v>
          </cell>
          <cell r="E599">
            <v>43540.71</v>
          </cell>
          <cell r="F599">
            <v>5049.05</v>
          </cell>
          <cell r="G599">
            <v>1900.33</v>
          </cell>
          <cell r="H599">
            <v>46689.43</v>
          </cell>
          <cell r="I599">
            <v>43540.71</v>
          </cell>
          <cell r="J599">
            <v>5049.05</v>
          </cell>
          <cell r="K599">
            <v>1900.33</v>
          </cell>
          <cell r="L599">
            <v>46689.43</v>
          </cell>
        </row>
        <row r="600">
          <cell r="A600" t="str">
            <v>1148040105</v>
          </cell>
          <cell r="B600">
            <v>18</v>
          </cell>
          <cell r="C600" t="str">
            <v>11480401USD-216-05</v>
          </cell>
          <cell r="D600" t="str">
            <v>Otorgamientos originales - ML (Préstamos, S (1M-3M) de Atraso, M (6M-1Y) Plazo R</v>
          </cell>
          <cell r="E600">
            <v>9553.0499999999993</v>
          </cell>
          <cell r="F600">
            <v>75155.33</v>
          </cell>
          <cell r="G600">
            <v>64203.14</v>
          </cell>
          <cell r="H600">
            <v>20505.240000000002</v>
          </cell>
          <cell r="I600">
            <v>9553.0499999999993</v>
          </cell>
          <cell r="J600">
            <v>75155.33</v>
          </cell>
          <cell r="K600">
            <v>64203.14</v>
          </cell>
          <cell r="L600">
            <v>20505.240000000002</v>
          </cell>
        </row>
        <row r="601">
          <cell r="A601" t="str">
            <v>1148040107</v>
          </cell>
          <cell r="B601">
            <v>18</v>
          </cell>
          <cell r="C601" t="str">
            <v>11480401USD-216-07</v>
          </cell>
          <cell r="D601" t="str">
            <v>Otorgamientos originales - ML (Préstamos, S (1M-3M) de Atraso, M (6M-1Y) Plazo R</v>
          </cell>
          <cell r="E601">
            <v>330316.19</v>
          </cell>
          <cell r="F601">
            <v>4959.01</v>
          </cell>
          <cell r="G601">
            <v>2561.75</v>
          </cell>
          <cell r="H601">
            <v>332713.45</v>
          </cell>
          <cell r="I601">
            <v>330316.19</v>
          </cell>
          <cell r="J601">
            <v>4959.01</v>
          </cell>
          <cell r="K601">
            <v>2561.75</v>
          </cell>
          <cell r="L601">
            <v>332713.45</v>
          </cell>
        </row>
        <row r="602">
          <cell r="A602" t="str">
            <v>1148040108</v>
          </cell>
          <cell r="B602">
            <v>18</v>
          </cell>
          <cell r="C602" t="str">
            <v>11480401USD-216-08</v>
          </cell>
          <cell r="D602" t="str">
            <v>Otorgamientos originales - ML (Préstamos, S (1M-3M) de Atraso, M (6M-1Y) Plazo R</v>
          </cell>
          <cell r="E602">
            <v>36076.17</v>
          </cell>
          <cell r="F602">
            <v>8498.5300000000007</v>
          </cell>
          <cell r="G602">
            <v>8713.7199999999993</v>
          </cell>
          <cell r="H602">
            <v>35860.980000000003</v>
          </cell>
          <cell r="I602">
            <v>36076.17</v>
          </cell>
          <cell r="J602">
            <v>8498.5300000000007</v>
          </cell>
          <cell r="K602">
            <v>8713.7199999999993</v>
          </cell>
          <cell r="L602">
            <v>35860.980000000003</v>
          </cell>
        </row>
        <row r="603">
          <cell r="A603" t="str">
            <v>1148040110</v>
          </cell>
          <cell r="B603">
            <v>18</v>
          </cell>
          <cell r="C603" t="str">
            <v>11480401USD-216-10</v>
          </cell>
          <cell r="D603" t="str">
            <v>Otorgamientos originales - ML (Préstamos, S (1M-3M) de Atraso, M (6M-1Y) Plazo R</v>
          </cell>
          <cell r="E603">
            <v>167180.06</v>
          </cell>
          <cell r="F603">
            <v>4399.66</v>
          </cell>
          <cell r="G603">
            <v>58104.75</v>
          </cell>
          <cell r="H603">
            <v>113474.97</v>
          </cell>
          <cell r="I603">
            <v>167180.06</v>
          </cell>
          <cell r="J603">
            <v>4399.66</v>
          </cell>
          <cell r="K603">
            <v>58104.75</v>
          </cell>
          <cell r="L603">
            <v>113474.97</v>
          </cell>
        </row>
        <row r="604">
          <cell r="A604" t="str">
            <v>1148040111</v>
          </cell>
          <cell r="B604">
            <v>18</v>
          </cell>
          <cell r="C604" t="str">
            <v>11480401USD-216-11</v>
          </cell>
          <cell r="D604" t="str">
            <v>Otorgamientos originales - ML (Préstamos, S (1M-3M) de Atraso, M (6M-1Y) Plazo R</v>
          </cell>
          <cell r="E604">
            <v>0</v>
          </cell>
          <cell r="F604">
            <v>11806.83</v>
          </cell>
          <cell r="G604">
            <v>11806.83</v>
          </cell>
          <cell r="H604">
            <v>0</v>
          </cell>
          <cell r="I604">
            <v>0</v>
          </cell>
          <cell r="J604">
            <v>11806.83</v>
          </cell>
          <cell r="K604">
            <v>11806.83</v>
          </cell>
          <cell r="L604">
            <v>0</v>
          </cell>
        </row>
        <row r="605">
          <cell r="A605" t="str">
            <v>1148040112</v>
          </cell>
          <cell r="B605">
            <v>18</v>
          </cell>
          <cell r="C605" t="str">
            <v>11480401USD-216-12</v>
          </cell>
          <cell r="D605" t="str">
            <v>Otorgamientos originales - ML (Préstamos, S (1M-3M) de Atraso, M (6M-1Y) Plazo R</v>
          </cell>
          <cell r="E605">
            <v>146492.24</v>
          </cell>
          <cell r="F605">
            <v>93518.69</v>
          </cell>
          <cell r="G605">
            <v>73895.42</v>
          </cell>
          <cell r="H605">
            <v>166115.51</v>
          </cell>
          <cell r="I605">
            <v>146492.24</v>
          </cell>
          <cell r="J605">
            <v>93518.69</v>
          </cell>
          <cell r="K605">
            <v>73895.42</v>
          </cell>
          <cell r="L605">
            <v>166115.51</v>
          </cell>
        </row>
        <row r="606">
          <cell r="A606" t="str">
            <v>1148040113</v>
          </cell>
          <cell r="B606">
            <v>18</v>
          </cell>
          <cell r="C606" t="str">
            <v>11480401USD-216-13</v>
          </cell>
          <cell r="D606" t="str">
            <v>Otorgamientos originales - ML (Préstamos, S (1M-3M) de Atraso, M (6M-1Y) Plazo R</v>
          </cell>
          <cell r="E606">
            <v>15207.78</v>
          </cell>
          <cell r="F606">
            <v>8814.32</v>
          </cell>
          <cell r="G606">
            <v>8875.9500000000007</v>
          </cell>
          <cell r="H606">
            <v>15146.15</v>
          </cell>
          <cell r="I606">
            <v>15207.78</v>
          </cell>
          <cell r="J606">
            <v>8814.32</v>
          </cell>
          <cell r="K606">
            <v>8875.9500000000007</v>
          </cell>
          <cell r="L606">
            <v>15146.15</v>
          </cell>
        </row>
        <row r="607">
          <cell r="A607" t="str">
            <v>1148040117</v>
          </cell>
          <cell r="B607">
            <v>18</v>
          </cell>
          <cell r="C607" t="str">
            <v>11480401USD-216-17</v>
          </cell>
          <cell r="D607" t="str">
            <v>Otorgamientos originales - ML (Préstamos, S (1M-3M) de Atraso, M (6M-1Y) Plazo R</v>
          </cell>
          <cell r="E607">
            <v>8877.66</v>
          </cell>
          <cell r="F607">
            <v>0</v>
          </cell>
          <cell r="G607">
            <v>0</v>
          </cell>
          <cell r="H607">
            <v>8877.66</v>
          </cell>
          <cell r="I607">
            <v>8877.66</v>
          </cell>
          <cell r="J607">
            <v>0</v>
          </cell>
          <cell r="K607">
            <v>0</v>
          </cell>
          <cell r="L607">
            <v>8877.66</v>
          </cell>
        </row>
        <row r="608">
          <cell r="A608" t="str">
            <v>1148040118</v>
          </cell>
          <cell r="B608">
            <v>18</v>
          </cell>
          <cell r="C608" t="str">
            <v>11480401USD-216-18</v>
          </cell>
          <cell r="D608" t="str">
            <v>Otorgamientos originales - ML (Préstamos, S (1M-3M) de Atraso, M (6M-1Y) Plazo R</v>
          </cell>
          <cell r="E608">
            <v>57977.08</v>
          </cell>
          <cell r="F608">
            <v>0</v>
          </cell>
          <cell r="G608">
            <v>3557.24</v>
          </cell>
          <cell r="H608">
            <v>54419.839999999997</v>
          </cell>
          <cell r="I608">
            <v>57977.08</v>
          </cell>
          <cell r="J608">
            <v>0</v>
          </cell>
          <cell r="K608">
            <v>3557.24</v>
          </cell>
          <cell r="L608">
            <v>54419.839999999997</v>
          </cell>
        </row>
        <row r="609">
          <cell r="A609" t="str">
            <v>1148040119</v>
          </cell>
          <cell r="B609">
            <v>18</v>
          </cell>
          <cell r="C609" t="str">
            <v>11480401USD-216-19</v>
          </cell>
          <cell r="D609" t="str">
            <v>Otorgamientos originales - ML (Préstamos, S (1M-3M) de Atraso, M (6M-1Y) Plazo R</v>
          </cell>
          <cell r="E609">
            <v>34315.14</v>
          </cell>
          <cell r="F609">
            <v>31820.240000000002</v>
          </cell>
          <cell r="G609">
            <v>25725.54</v>
          </cell>
          <cell r="H609">
            <v>40409.839999999997</v>
          </cell>
          <cell r="I609">
            <v>34315.14</v>
          </cell>
          <cell r="J609">
            <v>31820.240000000002</v>
          </cell>
          <cell r="K609">
            <v>25725.54</v>
          </cell>
          <cell r="L609">
            <v>40409.839999999997</v>
          </cell>
        </row>
        <row r="610">
          <cell r="A610" t="str">
            <v>1148040122</v>
          </cell>
          <cell r="B610">
            <v>18</v>
          </cell>
          <cell r="C610" t="str">
            <v>11480401USD-216-22</v>
          </cell>
          <cell r="D610" t="str">
            <v>Otorgamientos originales - ML (Préstamos, S (1M-3M) de Atraso, M (6M-1Y) Plazo R</v>
          </cell>
          <cell r="E610">
            <v>40733.26</v>
          </cell>
          <cell r="F610">
            <v>13250.24</v>
          </cell>
          <cell r="G610">
            <v>12317.96</v>
          </cell>
          <cell r="H610">
            <v>41665.54</v>
          </cell>
          <cell r="I610">
            <v>40733.26</v>
          </cell>
          <cell r="J610">
            <v>13250.24</v>
          </cell>
          <cell r="K610">
            <v>12317.96</v>
          </cell>
          <cell r="L610">
            <v>41665.54</v>
          </cell>
        </row>
        <row r="611">
          <cell r="A611" t="str">
            <v>1148040123</v>
          </cell>
          <cell r="B611">
            <v>18</v>
          </cell>
          <cell r="C611" t="str">
            <v>11480401USD-216-23</v>
          </cell>
          <cell r="D611" t="str">
            <v>Otorgamientos originales - ML (Préstamos, S (1M-3M) de Atraso, M (6M-1Y) Plazo R</v>
          </cell>
          <cell r="E611">
            <v>77336.56</v>
          </cell>
          <cell r="F611">
            <v>23342.799999999999</v>
          </cell>
          <cell r="G611">
            <v>22566.6</v>
          </cell>
          <cell r="H611">
            <v>78112.759999999995</v>
          </cell>
          <cell r="I611">
            <v>77336.56</v>
          </cell>
          <cell r="J611">
            <v>23342.799999999999</v>
          </cell>
          <cell r="K611">
            <v>22566.6</v>
          </cell>
          <cell r="L611">
            <v>78112.759999999995</v>
          </cell>
        </row>
        <row r="612">
          <cell r="A612" t="str">
            <v>1148040124</v>
          </cell>
          <cell r="B612">
            <v>18</v>
          </cell>
          <cell r="C612" t="str">
            <v>11480401USD-216-24</v>
          </cell>
          <cell r="D612" t="str">
            <v>Otorgamientos originales - ML (Préstamos, S (1M-3M) de Atraso, M (6M-1Y) Plazo R</v>
          </cell>
          <cell r="E612">
            <v>24098.21</v>
          </cell>
          <cell r="F612">
            <v>4871.34</v>
          </cell>
          <cell r="G612">
            <v>4871.34</v>
          </cell>
          <cell r="H612">
            <v>24098.21</v>
          </cell>
          <cell r="I612">
            <v>24098.21</v>
          </cell>
          <cell r="J612">
            <v>4871.34</v>
          </cell>
          <cell r="K612">
            <v>4871.34</v>
          </cell>
          <cell r="L612">
            <v>24098.21</v>
          </cell>
        </row>
        <row r="613">
          <cell r="A613" t="str">
            <v>1148040126</v>
          </cell>
          <cell r="B613">
            <v>18</v>
          </cell>
          <cell r="C613" t="str">
            <v>11480401USD-216-26</v>
          </cell>
          <cell r="D613" t="str">
            <v>Otorgamientos originales - ML (Préstamos, S (1M-3M) de Atraso, M (6M-1Y) Plazo R</v>
          </cell>
          <cell r="E613">
            <v>17161.64</v>
          </cell>
          <cell r="F613">
            <v>4879.6899999999996</v>
          </cell>
          <cell r="G613">
            <v>3244.47</v>
          </cell>
          <cell r="H613">
            <v>18796.86</v>
          </cell>
          <cell r="I613">
            <v>17161.64</v>
          </cell>
          <cell r="J613">
            <v>4879.6899999999996</v>
          </cell>
          <cell r="K613">
            <v>3244.47</v>
          </cell>
          <cell r="L613">
            <v>18796.86</v>
          </cell>
        </row>
        <row r="614">
          <cell r="A614" t="str">
            <v>1148040127</v>
          </cell>
          <cell r="B614">
            <v>18</v>
          </cell>
          <cell r="C614" t="str">
            <v>11480401USD-216-27</v>
          </cell>
          <cell r="D614" t="str">
            <v>Otorgamientos originales - ML (Préstamos, S (1M-3M) de Atraso, M (6M-1Y) Plazo R</v>
          </cell>
          <cell r="E614">
            <v>9744.77</v>
          </cell>
          <cell r="F614">
            <v>9260.2199999999993</v>
          </cell>
          <cell r="G614">
            <v>10698.93</v>
          </cell>
          <cell r="H614">
            <v>8306.06</v>
          </cell>
          <cell r="I614">
            <v>9744.77</v>
          </cell>
          <cell r="J614">
            <v>9260.2199999999993</v>
          </cell>
          <cell r="K614">
            <v>10698.93</v>
          </cell>
          <cell r="L614">
            <v>8306.06</v>
          </cell>
        </row>
        <row r="615">
          <cell r="A615" t="str">
            <v>1148040131</v>
          </cell>
          <cell r="B615">
            <v>18</v>
          </cell>
          <cell r="C615" t="str">
            <v>11480401USD-216-31</v>
          </cell>
          <cell r="D615" t="str">
            <v>Otorgamientos originales - ML (Préstamos, S (1M-3M) de Atraso, M (6M-1Y) Plazo R</v>
          </cell>
          <cell r="E615">
            <v>90531.73</v>
          </cell>
          <cell r="F615">
            <v>53378.239999999998</v>
          </cell>
          <cell r="G615">
            <v>730.13</v>
          </cell>
          <cell r="H615">
            <v>143179.84</v>
          </cell>
          <cell r="I615">
            <v>90531.73</v>
          </cell>
          <cell r="J615">
            <v>53378.239999999998</v>
          </cell>
          <cell r="K615">
            <v>730.13</v>
          </cell>
          <cell r="L615">
            <v>143179.84</v>
          </cell>
        </row>
        <row r="616">
          <cell r="A616" t="str">
            <v>1148040141</v>
          </cell>
          <cell r="B616">
            <v>18</v>
          </cell>
          <cell r="C616" t="str">
            <v>11480401USD-216-41</v>
          </cell>
          <cell r="D616" t="str">
            <v>Otorgamientos originales - ML (Préstamos, S (1M-3M) de Atraso, M (6M-1Y) Plazo R</v>
          </cell>
          <cell r="E616">
            <v>206009.03</v>
          </cell>
          <cell r="F616">
            <v>19976.599999999999</v>
          </cell>
          <cell r="G616">
            <v>78608.95</v>
          </cell>
          <cell r="H616">
            <v>147376.68</v>
          </cell>
          <cell r="I616">
            <v>206009.03</v>
          </cell>
          <cell r="J616">
            <v>19976.599999999999</v>
          </cell>
          <cell r="K616">
            <v>78608.95</v>
          </cell>
          <cell r="L616">
            <v>147376.68</v>
          </cell>
        </row>
        <row r="617">
          <cell r="A617" t="str">
            <v>1148040201</v>
          </cell>
          <cell r="B617">
            <v>14</v>
          </cell>
          <cell r="C617" t="str">
            <v>1148040201 USD</v>
          </cell>
          <cell r="D617" t="str">
            <v>Refinanciados - ML</v>
          </cell>
          <cell r="E617">
            <v>338761.05</v>
          </cell>
          <cell r="F617">
            <v>1075325.6200000001</v>
          </cell>
          <cell r="G617">
            <v>969408.74</v>
          </cell>
          <cell r="H617">
            <v>444677.93</v>
          </cell>
          <cell r="I617">
            <v>338761.05</v>
          </cell>
          <cell r="J617">
            <v>1075325.6200000001</v>
          </cell>
          <cell r="K617">
            <v>969408.74</v>
          </cell>
          <cell r="L617">
            <v>444677.93</v>
          </cell>
        </row>
        <row r="618">
          <cell r="A618" t="str">
            <v>114804020301</v>
          </cell>
          <cell r="B618">
            <v>20</v>
          </cell>
          <cell r="C618" t="str">
            <v>1148040201USD-216-03</v>
          </cell>
          <cell r="D618" t="str">
            <v>Refinanciados - ML (Préstamos, S (1M-3M) de Atraso, M (6M-1Y) Plazo Remanente)</v>
          </cell>
          <cell r="E618">
            <v>17354.2</v>
          </cell>
          <cell r="F618">
            <v>16677.759999999998</v>
          </cell>
          <cell r="G618">
            <v>22207.74</v>
          </cell>
          <cell r="H618">
            <v>11824.22</v>
          </cell>
          <cell r="I618">
            <v>17354.2</v>
          </cell>
          <cell r="J618">
            <v>16677.759999999998</v>
          </cell>
          <cell r="K618">
            <v>22207.74</v>
          </cell>
          <cell r="L618">
            <v>11824.22</v>
          </cell>
        </row>
        <row r="619">
          <cell r="A619" t="str">
            <v>114804020401</v>
          </cell>
          <cell r="B619">
            <v>20</v>
          </cell>
          <cell r="C619" t="str">
            <v>1148040201USD-216-04</v>
          </cell>
          <cell r="D619" t="str">
            <v>Refinanciados - ML (Préstamos, S (1M-3M) de Atraso, M (6M-1Y) Plazo Remanente)</v>
          </cell>
          <cell r="E619">
            <v>21922.17</v>
          </cell>
          <cell r="F619">
            <v>5650.87</v>
          </cell>
          <cell r="G619">
            <v>5668.06</v>
          </cell>
          <cell r="H619">
            <v>21904.98</v>
          </cell>
          <cell r="I619">
            <v>21922.17</v>
          </cell>
          <cell r="J619">
            <v>5650.87</v>
          </cell>
          <cell r="K619">
            <v>5668.06</v>
          </cell>
          <cell r="L619">
            <v>21904.98</v>
          </cell>
        </row>
        <row r="620">
          <cell r="A620" t="str">
            <v>114804020501</v>
          </cell>
          <cell r="B620">
            <v>20</v>
          </cell>
          <cell r="C620" t="str">
            <v>1148040201USD-216-05</v>
          </cell>
          <cell r="D620" t="str">
            <v>Refinanciados - ML (Préstamos, S (1M-3M) de Atraso, M (6M-1Y) Plazo Remanente)</v>
          </cell>
          <cell r="E620">
            <v>2938.16</v>
          </cell>
          <cell r="F620">
            <v>7661.08</v>
          </cell>
          <cell r="G620">
            <v>3069.06</v>
          </cell>
          <cell r="H620">
            <v>7530.18</v>
          </cell>
          <cell r="I620">
            <v>2938.16</v>
          </cell>
          <cell r="J620">
            <v>7661.08</v>
          </cell>
          <cell r="K620">
            <v>3069.06</v>
          </cell>
          <cell r="L620">
            <v>7530.18</v>
          </cell>
        </row>
        <row r="621">
          <cell r="A621" t="str">
            <v>114804020701</v>
          </cell>
          <cell r="B621">
            <v>20</v>
          </cell>
          <cell r="C621" t="str">
            <v>1148040201USD-216-07</v>
          </cell>
          <cell r="D621" t="str">
            <v>Refinanciados - ML (Préstamos, S (1M-3M) de Atraso, M (6M-1Y) Plazo Remanente)</v>
          </cell>
          <cell r="E621">
            <v>34778.730000000003</v>
          </cell>
          <cell r="F621">
            <v>22639.98</v>
          </cell>
          <cell r="G621">
            <v>22639.98</v>
          </cell>
          <cell r="H621">
            <v>34778.730000000003</v>
          </cell>
          <cell r="I621">
            <v>34778.730000000003</v>
          </cell>
          <cell r="J621">
            <v>22639.98</v>
          </cell>
          <cell r="K621">
            <v>22639.98</v>
          </cell>
          <cell r="L621">
            <v>34778.730000000003</v>
          </cell>
        </row>
        <row r="622">
          <cell r="A622" t="str">
            <v>114804020801</v>
          </cell>
          <cell r="B622">
            <v>20</v>
          </cell>
          <cell r="C622" t="str">
            <v>1148040201USD-216-08</v>
          </cell>
          <cell r="D622" t="str">
            <v>Refinanciados - ML (Préstamos, S (1M-3M) de Atraso, M (6M-1Y) Plazo Remanente)</v>
          </cell>
          <cell r="E622">
            <v>18888.349999999999</v>
          </cell>
          <cell r="F622">
            <v>551589.4</v>
          </cell>
          <cell r="G622">
            <v>559100.25</v>
          </cell>
          <cell r="H622">
            <v>11377.5</v>
          </cell>
          <cell r="I622">
            <v>18888.349999999999</v>
          </cell>
          <cell r="J622">
            <v>551589.4</v>
          </cell>
          <cell r="K622">
            <v>559100.25</v>
          </cell>
          <cell r="L622">
            <v>11377.5</v>
          </cell>
        </row>
        <row r="623">
          <cell r="A623" t="str">
            <v>114804021001</v>
          </cell>
          <cell r="B623">
            <v>20</v>
          </cell>
          <cell r="C623" t="str">
            <v>1148040201USD-216-10</v>
          </cell>
          <cell r="D623" t="str">
            <v>Refinanciados - ML (Préstamos, S (1M-3M) de Atraso, M (6M-1Y) Plazo Remanente)</v>
          </cell>
          <cell r="E623">
            <v>36979.24</v>
          </cell>
          <cell r="F623">
            <v>5915.74</v>
          </cell>
          <cell r="G623">
            <v>0</v>
          </cell>
          <cell r="H623">
            <v>42894.98</v>
          </cell>
          <cell r="I623">
            <v>36979.24</v>
          </cell>
          <cell r="J623">
            <v>5915.74</v>
          </cell>
          <cell r="K623">
            <v>0</v>
          </cell>
          <cell r="L623">
            <v>42894.98</v>
          </cell>
        </row>
        <row r="624">
          <cell r="A624" t="str">
            <v>114804021101</v>
          </cell>
          <cell r="B624">
            <v>20</v>
          </cell>
          <cell r="C624" t="str">
            <v>1148040201USD-216-11</v>
          </cell>
          <cell r="D624" t="str">
            <v>Refinanciados - ML (Préstamos, S (1M-3M) de Atraso, M (6M-1Y) Plazo Remanente)</v>
          </cell>
          <cell r="E624">
            <v>11519.82</v>
          </cell>
          <cell r="F624">
            <v>2476.98</v>
          </cell>
          <cell r="G624">
            <v>13996.8</v>
          </cell>
          <cell r="H624">
            <v>0</v>
          </cell>
          <cell r="I624">
            <v>11519.82</v>
          </cell>
          <cell r="J624">
            <v>2476.98</v>
          </cell>
          <cell r="K624">
            <v>13996.8</v>
          </cell>
          <cell r="L624">
            <v>0</v>
          </cell>
        </row>
        <row r="625">
          <cell r="A625" t="str">
            <v>114804021201</v>
          </cell>
          <cell r="B625">
            <v>20</v>
          </cell>
          <cell r="C625" t="str">
            <v>1148040201USD-216-12</v>
          </cell>
          <cell r="D625" t="str">
            <v>Refinanciados - ML (Préstamos, S (1M-3M) de Atraso, M (6M-1Y) Plazo Remanente)</v>
          </cell>
          <cell r="E625">
            <v>22059.49</v>
          </cell>
          <cell r="F625">
            <v>51312.88</v>
          </cell>
          <cell r="G625">
            <v>51312.88</v>
          </cell>
          <cell r="H625">
            <v>22059.49</v>
          </cell>
          <cell r="I625">
            <v>22059.49</v>
          </cell>
          <cell r="J625">
            <v>51312.88</v>
          </cell>
          <cell r="K625">
            <v>51312.88</v>
          </cell>
          <cell r="L625">
            <v>22059.49</v>
          </cell>
        </row>
        <row r="626">
          <cell r="A626" t="str">
            <v>114804021301</v>
          </cell>
          <cell r="B626">
            <v>20</v>
          </cell>
          <cell r="C626" t="str">
            <v>1148040201USD-216-13</v>
          </cell>
          <cell r="D626" t="str">
            <v>Refinanciados - ML (Préstamos, S (1M-3M) de Atraso, M (6M-1Y) Plazo Remanente)</v>
          </cell>
          <cell r="E626">
            <v>108504.74</v>
          </cell>
          <cell r="F626">
            <v>24095.85</v>
          </cell>
          <cell r="G626">
            <v>22734.71</v>
          </cell>
          <cell r="H626">
            <v>109865.88</v>
          </cell>
          <cell r="I626">
            <v>108504.74</v>
          </cell>
          <cell r="J626">
            <v>24095.85</v>
          </cell>
          <cell r="K626">
            <v>22734.71</v>
          </cell>
          <cell r="L626">
            <v>109865.88</v>
          </cell>
        </row>
        <row r="627">
          <cell r="A627" t="str">
            <v>114804021801</v>
          </cell>
          <cell r="B627">
            <v>20</v>
          </cell>
          <cell r="C627" t="str">
            <v>1148040201USD-216-18</v>
          </cell>
          <cell r="D627" t="str">
            <v>Refinanciados - ML (Préstamos, S (1M-3M) de Atraso, M (6M-1Y) Plazo Remanente)</v>
          </cell>
          <cell r="E627">
            <v>0</v>
          </cell>
          <cell r="F627">
            <v>3849.22</v>
          </cell>
          <cell r="G627">
            <v>2875.61</v>
          </cell>
          <cell r="H627">
            <v>973.61</v>
          </cell>
          <cell r="I627">
            <v>0</v>
          </cell>
          <cell r="J627">
            <v>3849.22</v>
          </cell>
          <cell r="K627">
            <v>2875.61</v>
          </cell>
          <cell r="L627">
            <v>973.61</v>
          </cell>
        </row>
        <row r="628">
          <cell r="A628" t="str">
            <v>114804021901</v>
          </cell>
          <cell r="B628">
            <v>20</v>
          </cell>
          <cell r="C628" t="str">
            <v>1148040201USD-216-19</v>
          </cell>
          <cell r="D628" t="str">
            <v>Refinanciados - ML (Préstamos, S (1M-3M) de Atraso, M (6M-1Y) Plazo Remanente)</v>
          </cell>
          <cell r="E628">
            <v>2757.69</v>
          </cell>
          <cell r="F628">
            <v>81849.41</v>
          </cell>
          <cell r="G628">
            <v>31045.77</v>
          </cell>
          <cell r="H628">
            <v>53561.33</v>
          </cell>
          <cell r="I628">
            <v>2757.69</v>
          </cell>
          <cell r="J628">
            <v>81849.41</v>
          </cell>
          <cell r="K628">
            <v>31045.77</v>
          </cell>
          <cell r="L628">
            <v>53561.33</v>
          </cell>
        </row>
        <row r="629">
          <cell r="A629" t="str">
            <v>114804022201</v>
          </cell>
          <cell r="B629">
            <v>20</v>
          </cell>
          <cell r="C629" t="str">
            <v>1148040201USD-216-22</v>
          </cell>
          <cell r="D629" t="str">
            <v>Refinanciados - ML (Préstamos, S (1M-3M) de Atraso, M (6M-1Y) Plazo Remanente)</v>
          </cell>
          <cell r="E629">
            <v>7833.14</v>
          </cell>
          <cell r="F629">
            <v>77703.62</v>
          </cell>
          <cell r="G629">
            <v>12647.61</v>
          </cell>
          <cell r="H629">
            <v>72889.149999999994</v>
          </cell>
          <cell r="I629">
            <v>7833.14</v>
          </cell>
          <cell r="J629">
            <v>77703.62</v>
          </cell>
          <cell r="K629">
            <v>12647.61</v>
          </cell>
          <cell r="L629">
            <v>72889.149999999994</v>
          </cell>
        </row>
        <row r="630">
          <cell r="A630" t="str">
            <v>114804022301</v>
          </cell>
          <cell r="B630">
            <v>20</v>
          </cell>
          <cell r="C630" t="str">
            <v>1148040201USD-216-23</v>
          </cell>
          <cell r="D630" t="str">
            <v>Refinanciados - ML (Préstamos, S (1M-3M) de Atraso, M (6M-1Y) Plazo Remanente)</v>
          </cell>
          <cell r="E630">
            <v>7216.68</v>
          </cell>
          <cell r="F630">
            <v>1792.56</v>
          </cell>
          <cell r="G630">
            <v>0</v>
          </cell>
          <cell r="H630">
            <v>9009.24</v>
          </cell>
          <cell r="I630">
            <v>7216.68</v>
          </cell>
          <cell r="J630">
            <v>1792.56</v>
          </cell>
          <cell r="K630">
            <v>0</v>
          </cell>
          <cell r="L630">
            <v>9009.24</v>
          </cell>
        </row>
        <row r="631">
          <cell r="A631" t="str">
            <v>114804023101</v>
          </cell>
          <cell r="B631">
            <v>20</v>
          </cell>
          <cell r="C631" t="str">
            <v>1148040201USD-216-31</v>
          </cell>
          <cell r="D631" t="str">
            <v>Refinanciados - ML (Préstamos, S (1M-3M) de Atraso, M (6M-1Y) Plazo Remanente)</v>
          </cell>
          <cell r="E631">
            <v>0</v>
          </cell>
          <cell r="F631">
            <v>215151.64</v>
          </cell>
          <cell r="G631">
            <v>215151.64</v>
          </cell>
          <cell r="H631">
            <v>0</v>
          </cell>
          <cell r="I631">
            <v>0</v>
          </cell>
          <cell r="J631">
            <v>215151.64</v>
          </cell>
          <cell r="K631">
            <v>215151.64</v>
          </cell>
          <cell r="L631">
            <v>0</v>
          </cell>
        </row>
        <row r="632">
          <cell r="A632" t="str">
            <v>114804024101</v>
          </cell>
          <cell r="B632">
            <v>20</v>
          </cell>
          <cell r="C632" t="str">
            <v>1148040201USD-216-41</v>
          </cell>
          <cell r="D632" t="str">
            <v>Refinanciados - ML (Préstamos, S (1M-3M) de Atraso, M (6M-1Y) Plazo Remanente)</v>
          </cell>
          <cell r="E632">
            <v>46008.639999999999</v>
          </cell>
          <cell r="F632">
            <v>6958.63</v>
          </cell>
          <cell r="G632">
            <v>6958.63</v>
          </cell>
          <cell r="H632">
            <v>46008.639999999999</v>
          </cell>
          <cell r="I632">
            <v>46008.639999999999</v>
          </cell>
          <cell r="J632">
            <v>6958.63</v>
          </cell>
          <cell r="K632">
            <v>6958.63</v>
          </cell>
          <cell r="L632">
            <v>46008.639999999999</v>
          </cell>
        </row>
        <row r="633">
          <cell r="A633" t="str">
            <v>1148040202</v>
          </cell>
          <cell r="B633">
            <v>14</v>
          </cell>
          <cell r="C633" t="str">
            <v>1148040202 USD</v>
          </cell>
          <cell r="D633" t="str">
            <v>Refinanciados Vivienda - ML</v>
          </cell>
          <cell r="E633">
            <v>106197.47</v>
          </cell>
          <cell r="F633">
            <v>21718.43</v>
          </cell>
          <cell r="G633">
            <v>28181.7</v>
          </cell>
          <cell r="H633">
            <v>99734.2</v>
          </cell>
          <cell r="I633">
            <v>106197.47</v>
          </cell>
          <cell r="J633">
            <v>21718.43</v>
          </cell>
          <cell r="K633">
            <v>28181.7</v>
          </cell>
          <cell r="L633">
            <v>99734.2</v>
          </cell>
        </row>
        <row r="634">
          <cell r="A634" t="str">
            <v>114804020402</v>
          </cell>
          <cell r="B634">
            <v>20</v>
          </cell>
          <cell r="C634" t="str">
            <v>1148040202USD-216-04</v>
          </cell>
          <cell r="D634" t="str">
            <v>Refinanciados Vivienda - ML (Préstamos, S (1M-3M) de Atraso, M (6M-1Y) Plazo Rem</v>
          </cell>
          <cell r="E634">
            <v>9114.7800000000007</v>
          </cell>
          <cell r="F634">
            <v>0</v>
          </cell>
          <cell r="G634">
            <v>0</v>
          </cell>
          <cell r="H634">
            <v>9114.7800000000007</v>
          </cell>
          <cell r="I634">
            <v>9114.7800000000007</v>
          </cell>
          <cell r="J634">
            <v>0</v>
          </cell>
          <cell r="K634">
            <v>0</v>
          </cell>
          <cell r="L634">
            <v>9114.7800000000007</v>
          </cell>
        </row>
        <row r="635">
          <cell r="A635" t="str">
            <v>114804020502</v>
          </cell>
          <cell r="B635">
            <v>20</v>
          </cell>
          <cell r="C635" t="str">
            <v>1148040202USD-216-05</v>
          </cell>
          <cell r="D635" t="str">
            <v>Refinanciados Vivienda - ML (Préstamos, S (1M-3M) de Atraso, M (6M-1Y) Plazo Rem</v>
          </cell>
          <cell r="E635">
            <v>4178.67</v>
          </cell>
          <cell r="F635">
            <v>0</v>
          </cell>
          <cell r="G635">
            <v>4178.67</v>
          </cell>
          <cell r="H635">
            <v>0</v>
          </cell>
          <cell r="I635">
            <v>4178.67</v>
          </cell>
          <cell r="J635">
            <v>0</v>
          </cell>
          <cell r="K635">
            <v>4178.67</v>
          </cell>
          <cell r="L635">
            <v>0</v>
          </cell>
        </row>
        <row r="636">
          <cell r="A636" t="str">
            <v>114804020702</v>
          </cell>
          <cell r="B636">
            <v>20</v>
          </cell>
          <cell r="C636" t="str">
            <v>1148040202USD-216-07</v>
          </cell>
          <cell r="D636" t="str">
            <v>Refinanciados Vivienda - ML (Préstamos, S (1M-3M) de Atraso, M (6M-1Y) Plazo Rem</v>
          </cell>
          <cell r="E636">
            <v>31437.01</v>
          </cell>
          <cell r="F636">
            <v>0</v>
          </cell>
          <cell r="G636">
            <v>0</v>
          </cell>
          <cell r="H636">
            <v>31437.01</v>
          </cell>
          <cell r="I636">
            <v>31437.01</v>
          </cell>
          <cell r="J636">
            <v>0</v>
          </cell>
          <cell r="K636">
            <v>0</v>
          </cell>
          <cell r="L636">
            <v>31437.01</v>
          </cell>
        </row>
        <row r="637">
          <cell r="A637" t="str">
            <v>114804020802</v>
          </cell>
          <cell r="B637">
            <v>20</v>
          </cell>
          <cell r="C637" t="str">
            <v>1148040202USD-216-08</v>
          </cell>
          <cell r="D637" t="str">
            <v>Refinanciados Vivienda - ML (Préstamos, S (1M-3M) de Atraso, M (6M-1Y) Plazo Rem</v>
          </cell>
          <cell r="E637">
            <v>0</v>
          </cell>
          <cell r="F637">
            <v>21362.42</v>
          </cell>
          <cell r="G637">
            <v>21362.42</v>
          </cell>
          <cell r="H637">
            <v>0</v>
          </cell>
          <cell r="I637">
            <v>0</v>
          </cell>
          <cell r="J637">
            <v>21362.42</v>
          </cell>
          <cell r="K637">
            <v>21362.42</v>
          </cell>
          <cell r="L637">
            <v>0</v>
          </cell>
        </row>
        <row r="638">
          <cell r="A638" t="str">
            <v>114804021302</v>
          </cell>
          <cell r="B638">
            <v>20</v>
          </cell>
          <cell r="C638" t="str">
            <v>1148040202USD-216-13</v>
          </cell>
          <cell r="D638" t="str">
            <v>Refinanciados Vivienda - ML (Préstamos, S (1M-3M) de Atraso, M (6M-1Y) Plazo Rem</v>
          </cell>
          <cell r="E638">
            <v>6698.96</v>
          </cell>
          <cell r="F638">
            <v>0</v>
          </cell>
          <cell r="G638">
            <v>1407.31</v>
          </cell>
          <cell r="H638">
            <v>5291.65</v>
          </cell>
          <cell r="I638">
            <v>6698.96</v>
          </cell>
          <cell r="J638">
            <v>0</v>
          </cell>
          <cell r="K638">
            <v>1407.31</v>
          </cell>
          <cell r="L638">
            <v>5291.65</v>
          </cell>
        </row>
        <row r="639">
          <cell r="A639" t="str">
            <v>114804022302</v>
          </cell>
          <cell r="B639">
            <v>20</v>
          </cell>
          <cell r="C639" t="str">
            <v>1148040202USD-216-23</v>
          </cell>
          <cell r="D639" t="str">
            <v>Refinanciados Vivienda - ML (Préstamos, S (1M-3M) de Atraso, M (6M-1Y) Plazo Rem</v>
          </cell>
          <cell r="E639">
            <v>877.29</v>
          </cell>
          <cell r="F639">
            <v>356.01</v>
          </cell>
          <cell r="G639">
            <v>1233.3</v>
          </cell>
          <cell r="H639">
            <v>0</v>
          </cell>
          <cell r="I639">
            <v>877.29</v>
          </cell>
          <cell r="J639">
            <v>356.01</v>
          </cell>
          <cell r="K639">
            <v>1233.3</v>
          </cell>
          <cell r="L639">
            <v>0</v>
          </cell>
        </row>
        <row r="640">
          <cell r="A640" t="str">
            <v>114804024102</v>
          </cell>
          <cell r="B640">
            <v>20</v>
          </cell>
          <cell r="C640" t="str">
            <v>1148040202USD-216-41</v>
          </cell>
          <cell r="D640" t="str">
            <v>Refinanciados Vivienda - ML (Préstamos, S (1M-3M) de Atraso, M (6M-1Y) Plazo Rem</v>
          </cell>
          <cell r="E640">
            <v>53890.76</v>
          </cell>
          <cell r="F640">
            <v>0</v>
          </cell>
          <cell r="G640">
            <v>0</v>
          </cell>
          <cell r="H640">
            <v>53890.76</v>
          </cell>
          <cell r="I640">
            <v>53890.76</v>
          </cell>
          <cell r="J640">
            <v>0</v>
          </cell>
          <cell r="K640">
            <v>0</v>
          </cell>
          <cell r="L640">
            <v>53890.76</v>
          </cell>
        </row>
        <row r="641">
          <cell r="A641" t="str">
            <v>1148040301</v>
          </cell>
          <cell r="B641">
            <v>14</v>
          </cell>
          <cell r="C641" t="str">
            <v>1148040301 USD</v>
          </cell>
          <cell r="D641" t="str">
            <v>Reestructurados - ML</v>
          </cell>
          <cell r="E641">
            <v>128897.42</v>
          </cell>
          <cell r="F641">
            <v>290365.84999999998</v>
          </cell>
          <cell r="G641">
            <v>290365.84999999998</v>
          </cell>
          <cell r="H641">
            <v>128897.42</v>
          </cell>
          <cell r="I641">
            <v>128897.42</v>
          </cell>
          <cell r="J641">
            <v>290365.84999999998</v>
          </cell>
          <cell r="K641">
            <v>290365.84999999998</v>
          </cell>
          <cell r="L641">
            <v>128897.42</v>
          </cell>
        </row>
        <row r="642">
          <cell r="A642" t="str">
            <v>114804030801</v>
          </cell>
          <cell r="B642">
            <v>20</v>
          </cell>
          <cell r="C642" t="str">
            <v>1148040301USD-216-08</v>
          </cell>
          <cell r="D642" t="str">
            <v>Reestructurados - ML (Préstamos, S (1M-3M) de Atraso, M (6M-1Y) Plazo Remanente)</v>
          </cell>
          <cell r="E642">
            <v>0</v>
          </cell>
          <cell r="F642">
            <v>275794.7</v>
          </cell>
          <cell r="G642">
            <v>275794.7</v>
          </cell>
          <cell r="H642">
            <v>0</v>
          </cell>
          <cell r="I642">
            <v>0</v>
          </cell>
          <cell r="J642">
            <v>275794.7</v>
          </cell>
          <cell r="K642">
            <v>275794.7</v>
          </cell>
          <cell r="L642">
            <v>0</v>
          </cell>
        </row>
        <row r="643">
          <cell r="A643" t="str">
            <v>114804031001</v>
          </cell>
          <cell r="B643">
            <v>20</v>
          </cell>
          <cell r="C643" t="str">
            <v>1148040301USD-216-10</v>
          </cell>
          <cell r="D643" t="str">
            <v>Reestructurados - ML (Préstamos, S (1M-3M) de Atraso, M (6M-1Y) Plazo Remanente)</v>
          </cell>
          <cell r="E643">
            <v>0</v>
          </cell>
          <cell r="F643">
            <v>3378.85</v>
          </cell>
          <cell r="G643">
            <v>3378.85</v>
          </cell>
          <cell r="H643">
            <v>0</v>
          </cell>
          <cell r="I643">
            <v>0</v>
          </cell>
          <cell r="J643">
            <v>3378.85</v>
          </cell>
          <cell r="K643">
            <v>3378.85</v>
          </cell>
          <cell r="L643">
            <v>0</v>
          </cell>
        </row>
        <row r="644">
          <cell r="A644" t="str">
            <v>114804031201</v>
          </cell>
          <cell r="B644">
            <v>20</v>
          </cell>
          <cell r="C644" t="str">
            <v>1148040301USD-216-12</v>
          </cell>
          <cell r="D644" t="str">
            <v>Reestructurados - ML (Préstamos, S (1M-3M) de Atraso, M (6M-1Y) Plazo Remanente)</v>
          </cell>
          <cell r="E644">
            <v>28633.68</v>
          </cell>
          <cell r="F644">
            <v>3900.41</v>
          </cell>
          <cell r="G644">
            <v>3900.41</v>
          </cell>
          <cell r="H644">
            <v>28633.68</v>
          </cell>
          <cell r="I644">
            <v>28633.68</v>
          </cell>
          <cell r="J644">
            <v>3900.41</v>
          </cell>
          <cell r="K644">
            <v>3900.41</v>
          </cell>
          <cell r="L644">
            <v>28633.68</v>
          </cell>
        </row>
        <row r="645">
          <cell r="A645" t="str">
            <v>114804031301</v>
          </cell>
          <cell r="B645">
            <v>20</v>
          </cell>
          <cell r="C645" t="str">
            <v>1148040301USD-216-13</v>
          </cell>
          <cell r="D645" t="str">
            <v>Reestructurados - ML (Préstamos, S (1M-3M) de Atraso, M (6M-1Y) Plazo Remanente)</v>
          </cell>
          <cell r="E645">
            <v>0</v>
          </cell>
          <cell r="F645">
            <v>2661.78</v>
          </cell>
          <cell r="G645">
            <v>2661.78</v>
          </cell>
          <cell r="H645">
            <v>0</v>
          </cell>
          <cell r="I645">
            <v>0</v>
          </cell>
          <cell r="J645">
            <v>2661.78</v>
          </cell>
          <cell r="K645">
            <v>2661.78</v>
          </cell>
          <cell r="L645">
            <v>0</v>
          </cell>
        </row>
        <row r="646">
          <cell r="A646" t="str">
            <v>114804032701</v>
          </cell>
          <cell r="B646">
            <v>20</v>
          </cell>
          <cell r="C646" t="str">
            <v>1148040301USD-216-27</v>
          </cell>
          <cell r="D646" t="str">
            <v>Reestructurados - ML (Préstamos, S (1M-3M) de Atraso, M (6M-1Y) Plazo Remanente)</v>
          </cell>
          <cell r="E646">
            <v>0</v>
          </cell>
          <cell r="F646">
            <v>4630.1099999999997</v>
          </cell>
          <cell r="G646">
            <v>4630.1099999999997</v>
          </cell>
          <cell r="H646">
            <v>0</v>
          </cell>
          <cell r="I646">
            <v>0</v>
          </cell>
          <cell r="J646">
            <v>4630.1099999999997</v>
          </cell>
          <cell r="K646">
            <v>4630.1099999999997</v>
          </cell>
          <cell r="L646">
            <v>0</v>
          </cell>
        </row>
        <row r="647">
          <cell r="A647" t="str">
            <v>114804033101</v>
          </cell>
          <cell r="B647">
            <v>20</v>
          </cell>
          <cell r="C647" t="str">
            <v>1148040301USD-216-31</v>
          </cell>
          <cell r="D647" t="str">
            <v>Reestructurados - ML (Préstamos, S (1M-3M) de Atraso, M (6M-1Y) Plazo Remanente)</v>
          </cell>
          <cell r="E647">
            <v>50691.360000000001</v>
          </cell>
          <cell r="F647">
            <v>0</v>
          </cell>
          <cell r="G647">
            <v>0</v>
          </cell>
          <cell r="H647">
            <v>50691.360000000001</v>
          </cell>
          <cell r="I647">
            <v>50691.360000000001</v>
          </cell>
          <cell r="J647">
            <v>0</v>
          </cell>
          <cell r="K647">
            <v>0</v>
          </cell>
          <cell r="L647">
            <v>50691.360000000001</v>
          </cell>
        </row>
        <row r="648">
          <cell r="A648" t="str">
            <v>114804034101</v>
          </cell>
          <cell r="B648">
            <v>20</v>
          </cell>
          <cell r="C648" t="str">
            <v>1148040301USD-216-41</v>
          </cell>
          <cell r="D648" t="str">
            <v>Reestructurados - ML (Préstamos, S (1M-3M) de Atraso, M (6M-1Y) Plazo Remanente)</v>
          </cell>
          <cell r="E648">
            <v>49572.38</v>
          </cell>
          <cell r="F648">
            <v>0</v>
          </cell>
          <cell r="G648">
            <v>0</v>
          </cell>
          <cell r="H648">
            <v>49572.38</v>
          </cell>
          <cell r="I648">
            <v>49572.38</v>
          </cell>
          <cell r="J648">
            <v>0</v>
          </cell>
          <cell r="K648">
            <v>0</v>
          </cell>
          <cell r="L648">
            <v>49572.38</v>
          </cell>
        </row>
        <row r="649">
          <cell r="A649" t="str">
            <v>1148040302</v>
          </cell>
          <cell r="B649">
            <v>14</v>
          </cell>
          <cell r="C649" t="str">
            <v>1148040302 USD</v>
          </cell>
          <cell r="D649" t="str">
            <v>Reestructurados Vivienda - ML</v>
          </cell>
          <cell r="E649">
            <v>6899.37</v>
          </cell>
          <cell r="F649">
            <v>0</v>
          </cell>
          <cell r="G649">
            <v>0</v>
          </cell>
          <cell r="H649">
            <v>6899.37</v>
          </cell>
          <cell r="I649">
            <v>6899.37</v>
          </cell>
          <cell r="J649">
            <v>0</v>
          </cell>
          <cell r="K649">
            <v>0</v>
          </cell>
          <cell r="L649">
            <v>6899.37</v>
          </cell>
        </row>
        <row r="650">
          <cell r="A650" t="str">
            <v>114804032302</v>
          </cell>
          <cell r="B650">
            <v>20</v>
          </cell>
          <cell r="C650" t="str">
            <v>1148040302USD-216-23</v>
          </cell>
          <cell r="D650" t="str">
            <v>Reestructurados Vivienda - ML (Préstamos, S (1M-3M) de Atraso, M (6M-1Y) Plazo R</v>
          </cell>
          <cell r="E650">
            <v>6899.37</v>
          </cell>
          <cell r="F650">
            <v>0</v>
          </cell>
          <cell r="G650">
            <v>0</v>
          </cell>
          <cell r="H650">
            <v>6899.37</v>
          </cell>
          <cell r="I650">
            <v>6899.37</v>
          </cell>
          <cell r="J650">
            <v>0</v>
          </cell>
          <cell r="K650">
            <v>0</v>
          </cell>
          <cell r="L650">
            <v>6899.37</v>
          </cell>
        </row>
        <row r="651">
          <cell r="A651" t="str">
            <v>11480407 U</v>
          </cell>
          <cell r="B651">
            <v>12</v>
          </cell>
          <cell r="C651" t="str">
            <v>11480407 USD</v>
          </cell>
          <cell r="D651" t="str">
            <v>Préstamos para adquisición de vivienda Vencidos ML</v>
          </cell>
          <cell r="E651">
            <v>372540.29</v>
          </cell>
          <cell r="F651">
            <v>378834.1</v>
          </cell>
          <cell r="G651">
            <v>327525.40999999997</v>
          </cell>
          <cell r="H651">
            <v>423848.98</v>
          </cell>
          <cell r="I651">
            <v>372540.29</v>
          </cell>
          <cell r="J651">
            <v>378834.1</v>
          </cell>
          <cell r="K651">
            <v>327525.40999999997</v>
          </cell>
          <cell r="L651">
            <v>423848.98</v>
          </cell>
        </row>
        <row r="652">
          <cell r="A652" t="str">
            <v>1148040702</v>
          </cell>
          <cell r="B652">
            <v>18</v>
          </cell>
          <cell r="C652" t="str">
            <v>11480407USD-216-02</v>
          </cell>
          <cell r="D652" t="str">
            <v>Préstamos para adquisición de vivienda Vencidos ML (Préstamos, S (1M-3M) de Atra</v>
          </cell>
          <cell r="E652">
            <v>0</v>
          </cell>
          <cell r="F652">
            <v>132.49</v>
          </cell>
          <cell r="G652">
            <v>132.49</v>
          </cell>
          <cell r="H652">
            <v>0</v>
          </cell>
          <cell r="I652">
            <v>0</v>
          </cell>
          <cell r="J652">
            <v>132.49</v>
          </cell>
          <cell r="K652">
            <v>132.49</v>
          </cell>
          <cell r="L652">
            <v>0</v>
          </cell>
        </row>
        <row r="653">
          <cell r="A653" t="str">
            <v>1148040703</v>
          </cell>
          <cell r="B653">
            <v>18</v>
          </cell>
          <cell r="C653" t="str">
            <v>11480407USD-216-03</v>
          </cell>
          <cell r="D653" t="str">
            <v>Préstamos para adquisición de vivienda Vencidos ML (Préstamos, S (1M-3M) de Atra</v>
          </cell>
          <cell r="E653">
            <v>9362.17</v>
          </cell>
          <cell r="F653">
            <v>11625.19</v>
          </cell>
          <cell r="G653">
            <v>0</v>
          </cell>
          <cell r="H653">
            <v>20987.360000000001</v>
          </cell>
          <cell r="I653">
            <v>9362.17</v>
          </cell>
          <cell r="J653">
            <v>11625.19</v>
          </cell>
          <cell r="K653">
            <v>0</v>
          </cell>
          <cell r="L653">
            <v>20987.360000000001</v>
          </cell>
        </row>
        <row r="654">
          <cell r="A654" t="str">
            <v>1148040704</v>
          </cell>
          <cell r="B654">
            <v>18</v>
          </cell>
          <cell r="C654" t="str">
            <v>11480407USD-216-04</v>
          </cell>
          <cell r="D654" t="str">
            <v>Préstamos para adquisición de vivienda Vencidos ML (Préstamos, S (1M-3M) de Atra</v>
          </cell>
          <cell r="E654">
            <v>7452.92</v>
          </cell>
          <cell r="F654">
            <v>0</v>
          </cell>
          <cell r="G654">
            <v>0</v>
          </cell>
          <cell r="H654">
            <v>7452.92</v>
          </cell>
          <cell r="I654">
            <v>7452.92</v>
          </cell>
          <cell r="J654">
            <v>0</v>
          </cell>
          <cell r="K654">
            <v>0</v>
          </cell>
          <cell r="L654">
            <v>7452.92</v>
          </cell>
        </row>
        <row r="655">
          <cell r="A655" t="str">
            <v>1148040705</v>
          </cell>
          <cell r="B655">
            <v>18</v>
          </cell>
          <cell r="C655" t="str">
            <v>11480407USD-216-05</v>
          </cell>
          <cell r="D655" t="str">
            <v>Préstamos para adquisición de vivienda Vencidos ML (Préstamos, S (1M-3M) de Atra</v>
          </cell>
          <cell r="E655">
            <v>3627.98</v>
          </cell>
          <cell r="F655">
            <v>23831.16</v>
          </cell>
          <cell r="G655">
            <v>23831.16</v>
          </cell>
          <cell r="H655">
            <v>3627.98</v>
          </cell>
          <cell r="I655">
            <v>3627.98</v>
          </cell>
          <cell r="J655">
            <v>23831.16</v>
          </cell>
          <cell r="K655">
            <v>23831.16</v>
          </cell>
          <cell r="L655">
            <v>3627.98</v>
          </cell>
        </row>
        <row r="656">
          <cell r="A656" t="str">
            <v>1148040707</v>
          </cell>
          <cell r="B656">
            <v>18</v>
          </cell>
          <cell r="C656" t="str">
            <v>11480407USD-216-07</v>
          </cell>
          <cell r="D656" t="str">
            <v>Préstamos para adquisición de vivienda Vencidos ML (Préstamos, S (1M-3M) de Atra</v>
          </cell>
          <cell r="E656">
            <v>196058.6</v>
          </cell>
          <cell r="F656">
            <v>1754.5</v>
          </cell>
          <cell r="G656">
            <v>1306.92</v>
          </cell>
          <cell r="H656">
            <v>196506.18</v>
          </cell>
          <cell r="I656">
            <v>196058.6</v>
          </cell>
          <cell r="J656">
            <v>1754.5</v>
          </cell>
          <cell r="K656">
            <v>1306.92</v>
          </cell>
          <cell r="L656">
            <v>196506.18</v>
          </cell>
        </row>
        <row r="657">
          <cell r="A657" t="str">
            <v>1148040708</v>
          </cell>
          <cell r="B657">
            <v>18</v>
          </cell>
          <cell r="C657" t="str">
            <v>11480407USD-216-08</v>
          </cell>
          <cell r="D657" t="str">
            <v>Préstamos para adquisición de vivienda Vencidos ML (Préstamos, S (1M-3M) de Atra</v>
          </cell>
          <cell r="E657">
            <v>24461.14</v>
          </cell>
          <cell r="F657">
            <v>9337.2999999999993</v>
          </cell>
          <cell r="G657">
            <v>17835.830000000002</v>
          </cell>
          <cell r="H657">
            <v>15962.61</v>
          </cell>
          <cell r="I657">
            <v>24461.14</v>
          </cell>
          <cell r="J657">
            <v>9337.2999999999993</v>
          </cell>
          <cell r="K657">
            <v>17835.830000000002</v>
          </cell>
          <cell r="L657">
            <v>15962.61</v>
          </cell>
        </row>
        <row r="658">
          <cell r="A658" t="str">
            <v>1148040710</v>
          </cell>
          <cell r="B658">
            <v>18</v>
          </cell>
          <cell r="C658" t="str">
            <v>11480407USD-216-10</v>
          </cell>
          <cell r="D658" t="str">
            <v>Préstamos para adquisición de vivienda Vencidos ML (Préstamos, S (1M-3M) de Atra</v>
          </cell>
          <cell r="E658">
            <v>45583.06</v>
          </cell>
          <cell r="F658">
            <v>58904.45</v>
          </cell>
          <cell r="G658">
            <v>58904.45</v>
          </cell>
          <cell r="H658">
            <v>45583.06</v>
          </cell>
          <cell r="I658">
            <v>45583.06</v>
          </cell>
          <cell r="J658">
            <v>58904.45</v>
          </cell>
          <cell r="K658">
            <v>58904.45</v>
          </cell>
          <cell r="L658">
            <v>45583.06</v>
          </cell>
        </row>
        <row r="659">
          <cell r="A659" t="str">
            <v>1148040712</v>
          </cell>
          <cell r="B659">
            <v>18</v>
          </cell>
          <cell r="C659" t="str">
            <v>11480407USD-216-12</v>
          </cell>
          <cell r="D659" t="str">
            <v>Préstamos para adquisición de vivienda Vencidos ML (Préstamos, S (1M-3M) de Atra</v>
          </cell>
          <cell r="E659">
            <v>11307.66</v>
          </cell>
          <cell r="F659">
            <v>33986.33</v>
          </cell>
          <cell r="G659">
            <v>33564.870000000003</v>
          </cell>
          <cell r="H659">
            <v>11729.12</v>
          </cell>
          <cell r="I659">
            <v>11307.66</v>
          </cell>
          <cell r="J659">
            <v>33986.33</v>
          </cell>
          <cell r="K659">
            <v>33564.870000000003</v>
          </cell>
          <cell r="L659">
            <v>11729.12</v>
          </cell>
        </row>
        <row r="660">
          <cell r="A660" t="str">
            <v>1148040713</v>
          </cell>
          <cell r="B660">
            <v>18</v>
          </cell>
          <cell r="C660" t="str">
            <v>11480407USD-216-13</v>
          </cell>
          <cell r="D660" t="str">
            <v>Préstamos para adquisición de vivienda Vencidos ML (Préstamos, S (1M-3M) de Atra</v>
          </cell>
          <cell r="E660">
            <v>7681.99</v>
          </cell>
          <cell r="F660">
            <v>14132.52</v>
          </cell>
          <cell r="G660">
            <v>2909.61</v>
          </cell>
          <cell r="H660">
            <v>18904.900000000001</v>
          </cell>
          <cell r="I660">
            <v>7681.99</v>
          </cell>
          <cell r="J660">
            <v>14132.52</v>
          </cell>
          <cell r="K660">
            <v>2909.61</v>
          </cell>
          <cell r="L660">
            <v>18904.900000000001</v>
          </cell>
        </row>
        <row r="661">
          <cell r="A661" t="str">
            <v>1148040719</v>
          </cell>
          <cell r="B661">
            <v>18</v>
          </cell>
          <cell r="C661" t="str">
            <v>11480407USD-216-19</v>
          </cell>
          <cell r="D661" t="str">
            <v>Préstamos para adquisición de vivienda Vencidos ML (Préstamos, S (1M-3M) de Atra</v>
          </cell>
          <cell r="E661">
            <v>3764.71</v>
          </cell>
          <cell r="F661">
            <v>24396.47</v>
          </cell>
          <cell r="G661">
            <v>20665.68</v>
          </cell>
          <cell r="H661">
            <v>7495.5</v>
          </cell>
          <cell r="I661">
            <v>3764.71</v>
          </cell>
          <cell r="J661">
            <v>24396.47</v>
          </cell>
          <cell r="K661">
            <v>20665.68</v>
          </cell>
          <cell r="L661">
            <v>7495.5</v>
          </cell>
        </row>
        <row r="662">
          <cell r="A662" t="str">
            <v>1148040722</v>
          </cell>
          <cell r="B662">
            <v>18</v>
          </cell>
          <cell r="C662" t="str">
            <v>11480407USD-216-22</v>
          </cell>
          <cell r="D662" t="str">
            <v>Préstamos para adquisición de vivienda Vencidos ML (Préstamos, S (1M-3M) de Atra</v>
          </cell>
          <cell r="E662">
            <v>0</v>
          </cell>
          <cell r="F662">
            <v>1072.1400000000001</v>
          </cell>
          <cell r="G662">
            <v>1072.1400000000001</v>
          </cell>
          <cell r="H662">
            <v>0</v>
          </cell>
          <cell r="I662">
            <v>0</v>
          </cell>
          <cell r="J662">
            <v>1072.1400000000001</v>
          </cell>
          <cell r="K662">
            <v>1072.1400000000001</v>
          </cell>
          <cell r="L662">
            <v>0</v>
          </cell>
        </row>
        <row r="663">
          <cell r="A663" t="str">
            <v>1148040723</v>
          </cell>
          <cell r="B663">
            <v>18</v>
          </cell>
          <cell r="C663" t="str">
            <v>11480407USD-216-23</v>
          </cell>
          <cell r="D663" t="str">
            <v>Préstamos para adquisición de vivienda Vencidos ML (Préstamos, S (1M-3M) de Atra</v>
          </cell>
          <cell r="E663">
            <v>29266.58</v>
          </cell>
          <cell r="F663">
            <v>0</v>
          </cell>
          <cell r="G663">
            <v>1559.01</v>
          </cell>
          <cell r="H663">
            <v>27707.57</v>
          </cell>
          <cell r="I663">
            <v>29266.58</v>
          </cell>
          <cell r="J663">
            <v>0</v>
          </cell>
          <cell r="K663">
            <v>1559.01</v>
          </cell>
          <cell r="L663">
            <v>27707.57</v>
          </cell>
        </row>
        <row r="664">
          <cell r="A664" t="str">
            <v>1148040726</v>
          </cell>
          <cell r="B664">
            <v>18</v>
          </cell>
          <cell r="C664" t="str">
            <v>11480407USD-216-26</v>
          </cell>
          <cell r="D664" t="str">
            <v>Préstamos para adquisición de vivienda Vencidos ML (Préstamos, S (1M-3M) de Atra</v>
          </cell>
          <cell r="E664">
            <v>8563.43</v>
          </cell>
          <cell r="F664">
            <v>0</v>
          </cell>
          <cell r="G664">
            <v>0</v>
          </cell>
          <cell r="H664">
            <v>8563.43</v>
          </cell>
          <cell r="I664">
            <v>8563.43</v>
          </cell>
          <cell r="J664">
            <v>0</v>
          </cell>
          <cell r="K664">
            <v>0</v>
          </cell>
          <cell r="L664">
            <v>8563.43</v>
          </cell>
        </row>
        <row r="665">
          <cell r="A665" t="str">
            <v>1148040731</v>
          </cell>
          <cell r="B665">
            <v>18</v>
          </cell>
          <cell r="C665" t="str">
            <v>11480407USD-216-31</v>
          </cell>
          <cell r="D665" t="str">
            <v>Préstamos para adquisición de vivienda Vencidos ML (Préstamos, S (1M-3M) de Atra</v>
          </cell>
          <cell r="E665">
            <v>0</v>
          </cell>
          <cell r="F665">
            <v>159070.73000000001</v>
          </cell>
          <cell r="G665">
            <v>159070.73000000001</v>
          </cell>
          <cell r="H665">
            <v>0</v>
          </cell>
          <cell r="I665">
            <v>0</v>
          </cell>
          <cell r="J665">
            <v>159070.73000000001</v>
          </cell>
          <cell r="K665">
            <v>159070.73000000001</v>
          </cell>
          <cell r="L665">
            <v>0</v>
          </cell>
        </row>
        <row r="666">
          <cell r="A666" t="str">
            <v>1148040741</v>
          </cell>
          <cell r="B666">
            <v>18</v>
          </cell>
          <cell r="C666" t="str">
            <v>11480407USD-216-41</v>
          </cell>
          <cell r="D666" t="str">
            <v>Préstamos para adquisición de vivienda Vencidos ML (Préstamos, S (1M-3M) de Atra</v>
          </cell>
          <cell r="E666">
            <v>25410.05</v>
          </cell>
          <cell r="F666">
            <v>40590.82</v>
          </cell>
          <cell r="G666">
            <v>6672.52</v>
          </cell>
          <cell r="H666">
            <v>59328.35</v>
          </cell>
          <cell r="I666">
            <v>25410.05</v>
          </cell>
          <cell r="J666">
            <v>40590.82</v>
          </cell>
          <cell r="K666">
            <v>6672.52</v>
          </cell>
          <cell r="L666">
            <v>59328.35</v>
          </cell>
        </row>
        <row r="667">
          <cell r="A667" t="str">
            <v>114899</v>
          </cell>
          <cell r="B667">
            <v>6</v>
          </cell>
          <cell r="C667">
            <v>114899</v>
          </cell>
          <cell r="D667" t="str">
            <v>RECUPERACIONES DE PRÉSTAMOS EN COBRO JUDICIAL</v>
          </cell>
          <cell r="I667">
            <v>-18313.080000000002</v>
          </cell>
          <cell r="J667">
            <v>730.13</v>
          </cell>
          <cell r="K667">
            <v>730.13</v>
          </cell>
          <cell r="L667">
            <v>-18313.080000000002</v>
          </cell>
        </row>
        <row r="668">
          <cell r="A668" t="str">
            <v>11489901 U</v>
          </cell>
          <cell r="B668">
            <v>12</v>
          </cell>
          <cell r="C668" t="str">
            <v>11489901 USD</v>
          </cell>
          <cell r="D668" t="str">
            <v>Otorgamientos originales - ML</v>
          </cell>
          <cell r="E668">
            <v>-18313.080000000002</v>
          </cell>
          <cell r="F668">
            <v>730.13</v>
          </cell>
          <cell r="G668">
            <v>730.13</v>
          </cell>
          <cell r="H668">
            <v>-18313.080000000002</v>
          </cell>
          <cell r="I668">
            <v>-18313.080000000002</v>
          </cell>
          <cell r="J668">
            <v>730.13</v>
          </cell>
          <cell r="K668">
            <v>730.13</v>
          </cell>
          <cell r="L668">
            <v>-18313.080000000002</v>
          </cell>
        </row>
        <row r="669">
          <cell r="A669" t="str">
            <v>1148990104</v>
          </cell>
          <cell r="B669">
            <v>18</v>
          </cell>
          <cell r="C669" t="str">
            <v>11489901USD-221-04</v>
          </cell>
          <cell r="D669" t="str">
            <v>Otorgamientos originales - ML (Préstamos, LP (Proceso Legal), M (6M-1Y) Plazo Re</v>
          </cell>
          <cell r="E669">
            <v>-3413.08</v>
          </cell>
          <cell r="F669">
            <v>0</v>
          </cell>
          <cell r="G669">
            <v>0</v>
          </cell>
          <cell r="H669">
            <v>-3413.08</v>
          </cell>
          <cell r="I669">
            <v>-3413.08</v>
          </cell>
          <cell r="J669">
            <v>0</v>
          </cell>
          <cell r="K669">
            <v>0</v>
          </cell>
          <cell r="L669">
            <v>-3413.08</v>
          </cell>
        </row>
        <row r="670">
          <cell r="A670" t="str">
            <v>1148990107</v>
          </cell>
          <cell r="B670">
            <v>18</v>
          </cell>
          <cell r="C670" t="str">
            <v>11489901USD-221-07</v>
          </cell>
          <cell r="D670" t="str">
            <v>Otorgamientos originales - ML (Préstamos, LP (Proceso Legal), M (6M-1Y) Plazo Re</v>
          </cell>
          <cell r="E670">
            <v>-13900</v>
          </cell>
          <cell r="F670">
            <v>0</v>
          </cell>
          <cell r="G670">
            <v>0</v>
          </cell>
          <cell r="H670">
            <v>-13900</v>
          </cell>
          <cell r="I670">
            <v>-13900</v>
          </cell>
          <cell r="J670">
            <v>0</v>
          </cell>
          <cell r="K670">
            <v>0</v>
          </cell>
          <cell r="L670">
            <v>-13900</v>
          </cell>
        </row>
        <row r="671">
          <cell r="A671" t="str">
            <v>1148990110</v>
          </cell>
          <cell r="B671">
            <v>18</v>
          </cell>
          <cell r="C671" t="str">
            <v>11489901USD-221-10</v>
          </cell>
          <cell r="D671" t="str">
            <v>Otorgamientos originales - ML (Préstamos, LP (Proceso Legal), M (6M-1Y) Plazo Re</v>
          </cell>
          <cell r="E671">
            <v>-500</v>
          </cell>
          <cell r="F671">
            <v>0</v>
          </cell>
          <cell r="G671">
            <v>0</v>
          </cell>
          <cell r="H671">
            <v>-500</v>
          </cell>
          <cell r="I671">
            <v>-500</v>
          </cell>
          <cell r="J671">
            <v>0</v>
          </cell>
          <cell r="K671">
            <v>0</v>
          </cell>
          <cell r="L671">
            <v>-500</v>
          </cell>
        </row>
        <row r="672">
          <cell r="A672" t="str">
            <v>1148990131</v>
          </cell>
          <cell r="B672">
            <v>18</v>
          </cell>
          <cell r="C672" t="str">
            <v>11489901USD-221-31</v>
          </cell>
          <cell r="D672" t="str">
            <v>Otorgamientos originales - ML (Préstamos, LP (Proceso Legal), M (6M-1Y) Plazo Re</v>
          </cell>
          <cell r="E672">
            <v>0</v>
          </cell>
          <cell r="F672">
            <v>730.13</v>
          </cell>
          <cell r="G672">
            <v>730.13</v>
          </cell>
          <cell r="H672">
            <v>0</v>
          </cell>
          <cell r="I672">
            <v>0</v>
          </cell>
          <cell r="J672">
            <v>730.13</v>
          </cell>
          <cell r="K672">
            <v>730.13</v>
          </cell>
          <cell r="L672">
            <v>0</v>
          </cell>
        </row>
        <row r="673">
          <cell r="A673" t="str">
            <v>1148990141</v>
          </cell>
          <cell r="B673">
            <v>18</v>
          </cell>
          <cell r="C673" t="str">
            <v>11489901USD-221-41</v>
          </cell>
          <cell r="D673" t="str">
            <v>Otorgamientos originales - ML (Préstamos, LP (Proceso Legal), M (6M-1Y) Plazo Re</v>
          </cell>
          <cell r="E673">
            <v>-500</v>
          </cell>
          <cell r="F673">
            <v>0</v>
          </cell>
          <cell r="G673">
            <v>0</v>
          </cell>
          <cell r="H673">
            <v>-500</v>
          </cell>
          <cell r="I673">
            <v>-500</v>
          </cell>
          <cell r="J673">
            <v>0</v>
          </cell>
          <cell r="K673">
            <v>0</v>
          </cell>
          <cell r="L673">
            <v>-500</v>
          </cell>
        </row>
        <row r="674">
          <cell r="A674" t="str">
            <v>1149</v>
          </cell>
          <cell r="B674">
            <v>4</v>
          </cell>
          <cell r="C674">
            <v>1149</v>
          </cell>
          <cell r="D674" t="str">
            <v>PROVISIÓN PARA INCOBRABILIDAD DE PRÉSTAMOS</v>
          </cell>
          <cell r="I674">
            <v>-2537976.63</v>
          </cell>
          <cell r="J674">
            <v>175957.58</v>
          </cell>
          <cell r="K674">
            <v>254799.31</v>
          </cell>
          <cell r="L674">
            <v>-2616818.36</v>
          </cell>
        </row>
        <row r="675">
          <cell r="A675" t="str">
            <v>114901</v>
          </cell>
          <cell r="B675">
            <v>6</v>
          </cell>
          <cell r="C675">
            <v>114901</v>
          </cell>
          <cell r="D675" t="str">
            <v>PROVISIÓN PARA INCOBRABILIDAD DE PRÉSTAMOS</v>
          </cell>
          <cell r="I675">
            <v>-2537976.63</v>
          </cell>
          <cell r="J675">
            <v>175957.58</v>
          </cell>
          <cell r="K675">
            <v>254799.31</v>
          </cell>
          <cell r="L675">
            <v>-2616818.36</v>
          </cell>
        </row>
        <row r="676">
          <cell r="A676" t="str">
            <v>1149010101</v>
          </cell>
          <cell r="B676">
            <v>14</v>
          </cell>
          <cell r="C676" t="str">
            <v>1149010101 USD</v>
          </cell>
          <cell r="D676" t="str">
            <v>Provisiones Capital Empresa Privada</v>
          </cell>
          <cell r="E676">
            <v>-2041986.32</v>
          </cell>
          <cell r="F676">
            <v>118864.22</v>
          </cell>
          <cell r="G676">
            <v>149550.93</v>
          </cell>
          <cell r="H676">
            <v>-2072673.03</v>
          </cell>
          <cell r="I676">
            <v>-2041986.32</v>
          </cell>
          <cell r="J676">
            <v>118864.22</v>
          </cell>
          <cell r="K676">
            <v>149550.93</v>
          </cell>
          <cell r="L676">
            <v>-2072673.03</v>
          </cell>
        </row>
        <row r="677">
          <cell r="A677" t="str">
            <v>114901010201</v>
          </cell>
          <cell r="B677">
            <v>20</v>
          </cell>
          <cell r="C677" t="str">
            <v>1149010101USD-123-02</v>
          </cell>
          <cell r="D677" t="str">
            <v>Provisiones Capital Empresa Privada (Previsión Especifica, Capital)</v>
          </cell>
          <cell r="E677">
            <v>-243305.12</v>
          </cell>
          <cell r="F677">
            <v>2975.68</v>
          </cell>
          <cell r="G677">
            <v>368.06</v>
          </cell>
          <cell r="H677">
            <v>-240697.5</v>
          </cell>
          <cell r="I677">
            <v>-243305.12</v>
          </cell>
          <cell r="J677">
            <v>2975.68</v>
          </cell>
          <cell r="K677">
            <v>368.06</v>
          </cell>
          <cell r="L677">
            <v>-240697.5</v>
          </cell>
        </row>
        <row r="678">
          <cell r="A678" t="str">
            <v>114901010301</v>
          </cell>
          <cell r="B678">
            <v>20</v>
          </cell>
          <cell r="C678" t="str">
            <v>1149010101USD-123-03</v>
          </cell>
          <cell r="D678" t="str">
            <v>Provisiones Capital Empresa Privada (Previsión Especifica, Capital)</v>
          </cell>
          <cell r="E678">
            <v>-103559.91</v>
          </cell>
          <cell r="F678">
            <v>9566.2099999999991</v>
          </cell>
          <cell r="G678">
            <v>5114.24</v>
          </cell>
          <cell r="H678">
            <v>-99107.94</v>
          </cell>
          <cell r="I678">
            <v>-103559.91</v>
          </cell>
          <cell r="J678">
            <v>9566.2099999999991</v>
          </cell>
          <cell r="K678">
            <v>5114.24</v>
          </cell>
          <cell r="L678">
            <v>-99107.94</v>
          </cell>
        </row>
        <row r="679">
          <cell r="A679" t="str">
            <v>114901010401</v>
          </cell>
          <cell r="B679">
            <v>20</v>
          </cell>
          <cell r="C679" t="str">
            <v>1149010101USD-123-04</v>
          </cell>
          <cell r="D679" t="str">
            <v>Provisiones Capital Empresa Privada (Previsión Especifica, Capital)</v>
          </cell>
          <cell r="E679">
            <v>-77441.97</v>
          </cell>
          <cell r="F679">
            <v>396.28</v>
          </cell>
          <cell r="G679">
            <v>9352.85</v>
          </cell>
          <cell r="H679">
            <v>-86398.54</v>
          </cell>
          <cell r="I679">
            <v>-77441.97</v>
          </cell>
          <cell r="J679">
            <v>396.28</v>
          </cell>
          <cell r="K679">
            <v>9352.85</v>
          </cell>
          <cell r="L679">
            <v>-86398.54</v>
          </cell>
        </row>
        <row r="680">
          <cell r="A680" t="str">
            <v>114901010501</v>
          </cell>
          <cell r="B680">
            <v>20</v>
          </cell>
          <cell r="C680" t="str">
            <v>1149010101USD-123-05</v>
          </cell>
          <cell r="D680" t="str">
            <v>Provisiones Capital Empresa Privada (Previsión Especifica, Capital)</v>
          </cell>
          <cell r="E680">
            <v>-239672.9</v>
          </cell>
          <cell r="F680">
            <v>2487.17</v>
          </cell>
          <cell r="G680">
            <v>6510.54</v>
          </cell>
          <cell r="H680">
            <v>-243696.27</v>
          </cell>
          <cell r="I680">
            <v>-239672.9</v>
          </cell>
          <cell r="J680">
            <v>2487.17</v>
          </cell>
          <cell r="K680">
            <v>6510.54</v>
          </cell>
          <cell r="L680">
            <v>-243696.27</v>
          </cell>
        </row>
        <row r="681">
          <cell r="A681" t="str">
            <v>114901010701</v>
          </cell>
          <cell r="B681">
            <v>20</v>
          </cell>
          <cell r="C681" t="str">
            <v>1149010101USD-123-07</v>
          </cell>
          <cell r="D681" t="str">
            <v>Provisiones Capital Empresa Privada (Previsión Especifica, Capital)</v>
          </cell>
          <cell r="E681">
            <v>-163655.78</v>
          </cell>
          <cell r="F681">
            <v>1053.33</v>
          </cell>
          <cell r="G681">
            <v>4775.95</v>
          </cell>
          <cell r="H681">
            <v>-167378.4</v>
          </cell>
          <cell r="I681">
            <v>-163655.78</v>
          </cell>
          <cell r="J681">
            <v>1053.33</v>
          </cell>
          <cell r="K681">
            <v>4775.95</v>
          </cell>
          <cell r="L681">
            <v>-167378.4</v>
          </cell>
        </row>
        <row r="682">
          <cell r="A682" t="str">
            <v>114901010801</v>
          </cell>
          <cell r="B682">
            <v>20</v>
          </cell>
          <cell r="C682" t="str">
            <v>1149010101USD-123-08</v>
          </cell>
          <cell r="D682" t="str">
            <v>Provisiones Capital Empresa Privada (Previsión Especifica, Capital)</v>
          </cell>
          <cell r="E682">
            <v>-63356.56</v>
          </cell>
          <cell r="F682">
            <v>2295.5700000000002</v>
          </cell>
          <cell r="G682">
            <v>1426.88</v>
          </cell>
          <cell r="H682">
            <v>-62487.87</v>
          </cell>
          <cell r="I682">
            <v>-63356.56</v>
          </cell>
          <cell r="J682">
            <v>2295.5700000000002</v>
          </cell>
          <cell r="K682">
            <v>1426.88</v>
          </cell>
          <cell r="L682">
            <v>-62487.87</v>
          </cell>
        </row>
        <row r="683">
          <cell r="A683" t="str">
            <v>114901011001</v>
          </cell>
          <cell r="B683">
            <v>20</v>
          </cell>
          <cell r="C683" t="str">
            <v>1149010101USD-123-10</v>
          </cell>
          <cell r="D683" t="str">
            <v>Provisiones Capital Empresa Privada (Previsión Especifica, Capital)</v>
          </cell>
          <cell r="E683">
            <v>-159266.94</v>
          </cell>
          <cell r="F683">
            <v>32337.52</v>
          </cell>
          <cell r="G683">
            <v>9790.75</v>
          </cell>
          <cell r="H683">
            <v>-136720.17000000001</v>
          </cell>
          <cell r="I683">
            <v>-159266.94</v>
          </cell>
          <cell r="J683">
            <v>32337.52</v>
          </cell>
          <cell r="K683">
            <v>9790.75</v>
          </cell>
          <cell r="L683">
            <v>-136720.17000000001</v>
          </cell>
        </row>
        <row r="684">
          <cell r="A684" t="str">
            <v>114901011101</v>
          </cell>
          <cell r="B684">
            <v>20</v>
          </cell>
          <cell r="C684" t="str">
            <v>1149010101USD-123-11</v>
          </cell>
          <cell r="D684" t="str">
            <v>Provisiones Capital Empresa Privada (Previsión Especifica, Capital)</v>
          </cell>
          <cell r="E684">
            <v>-22652.92</v>
          </cell>
          <cell r="F684">
            <v>282.38</v>
          </cell>
          <cell r="G684">
            <v>0</v>
          </cell>
          <cell r="H684">
            <v>-22370.54</v>
          </cell>
          <cell r="I684">
            <v>-22652.92</v>
          </cell>
          <cell r="J684">
            <v>282.38</v>
          </cell>
          <cell r="K684">
            <v>0</v>
          </cell>
          <cell r="L684">
            <v>-22370.54</v>
          </cell>
        </row>
        <row r="685">
          <cell r="A685" t="str">
            <v>114901011201</v>
          </cell>
          <cell r="B685">
            <v>20</v>
          </cell>
          <cell r="C685" t="str">
            <v>1149010101USD-123-12</v>
          </cell>
          <cell r="D685" t="str">
            <v>Provisiones Capital Empresa Privada (Previsión Especifica, Capital)</v>
          </cell>
          <cell r="E685">
            <v>-121823.16</v>
          </cell>
          <cell r="F685">
            <v>2580.42</v>
          </cell>
          <cell r="G685">
            <v>12933.09</v>
          </cell>
          <cell r="H685">
            <v>-132175.82999999999</v>
          </cell>
          <cell r="I685">
            <v>-121823.16</v>
          </cell>
          <cell r="J685">
            <v>2580.42</v>
          </cell>
          <cell r="K685">
            <v>12933.09</v>
          </cell>
          <cell r="L685">
            <v>-132175.82999999999</v>
          </cell>
        </row>
        <row r="686">
          <cell r="A686" t="str">
            <v>114901011301</v>
          </cell>
          <cell r="B686">
            <v>20</v>
          </cell>
          <cell r="C686" t="str">
            <v>1149010101USD-123-13</v>
          </cell>
          <cell r="D686" t="str">
            <v>Provisiones Capital Empresa Privada (Previsión Especifica, Capital)</v>
          </cell>
          <cell r="E686">
            <v>-86557.01</v>
          </cell>
          <cell r="F686">
            <v>973.19</v>
          </cell>
          <cell r="G686">
            <v>877.57</v>
          </cell>
          <cell r="H686">
            <v>-86461.39</v>
          </cell>
          <cell r="I686">
            <v>-86557.01</v>
          </cell>
          <cell r="J686">
            <v>973.19</v>
          </cell>
          <cell r="K686">
            <v>877.57</v>
          </cell>
          <cell r="L686">
            <v>-86461.39</v>
          </cell>
        </row>
        <row r="687">
          <cell r="A687" t="str">
            <v>114901011701</v>
          </cell>
          <cell r="B687">
            <v>20</v>
          </cell>
          <cell r="C687" t="str">
            <v>1149010101USD-123-17</v>
          </cell>
          <cell r="D687" t="str">
            <v>Provisiones Capital Empresa Privada (Previsión Especifica, Capital)</v>
          </cell>
          <cell r="E687">
            <v>-14002</v>
          </cell>
          <cell r="F687">
            <v>3120.74</v>
          </cell>
          <cell r="G687">
            <v>2651.26</v>
          </cell>
          <cell r="H687">
            <v>-13532.52</v>
          </cell>
          <cell r="I687">
            <v>-14002</v>
          </cell>
          <cell r="J687">
            <v>3120.74</v>
          </cell>
          <cell r="K687">
            <v>2651.26</v>
          </cell>
          <cell r="L687">
            <v>-13532.52</v>
          </cell>
        </row>
        <row r="688">
          <cell r="A688" t="str">
            <v>114901011801</v>
          </cell>
          <cell r="B688">
            <v>20</v>
          </cell>
          <cell r="C688" t="str">
            <v>1149010101USD-123-18</v>
          </cell>
          <cell r="D688" t="str">
            <v>Provisiones Capital Empresa Privada (Previsión Especifica, Capital)</v>
          </cell>
          <cell r="E688">
            <v>-48721.91</v>
          </cell>
          <cell r="F688">
            <v>1053.95</v>
          </cell>
          <cell r="G688">
            <v>2627.74</v>
          </cell>
          <cell r="H688">
            <v>-50295.7</v>
          </cell>
          <cell r="I688">
            <v>-48721.91</v>
          </cell>
          <cell r="J688">
            <v>1053.95</v>
          </cell>
          <cell r="K688">
            <v>2627.74</v>
          </cell>
          <cell r="L688">
            <v>-50295.7</v>
          </cell>
        </row>
        <row r="689">
          <cell r="A689" t="str">
            <v>114901011901</v>
          </cell>
          <cell r="B689">
            <v>20</v>
          </cell>
          <cell r="C689" t="str">
            <v>1149010101USD-123-19</v>
          </cell>
          <cell r="D689" t="str">
            <v>Provisiones Capital Empresa Privada (Previsión Especifica, Capital)</v>
          </cell>
          <cell r="E689">
            <v>-50246.66</v>
          </cell>
          <cell r="F689">
            <v>2617.25</v>
          </cell>
          <cell r="G689">
            <v>6370.22</v>
          </cell>
          <cell r="H689">
            <v>-53999.63</v>
          </cell>
          <cell r="I689">
            <v>-50246.66</v>
          </cell>
          <cell r="J689">
            <v>2617.25</v>
          </cell>
          <cell r="K689">
            <v>6370.22</v>
          </cell>
          <cell r="L689">
            <v>-53999.63</v>
          </cell>
        </row>
        <row r="690">
          <cell r="A690" t="str">
            <v>114901012201</v>
          </cell>
          <cell r="B690">
            <v>20</v>
          </cell>
          <cell r="C690" t="str">
            <v>1149010101USD-123-22</v>
          </cell>
          <cell r="D690" t="str">
            <v>Provisiones Capital Empresa Privada (Previsión Especifica, Capital)</v>
          </cell>
          <cell r="E690">
            <v>-109013.78</v>
          </cell>
          <cell r="F690">
            <v>640.85</v>
          </cell>
          <cell r="G690">
            <v>3915.15</v>
          </cell>
          <cell r="H690">
            <v>-112288.08</v>
          </cell>
          <cell r="I690">
            <v>-109013.78</v>
          </cell>
          <cell r="J690">
            <v>640.85</v>
          </cell>
          <cell r="K690">
            <v>3915.15</v>
          </cell>
          <cell r="L690">
            <v>-112288.08</v>
          </cell>
        </row>
        <row r="691">
          <cell r="A691" t="str">
            <v>114901012301</v>
          </cell>
          <cell r="B691">
            <v>20</v>
          </cell>
          <cell r="C691" t="str">
            <v>1149010101USD-123-23</v>
          </cell>
          <cell r="D691" t="str">
            <v>Provisiones Capital Empresa Privada (Previsión Especifica, Capital)</v>
          </cell>
          <cell r="E691">
            <v>-49256.31</v>
          </cell>
          <cell r="F691">
            <v>414.77</v>
          </cell>
          <cell r="G691">
            <v>24615.53</v>
          </cell>
          <cell r="H691">
            <v>-73457.070000000007</v>
          </cell>
          <cell r="I691">
            <v>-49256.31</v>
          </cell>
          <cell r="J691">
            <v>414.77</v>
          </cell>
          <cell r="K691">
            <v>24615.53</v>
          </cell>
          <cell r="L691">
            <v>-73457.070000000007</v>
          </cell>
        </row>
        <row r="692">
          <cell r="A692" t="str">
            <v>114901012401</v>
          </cell>
          <cell r="B692">
            <v>20</v>
          </cell>
          <cell r="C692" t="str">
            <v>1149010101USD-123-24</v>
          </cell>
          <cell r="D692" t="str">
            <v>Provisiones Capital Empresa Privada (Previsión Especifica, Capital)</v>
          </cell>
          <cell r="E692">
            <v>-22397.24</v>
          </cell>
          <cell r="F692">
            <v>6363.15</v>
          </cell>
          <cell r="G692">
            <v>554.25</v>
          </cell>
          <cell r="H692">
            <v>-16588.34</v>
          </cell>
          <cell r="I692">
            <v>-22397.24</v>
          </cell>
          <cell r="J692">
            <v>6363.15</v>
          </cell>
          <cell r="K692">
            <v>554.25</v>
          </cell>
          <cell r="L692">
            <v>-16588.34</v>
          </cell>
        </row>
        <row r="693">
          <cell r="A693" t="str">
            <v>114901012601</v>
          </cell>
          <cell r="B693">
            <v>20</v>
          </cell>
          <cell r="C693" t="str">
            <v>1149010101USD-123-26</v>
          </cell>
          <cell r="D693" t="str">
            <v>Provisiones Capital Empresa Privada (Previsión Especifica, Capital)</v>
          </cell>
          <cell r="E693">
            <v>-9272.42</v>
          </cell>
          <cell r="F693">
            <v>45.39</v>
          </cell>
          <cell r="G693">
            <v>1089.8499999999999</v>
          </cell>
          <cell r="H693">
            <v>-10316.879999999999</v>
          </cell>
          <cell r="I693">
            <v>-9272.42</v>
          </cell>
          <cell r="J693">
            <v>45.39</v>
          </cell>
          <cell r="K693">
            <v>1089.8499999999999</v>
          </cell>
          <cell r="L693">
            <v>-10316.879999999999</v>
          </cell>
        </row>
        <row r="694">
          <cell r="A694" t="str">
            <v>114901012701</v>
          </cell>
          <cell r="B694">
            <v>20</v>
          </cell>
          <cell r="C694" t="str">
            <v>1149010101USD-123-27</v>
          </cell>
          <cell r="D694" t="str">
            <v>Provisiones Capital Empresa Privada (Previsión Especifica, Capital)</v>
          </cell>
          <cell r="E694">
            <v>-15166.55</v>
          </cell>
          <cell r="F694">
            <v>1610.17</v>
          </cell>
          <cell r="G694">
            <v>1984.71</v>
          </cell>
          <cell r="H694">
            <v>-15541.09</v>
          </cell>
          <cell r="I694">
            <v>-15166.55</v>
          </cell>
          <cell r="J694">
            <v>1610.17</v>
          </cell>
          <cell r="K694">
            <v>1984.71</v>
          </cell>
          <cell r="L694">
            <v>-15541.09</v>
          </cell>
        </row>
        <row r="695">
          <cell r="A695" t="str">
            <v>114901013101</v>
          </cell>
          <cell r="B695">
            <v>20</v>
          </cell>
          <cell r="C695" t="str">
            <v>1149010101USD-123-31</v>
          </cell>
          <cell r="D695" t="str">
            <v>Provisiones Capital Empresa Privada (Previsión Especifica, Capital)</v>
          </cell>
          <cell r="E695">
            <v>-146262.94</v>
          </cell>
          <cell r="F695">
            <v>1651.5</v>
          </cell>
          <cell r="G695">
            <v>46061.53</v>
          </cell>
          <cell r="H695">
            <v>-190672.97</v>
          </cell>
          <cell r="I695">
            <v>-146262.94</v>
          </cell>
          <cell r="J695">
            <v>1651.5</v>
          </cell>
          <cell r="K695">
            <v>46061.53</v>
          </cell>
          <cell r="L695">
            <v>-190672.97</v>
          </cell>
        </row>
        <row r="696">
          <cell r="A696" t="str">
            <v>114901014101</v>
          </cell>
          <cell r="B696">
            <v>20</v>
          </cell>
          <cell r="C696" t="str">
            <v>1149010101USD-123-41</v>
          </cell>
          <cell r="D696" t="str">
            <v>Provisiones Capital Empresa Privada (Previsión Especifica, Capital)</v>
          </cell>
          <cell r="E696">
            <v>-296354.24</v>
          </cell>
          <cell r="F696">
            <v>46398.7</v>
          </cell>
          <cell r="G696">
            <v>8530.76</v>
          </cell>
          <cell r="H696">
            <v>-258486.3</v>
          </cell>
          <cell r="I696">
            <v>-296354.24</v>
          </cell>
          <cell r="J696">
            <v>46398.7</v>
          </cell>
          <cell r="K696">
            <v>8530.76</v>
          </cell>
          <cell r="L696">
            <v>-258486.3</v>
          </cell>
        </row>
        <row r="697">
          <cell r="A697" t="str">
            <v>1149010102</v>
          </cell>
          <cell r="B697">
            <v>14</v>
          </cell>
          <cell r="C697" t="str">
            <v>1149010102 USD</v>
          </cell>
          <cell r="D697" t="str">
            <v>Provisiones Interes Empresa Privada</v>
          </cell>
          <cell r="E697">
            <v>-15037.14</v>
          </cell>
          <cell r="F697">
            <v>4727.33</v>
          </cell>
          <cell r="G697">
            <v>2824.44</v>
          </cell>
          <cell r="H697">
            <v>-13134.25</v>
          </cell>
          <cell r="I697">
            <v>-15037.14</v>
          </cell>
          <cell r="J697">
            <v>4727.33</v>
          </cell>
          <cell r="K697">
            <v>2824.44</v>
          </cell>
          <cell r="L697">
            <v>-13134.25</v>
          </cell>
        </row>
        <row r="698">
          <cell r="A698" t="str">
            <v>114901010202</v>
          </cell>
          <cell r="B698">
            <v>20</v>
          </cell>
          <cell r="C698" t="str">
            <v>1149010102USD-131-02</v>
          </cell>
          <cell r="D698" t="str">
            <v>Provisiones Interes Empresa Privada (Previsión Especifica por Intereses)</v>
          </cell>
          <cell r="E698">
            <v>-1263.28</v>
          </cell>
          <cell r="F698">
            <v>65.19</v>
          </cell>
          <cell r="G698">
            <v>69.53</v>
          </cell>
          <cell r="H698">
            <v>-1267.6199999999999</v>
          </cell>
          <cell r="I698">
            <v>-1263.28</v>
          </cell>
          <cell r="J698">
            <v>65.19</v>
          </cell>
          <cell r="K698">
            <v>69.53</v>
          </cell>
          <cell r="L698">
            <v>-1267.6199999999999</v>
          </cell>
        </row>
        <row r="699">
          <cell r="A699" t="str">
            <v>114901010302</v>
          </cell>
          <cell r="B699">
            <v>20</v>
          </cell>
          <cell r="C699" t="str">
            <v>1149010102USD-131-03</v>
          </cell>
          <cell r="D699" t="str">
            <v>Provisiones Interes Empresa Privada (Previsión Especifica por Intereses)</v>
          </cell>
          <cell r="E699">
            <v>-1342.14</v>
          </cell>
          <cell r="F699">
            <v>324.55</v>
          </cell>
          <cell r="G699">
            <v>529.47</v>
          </cell>
          <cell r="H699">
            <v>-1547.06</v>
          </cell>
          <cell r="I699">
            <v>-1342.14</v>
          </cell>
          <cell r="J699">
            <v>324.55</v>
          </cell>
          <cell r="K699">
            <v>529.47</v>
          </cell>
          <cell r="L699">
            <v>-1547.06</v>
          </cell>
        </row>
        <row r="700">
          <cell r="A700" t="str">
            <v>114901010402</v>
          </cell>
          <cell r="B700">
            <v>20</v>
          </cell>
          <cell r="C700" t="str">
            <v>1149010102USD-131-04</v>
          </cell>
          <cell r="D700" t="str">
            <v>Provisiones Interes Empresa Privada (Previsión Especifica por Intereses)</v>
          </cell>
          <cell r="E700">
            <v>-493.71</v>
          </cell>
          <cell r="F700">
            <v>224.38</v>
          </cell>
          <cell r="G700">
            <v>197.59</v>
          </cell>
          <cell r="H700">
            <v>-466.92</v>
          </cell>
          <cell r="I700">
            <v>-493.71</v>
          </cell>
          <cell r="J700">
            <v>224.38</v>
          </cell>
          <cell r="K700">
            <v>197.59</v>
          </cell>
          <cell r="L700">
            <v>-466.92</v>
          </cell>
        </row>
        <row r="701">
          <cell r="A701" t="str">
            <v>114901010502</v>
          </cell>
          <cell r="B701">
            <v>20</v>
          </cell>
          <cell r="C701" t="str">
            <v>1149010102USD-131-05</v>
          </cell>
          <cell r="D701" t="str">
            <v>Provisiones Interes Empresa Privada (Previsión Especifica por Intereses)</v>
          </cell>
          <cell r="E701">
            <v>-788.96</v>
          </cell>
          <cell r="F701">
            <v>152.52000000000001</v>
          </cell>
          <cell r="G701">
            <v>217.38</v>
          </cell>
          <cell r="H701">
            <v>-853.82</v>
          </cell>
          <cell r="I701">
            <v>-788.96</v>
          </cell>
          <cell r="J701">
            <v>152.52000000000001</v>
          </cell>
          <cell r="K701">
            <v>217.38</v>
          </cell>
          <cell r="L701">
            <v>-853.82</v>
          </cell>
        </row>
        <row r="702">
          <cell r="A702" t="str">
            <v>114901010702</v>
          </cell>
          <cell r="B702">
            <v>20</v>
          </cell>
          <cell r="C702" t="str">
            <v>1149010102USD-131-07</v>
          </cell>
          <cell r="D702" t="str">
            <v>Provisiones Interes Empresa Privada (Previsión Especifica por Intereses)</v>
          </cell>
          <cell r="E702">
            <v>-405.88</v>
          </cell>
          <cell r="F702">
            <v>112.33</v>
          </cell>
          <cell r="G702">
            <v>76.849999999999994</v>
          </cell>
          <cell r="H702">
            <v>-370.4</v>
          </cell>
          <cell r="I702">
            <v>-405.88</v>
          </cell>
          <cell r="J702">
            <v>112.33</v>
          </cell>
          <cell r="K702">
            <v>76.849999999999994</v>
          </cell>
          <cell r="L702">
            <v>-370.4</v>
          </cell>
        </row>
        <row r="703">
          <cell r="A703" t="str">
            <v>114901010802</v>
          </cell>
          <cell r="B703">
            <v>20</v>
          </cell>
          <cell r="C703" t="str">
            <v>1149010102USD-131-08</v>
          </cell>
          <cell r="D703" t="str">
            <v>Provisiones Interes Empresa Privada (Previsión Especifica por Intereses)</v>
          </cell>
          <cell r="E703">
            <v>-857.81</v>
          </cell>
          <cell r="F703">
            <v>172.74</v>
          </cell>
          <cell r="G703">
            <v>188.97</v>
          </cell>
          <cell r="H703">
            <v>-874.04</v>
          </cell>
          <cell r="I703">
            <v>-857.81</v>
          </cell>
          <cell r="J703">
            <v>172.74</v>
          </cell>
          <cell r="K703">
            <v>188.97</v>
          </cell>
          <cell r="L703">
            <v>-874.04</v>
          </cell>
        </row>
        <row r="704">
          <cell r="A704" t="str">
            <v>114901011002</v>
          </cell>
          <cell r="B704">
            <v>20</v>
          </cell>
          <cell r="C704" t="str">
            <v>1149010102USD-131-10</v>
          </cell>
          <cell r="D704" t="str">
            <v>Provisiones Interes Empresa Privada (Previsión Especifica por Intereses)</v>
          </cell>
          <cell r="E704">
            <v>-539.5</v>
          </cell>
          <cell r="F704">
            <v>147.21</v>
          </cell>
          <cell r="G704">
            <v>121.4</v>
          </cell>
          <cell r="H704">
            <v>-513.69000000000005</v>
          </cell>
          <cell r="I704">
            <v>-539.5</v>
          </cell>
          <cell r="J704">
            <v>147.21</v>
          </cell>
          <cell r="K704">
            <v>121.4</v>
          </cell>
          <cell r="L704">
            <v>-513.69000000000005</v>
          </cell>
        </row>
        <row r="705">
          <cell r="A705" t="str">
            <v>114901011102</v>
          </cell>
          <cell r="B705">
            <v>20</v>
          </cell>
          <cell r="C705" t="str">
            <v>1149010102USD-131-11</v>
          </cell>
          <cell r="D705" t="str">
            <v>Provisiones Interes Empresa Privada (Previsión Especifica por Intereses)</v>
          </cell>
          <cell r="E705">
            <v>-214.04</v>
          </cell>
          <cell r="F705">
            <v>6.68</v>
          </cell>
          <cell r="G705">
            <v>68.959999999999994</v>
          </cell>
          <cell r="H705">
            <v>-276.32</v>
          </cell>
          <cell r="I705">
            <v>-214.04</v>
          </cell>
          <cell r="J705">
            <v>6.68</v>
          </cell>
          <cell r="K705">
            <v>68.959999999999994</v>
          </cell>
          <cell r="L705">
            <v>-276.32</v>
          </cell>
        </row>
        <row r="706">
          <cell r="A706" t="str">
            <v>114901011202</v>
          </cell>
          <cell r="B706">
            <v>20</v>
          </cell>
          <cell r="C706" t="str">
            <v>1149010102USD-131-12</v>
          </cell>
          <cell r="D706" t="str">
            <v>Provisiones Interes Empresa Privada (Previsión Especifica por Intereses)</v>
          </cell>
          <cell r="E706">
            <v>-932.8</v>
          </cell>
          <cell r="F706">
            <v>307.24</v>
          </cell>
          <cell r="G706">
            <v>299.47000000000003</v>
          </cell>
          <cell r="H706">
            <v>-925.03</v>
          </cell>
          <cell r="I706">
            <v>-932.8</v>
          </cell>
          <cell r="J706">
            <v>307.24</v>
          </cell>
          <cell r="K706">
            <v>299.47000000000003</v>
          </cell>
          <cell r="L706">
            <v>-925.03</v>
          </cell>
        </row>
        <row r="707">
          <cell r="A707" t="str">
            <v>114901011302</v>
          </cell>
          <cell r="B707">
            <v>20</v>
          </cell>
          <cell r="C707" t="str">
            <v>1149010102USD-131-13</v>
          </cell>
          <cell r="D707" t="str">
            <v>Provisiones Interes Empresa Privada (Previsión Especifica por Intereses)</v>
          </cell>
          <cell r="E707">
            <v>-1242.67</v>
          </cell>
          <cell r="F707">
            <v>164.35</v>
          </cell>
          <cell r="G707">
            <v>126.25</v>
          </cell>
          <cell r="H707">
            <v>-1204.57</v>
          </cell>
          <cell r="I707">
            <v>-1242.67</v>
          </cell>
          <cell r="J707">
            <v>164.35</v>
          </cell>
          <cell r="K707">
            <v>126.25</v>
          </cell>
          <cell r="L707">
            <v>-1204.57</v>
          </cell>
        </row>
        <row r="708">
          <cell r="A708" t="str">
            <v>114901011702</v>
          </cell>
          <cell r="B708">
            <v>20</v>
          </cell>
          <cell r="C708" t="str">
            <v>1149010102USD-131-17</v>
          </cell>
          <cell r="D708" t="str">
            <v>Provisiones Interes Empresa Privada (Previsión Especifica por Intereses)</v>
          </cell>
          <cell r="E708">
            <v>-263.75</v>
          </cell>
          <cell r="F708">
            <v>170.7</v>
          </cell>
          <cell r="G708">
            <v>7.94</v>
          </cell>
          <cell r="H708">
            <v>-100.99</v>
          </cell>
          <cell r="I708">
            <v>-263.75</v>
          </cell>
          <cell r="J708">
            <v>170.7</v>
          </cell>
          <cell r="K708">
            <v>7.94</v>
          </cell>
          <cell r="L708">
            <v>-100.99</v>
          </cell>
        </row>
        <row r="709">
          <cell r="A709" t="str">
            <v>114901011802</v>
          </cell>
          <cell r="B709">
            <v>20</v>
          </cell>
          <cell r="C709" t="str">
            <v>1149010102USD-131-18</v>
          </cell>
          <cell r="D709" t="str">
            <v>Provisiones Interes Empresa Privada (Previsión Especifica por Intereses)</v>
          </cell>
          <cell r="E709">
            <v>-103.31</v>
          </cell>
          <cell r="F709">
            <v>17.59</v>
          </cell>
          <cell r="G709">
            <v>173.05</v>
          </cell>
          <cell r="H709">
            <v>-258.77</v>
          </cell>
          <cell r="I709">
            <v>-103.31</v>
          </cell>
          <cell r="J709">
            <v>17.59</v>
          </cell>
          <cell r="K709">
            <v>173.05</v>
          </cell>
          <cell r="L709">
            <v>-258.77</v>
          </cell>
        </row>
        <row r="710">
          <cell r="A710" t="str">
            <v>114901011902</v>
          </cell>
          <cell r="B710">
            <v>20</v>
          </cell>
          <cell r="C710" t="str">
            <v>1149010102USD-131-19</v>
          </cell>
          <cell r="D710" t="str">
            <v>Provisiones Interes Empresa Privada (Previsión Especifica por Intereses)</v>
          </cell>
          <cell r="E710">
            <v>-785.55</v>
          </cell>
          <cell r="F710">
            <v>311.45</v>
          </cell>
          <cell r="G710">
            <v>59.75</v>
          </cell>
          <cell r="H710">
            <v>-533.85</v>
          </cell>
          <cell r="I710">
            <v>-785.55</v>
          </cell>
          <cell r="J710">
            <v>311.45</v>
          </cell>
          <cell r="K710">
            <v>59.75</v>
          </cell>
          <cell r="L710">
            <v>-533.85</v>
          </cell>
        </row>
        <row r="711">
          <cell r="A711" t="str">
            <v>114901012202</v>
          </cell>
          <cell r="B711">
            <v>20</v>
          </cell>
          <cell r="C711" t="str">
            <v>1149010102USD-131-22</v>
          </cell>
          <cell r="D711" t="str">
            <v>Provisiones Interes Empresa Privada (Previsión Especifica por Intereses)</v>
          </cell>
          <cell r="E711">
            <v>-2292.39</v>
          </cell>
          <cell r="F711">
            <v>2073.4499999999998</v>
          </cell>
          <cell r="G711">
            <v>126.55</v>
          </cell>
          <cell r="H711">
            <v>-345.49</v>
          </cell>
          <cell r="I711">
            <v>-2292.39</v>
          </cell>
          <cell r="J711">
            <v>2073.4499999999998</v>
          </cell>
          <cell r="K711">
            <v>126.55</v>
          </cell>
          <cell r="L711">
            <v>-345.49</v>
          </cell>
        </row>
        <row r="712">
          <cell r="A712" t="str">
            <v>114901012302</v>
          </cell>
          <cell r="B712">
            <v>20</v>
          </cell>
          <cell r="C712" t="str">
            <v>1149010102USD-131-23</v>
          </cell>
          <cell r="D712" t="str">
            <v>Provisiones Interes Empresa Privada (Previsión Especifica por Intereses)</v>
          </cell>
          <cell r="E712">
            <v>-274.23</v>
          </cell>
          <cell r="F712">
            <v>32.119999999999997</v>
          </cell>
          <cell r="G712">
            <v>41.57</v>
          </cell>
          <cell r="H712">
            <v>-283.68</v>
          </cell>
          <cell r="I712">
            <v>-274.23</v>
          </cell>
          <cell r="J712">
            <v>32.119999999999997</v>
          </cell>
          <cell r="K712">
            <v>41.57</v>
          </cell>
          <cell r="L712">
            <v>-283.68</v>
          </cell>
        </row>
        <row r="713">
          <cell r="A713" t="str">
            <v>114901012402</v>
          </cell>
          <cell r="B713">
            <v>20</v>
          </cell>
          <cell r="C713" t="str">
            <v>1149010102USD-131-24</v>
          </cell>
          <cell r="D713" t="str">
            <v>Provisiones Interes Empresa Privada (Previsión Especifica por Intereses)</v>
          </cell>
          <cell r="E713">
            <v>-482.01</v>
          </cell>
          <cell r="F713">
            <v>258.77999999999997</v>
          </cell>
          <cell r="G713">
            <v>107.51</v>
          </cell>
          <cell r="H713">
            <v>-330.74</v>
          </cell>
          <cell r="I713">
            <v>-482.01</v>
          </cell>
          <cell r="J713">
            <v>258.77999999999997</v>
          </cell>
          <cell r="K713">
            <v>107.51</v>
          </cell>
          <cell r="L713">
            <v>-330.74</v>
          </cell>
        </row>
        <row r="714">
          <cell r="A714" t="str">
            <v>114901012602</v>
          </cell>
          <cell r="B714">
            <v>20</v>
          </cell>
          <cell r="C714" t="str">
            <v>1149010102USD-131-26</v>
          </cell>
          <cell r="D714" t="str">
            <v>Provisiones Interes Empresa Privada (Previsión Especifica por Intereses)</v>
          </cell>
          <cell r="E714">
            <v>-88.08</v>
          </cell>
          <cell r="F714">
            <v>6.16</v>
          </cell>
          <cell r="G714">
            <v>19.2</v>
          </cell>
          <cell r="H714">
            <v>-101.12</v>
          </cell>
          <cell r="I714">
            <v>-88.08</v>
          </cell>
          <cell r="J714">
            <v>6.16</v>
          </cell>
          <cell r="K714">
            <v>19.2</v>
          </cell>
          <cell r="L714">
            <v>-101.12</v>
          </cell>
        </row>
        <row r="715">
          <cell r="A715" t="str">
            <v>114901012702</v>
          </cell>
          <cell r="B715">
            <v>20</v>
          </cell>
          <cell r="C715" t="str">
            <v>1149010102USD-131-27</v>
          </cell>
          <cell r="D715" t="str">
            <v>Provisiones Interes Empresa Privada (Previsión Especifica por Intereses)</v>
          </cell>
          <cell r="E715">
            <v>-61.24</v>
          </cell>
          <cell r="F715">
            <v>3.76</v>
          </cell>
          <cell r="G715">
            <v>8.69</v>
          </cell>
          <cell r="H715">
            <v>-66.17</v>
          </cell>
          <cell r="I715">
            <v>-61.24</v>
          </cell>
          <cell r="J715">
            <v>3.76</v>
          </cell>
          <cell r="K715">
            <v>8.69</v>
          </cell>
          <cell r="L715">
            <v>-66.17</v>
          </cell>
        </row>
        <row r="716">
          <cell r="A716" t="str">
            <v>114901013102</v>
          </cell>
          <cell r="B716">
            <v>20</v>
          </cell>
          <cell r="C716" t="str">
            <v>1149010102USD-131-31</v>
          </cell>
          <cell r="D716" t="str">
            <v>Provisiones Interes Empresa Privada (Previsión Especifica por Intereses)</v>
          </cell>
          <cell r="E716">
            <v>-1443.54</v>
          </cell>
          <cell r="F716">
            <v>11.08</v>
          </cell>
          <cell r="G716">
            <v>239.37</v>
          </cell>
          <cell r="H716">
            <v>-1671.83</v>
          </cell>
          <cell r="I716">
            <v>-1443.54</v>
          </cell>
          <cell r="J716">
            <v>11.08</v>
          </cell>
          <cell r="K716">
            <v>239.37</v>
          </cell>
          <cell r="L716">
            <v>-1671.83</v>
          </cell>
        </row>
        <row r="717">
          <cell r="A717" t="str">
            <v>114901014102</v>
          </cell>
          <cell r="B717">
            <v>20</v>
          </cell>
          <cell r="C717" t="str">
            <v>1149010102USD-131-41</v>
          </cell>
          <cell r="D717" t="str">
            <v>Provisiones Interes Empresa Privada (Previsión Especifica por Intereses)</v>
          </cell>
          <cell r="E717">
            <v>-1162.25</v>
          </cell>
          <cell r="F717">
            <v>165.05</v>
          </cell>
          <cell r="G717">
            <v>144.94</v>
          </cell>
          <cell r="H717">
            <v>-1142.1400000000001</v>
          </cell>
          <cell r="I717">
            <v>-1162.25</v>
          </cell>
          <cell r="J717">
            <v>165.05</v>
          </cell>
          <cell r="K717">
            <v>144.94</v>
          </cell>
          <cell r="L717">
            <v>-1142.1400000000001</v>
          </cell>
        </row>
        <row r="718">
          <cell r="A718" t="str">
            <v>1149010103</v>
          </cell>
          <cell r="B718">
            <v>14</v>
          </cell>
          <cell r="C718" t="str">
            <v>1149010103 USD</v>
          </cell>
          <cell r="D718" t="str">
            <v>Provisiones Capital Vivienda</v>
          </cell>
          <cell r="E718">
            <v>-215879.93</v>
          </cell>
          <cell r="F718">
            <v>7652.47</v>
          </cell>
          <cell r="G718">
            <v>13739.33</v>
          </cell>
          <cell r="H718">
            <v>-221966.79</v>
          </cell>
          <cell r="I718">
            <v>-215879.93</v>
          </cell>
          <cell r="J718">
            <v>7652.47</v>
          </cell>
          <cell r="K718">
            <v>13739.33</v>
          </cell>
          <cell r="L718">
            <v>-221966.79</v>
          </cell>
        </row>
        <row r="719">
          <cell r="A719" t="str">
            <v>114901010203</v>
          </cell>
          <cell r="B719">
            <v>20</v>
          </cell>
          <cell r="C719" t="str">
            <v>1149010103USD-123-02</v>
          </cell>
          <cell r="D719" t="str">
            <v>Provisiones Capital Vivienda (Previsión Especifica, Capital)</v>
          </cell>
          <cell r="E719">
            <v>-319.63</v>
          </cell>
          <cell r="F719">
            <v>84.55</v>
          </cell>
          <cell r="G719">
            <v>12.2</v>
          </cell>
          <cell r="H719">
            <v>-247.28</v>
          </cell>
          <cell r="I719">
            <v>-319.63</v>
          </cell>
          <cell r="J719">
            <v>84.55</v>
          </cell>
          <cell r="K719">
            <v>12.2</v>
          </cell>
          <cell r="L719">
            <v>-247.28</v>
          </cell>
        </row>
        <row r="720">
          <cell r="A720" t="str">
            <v>114901010303</v>
          </cell>
          <cell r="B720">
            <v>20</v>
          </cell>
          <cell r="C720" t="str">
            <v>1149010103USD-123-03</v>
          </cell>
          <cell r="D720" t="str">
            <v>Provisiones Capital Vivienda (Previsión Especifica, Capital)</v>
          </cell>
          <cell r="E720">
            <v>-25511.279999999999</v>
          </cell>
          <cell r="F720">
            <v>188.17</v>
          </cell>
          <cell r="G720">
            <v>2668.33</v>
          </cell>
          <cell r="H720">
            <v>-27991.439999999999</v>
          </cell>
          <cell r="I720">
            <v>-25511.279999999999</v>
          </cell>
          <cell r="J720">
            <v>188.17</v>
          </cell>
          <cell r="K720">
            <v>2668.33</v>
          </cell>
          <cell r="L720">
            <v>-27991.439999999999</v>
          </cell>
        </row>
        <row r="721">
          <cell r="A721" t="str">
            <v>114901010403</v>
          </cell>
          <cell r="B721">
            <v>20</v>
          </cell>
          <cell r="C721" t="str">
            <v>1149010103USD-123-04</v>
          </cell>
          <cell r="D721" t="str">
            <v>Provisiones Capital Vivienda (Previsión Especifica, Capital)</v>
          </cell>
          <cell r="E721">
            <v>-3707.31</v>
          </cell>
          <cell r="F721">
            <v>77.540000000000006</v>
          </cell>
          <cell r="G721">
            <v>0.62</v>
          </cell>
          <cell r="H721">
            <v>-3630.39</v>
          </cell>
          <cell r="I721">
            <v>-3707.31</v>
          </cell>
          <cell r="J721">
            <v>77.540000000000006</v>
          </cell>
          <cell r="K721">
            <v>0.62</v>
          </cell>
          <cell r="L721">
            <v>-3630.39</v>
          </cell>
        </row>
        <row r="722">
          <cell r="A722" t="str">
            <v>114901010503</v>
          </cell>
          <cell r="B722">
            <v>20</v>
          </cell>
          <cell r="C722" t="str">
            <v>1149010103USD-123-05</v>
          </cell>
          <cell r="D722" t="str">
            <v>Provisiones Capital Vivienda (Previsión Especifica, Capital)</v>
          </cell>
          <cell r="E722">
            <v>-3982.6</v>
          </cell>
          <cell r="F722">
            <v>1135.4100000000001</v>
          </cell>
          <cell r="G722">
            <v>11.98</v>
          </cell>
          <cell r="H722">
            <v>-2859.17</v>
          </cell>
          <cell r="I722">
            <v>-3982.6</v>
          </cell>
          <cell r="J722">
            <v>1135.4100000000001</v>
          </cell>
          <cell r="K722">
            <v>11.98</v>
          </cell>
          <cell r="L722">
            <v>-2859.17</v>
          </cell>
        </row>
        <row r="723">
          <cell r="A723" t="str">
            <v>114901010703</v>
          </cell>
          <cell r="B723">
            <v>20</v>
          </cell>
          <cell r="C723" t="str">
            <v>1149010103USD-123-07</v>
          </cell>
          <cell r="D723" t="str">
            <v>Provisiones Capital Vivienda (Previsión Especifica, Capital)</v>
          </cell>
          <cell r="E723">
            <v>-88247.87</v>
          </cell>
          <cell r="F723">
            <v>84.41</v>
          </cell>
          <cell r="G723">
            <v>1533.06</v>
          </cell>
          <cell r="H723">
            <v>-89696.52</v>
          </cell>
          <cell r="I723">
            <v>-88247.87</v>
          </cell>
          <cell r="J723">
            <v>84.41</v>
          </cell>
          <cell r="K723">
            <v>1533.06</v>
          </cell>
          <cell r="L723">
            <v>-89696.52</v>
          </cell>
        </row>
        <row r="724">
          <cell r="A724" t="str">
            <v>114901010803</v>
          </cell>
          <cell r="B724">
            <v>20</v>
          </cell>
          <cell r="C724" t="str">
            <v>1149010103USD-123-08</v>
          </cell>
          <cell r="D724" t="str">
            <v>Provisiones Capital Vivienda (Previsión Especifica, Capital)</v>
          </cell>
          <cell r="E724">
            <v>-8989.9699999999993</v>
          </cell>
          <cell r="F724">
            <v>39.549999999999997</v>
          </cell>
          <cell r="G724">
            <v>28.52</v>
          </cell>
          <cell r="H724">
            <v>-8978.94</v>
          </cell>
          <cell r="I724">
            <v>-8989.9699999999993</v>
          </cell>
          <cell r="J724">
            <v>39.549999999999997</v>
          </cell>
          <cell r="K724">
            <v>28.52</v>
          </cell>
          <cell r="L724">
            <v>-8978.94</v>
          </cell>
        </row>
        <row r="725">
          <cell r="A725" t="str">
            <v>114901011003</v>
          </cell>
          <cell r="B725">
            <v>20</v>
          </cell>
          <cell r="C725" t="str">
            <v>1149010103USD-123-10</v>
          </cell>
          <cell r="D725" t="str">
            <v>Provisiones Capital Vivienda (Previsión Especifica, Capital)</v>
          </cell>
          <cell r="E725">
            <v>-7237.66</v>
          </cell>
          <cell r="F725">
            <v>109.56</v>
          </cell>
          <cell r="G725">
            <v>18.940000000000001</v>
          </cell>
          <cell r="H725">
            <v>-7147.04</v>
          </cell>
          <cell r="I725">
            <v>-7237.66</v>
          </cell>
          <cell r="J725">
            <v>109.56</v>
          </cell>
          <cell r="K725">
            <v>18.940000000000001</v>
          </cell>
          <cell r="L725">
            <v>-7147.04</v>
          </cell>
        </row>
        <row r="726">
          <cell r="A726" t="str">
            <v>114901011103</v>
          </cell>
          <cell r="B726">
            <v>20</v>
          </cell>
          <cell r="C726" t="str">
            <v>1149010103USD-123-11</v>
          </cell>
          <cell r="D726" t="str">
            <v>Provisiones Capital Vivienda (Previsión Especifica, Capital)</v>
          </cell>
          <cell r="E726">
            <v>-847.26</v>
          </cell>
          <cell r="F726">
            <v>580.24</v>
          </cell>
          <cell r="G726">
            <v>428.05</v>
          </cell>
          <cell r="H726">
            <v>-695.07</v>
          </cell>
          <cell r="I726">
            <v>-847.26</v>
          </cell>
          <cell r="J726">
            <v>580.24</v>
          </cell>
          <cell r="K726">
            <v>428.05</v>
          </cell>
          <cell r="L726">
            <v>-695.07</v>
          </cell>
        </row>
        <row r="727">
          <cell r="A727" t="str">
            <v>114901011203</v>
          </cell>
          <cell r="B727">
            <v>20</v>
          </cell>
          <cell r="C727" t="str">
            <v>1149010103USD-123-12</v>
          </cell>
          <cell r="D727" t="str">
            <v>Provisiones Capital Vivienda (Previsión Especifica, Capital)</v>
          </cell>
          <cell r="E727">
            <v>-7267.56</v>
          </cell>
          <cell r="F727">
            <v>121.26</v>
          </cell>
          <cell r="G727">
            <v>76.510000000000005</v>
          </cell>
          <cell r="H727">
            <v>-7222.81</v>
          </cell>
          <cell r="I727">
            <v>-7267.56</v>
          </cell>
          <cell r="J727">
            <v>121.26</v>
          </cell>
          <cell r="K727">
            <v>76.510000000000005</v>
          </cell>
          <cell r="L727">
            <v>-7222.81</v>
          </cell>
        </row>
        <row r="728">
          <cell r="A728" t="str">
            <v>114901011303</v>
          </cell>
          <cell r="B728">
            <v>20</v>
          </cell>
          <cell r="C728" t="str">
            <v>1149010103USD-123-13</v>
          </cell>
          <cell r="D728" t="str">
            <v>Provisiones Capital Vivienda (Previsión Especifica, Capital)</v>
          </cell>
          <cell r="E728">
            <v>-6273.81</v>
          </cell>
          <cell r="F728">
            <v>83.72</v>
          </cell>
          <cell r="G728">
            <v>1416.88</v>
          </cell>
          <cell r="H728">
            <v>-7606.97</v>
          </cell>
          <cell r="I728">
            <v>-6273.81</v>
          </cell>
          <cell r="J728">
            <v>83.72</v>
          </cell>
          <cell r="K728">
            <v>1416.88</v>
          </cell>
          <cell r="L728">
            <v>-7606.97</v>
          </cell>
        </row>
        <row r="729">
          <cell r="A729" t="str">
            <v>114901011703</v>
          </cell>
          <cell r="B729">
            <v>20</v>
          </cell>
          <cell r="C729" t="str">
            <v>1149010103USD-123-17</v>
          </cell>
          <cell r="D729" t="str">
            <v>Provisiones Capital Vivienda (Previsión Especifica, Capital)</v>
          </cell>
          <cell r="E729">
            <v>-416.87</v>
          </cell>
          <cell r="F729">
            <v>9.9499999999999993</v>
          </cell>
          <cell r="G729">
            <v>0</v>
          </cell>
          <cell r="H729">
            <v>-406.92</v>
          </cell>
          <cell r="I729">
            <v>-416.87</v>
          </cell>
          <cell r="J729">
            <v>9.9499999999999993</v>
          </cell>
          <cell r="K729">
            <v>0</v>
          </cell>
          <cell r="L729">
            <v>-406.92</v>
          </cell>
        </row>
        <row r="730">
          <cell r="A730" t="str">
            <v>114901011803</v>
          </cell>
          <cell r="B730">
            <v>20</v>
          </cell>
          <cell r="C730" t="str">
            <v>1149010103USD-123-18</v>
          </cell>
          <cell r="D730" t="str">
            <v>Provisiones Capital Vivienda (Previsión Especifica, Capital)</v>
          </cell>
          <cell r="E730">
            <v>-36.29</v>
          </cell>
          <cell r="F730">
            <v>4.84</v>
          </cell>
          <cell r="G730">
            <v>3.51</v>
          </cell>
          <cell r="H730">
            <v>-34.96</v>
          </cell>
          <cell r="I730">
            <v>-36.29</v>
          </cell>
          <cell r="J730">
            <v>4.84</v>
          </cell>
          <cell r="K730">
            <v>3.51</v>
          </cell>
          <cell r="L730">
            <v>-34.96</v>
          </cell>
        </row>
        <row r="731">
          <cell r="A731" t="str">
            <v>114901011903</v>
          </cell>
          <cell r="B731">
            <v>20</v>
          </cell>
          <cell r="C731" t="str">
            <v>1149010103USD-123-19</v>
          </cell>
          <cell r="D731" t="str">
            <v>Provisiones Capital Vivienda (Previsión Especifica, Capital)</v>
          </cell>
          <cell r="E731">
            <v>-4171.8900000000003</v>
          </cell>
          <cell r="F731">
            <v>2406.58</v>
          </cell>
          <cell r="G731">
            <v>1980.79</v>
          </cell>
          <cell r="H731">
            <v>-3746.1</v>
          </cell>
          <cell r="I731">
            <v>-4171.8900000000003</v>
          </cell>
          <cell r="J731">
            <v>2406.58</v>
          </cell>
          <cell r="K731">
            <v>1980.79</v>
          </cell>
          <cell r="L731">
            <v>-3746.1</v>
          </cell>
        </row>
        <row r="732">
          <cell r="A732" t="str">
            <v>114901012203</v>
          </cell>
          <cell r="B732">
            <v>20</v>
          </cell>
          <cell r="C732" t="str">
            <v>1149010103USD-123-22</v>
          </cell>
          <cell r="D732" t="str">
            <v>Provisiones Capital Vivienda (Previsión Especifica, Capital)</v>
          </cell>
          <cell r="E732">
            <v>-9505.64</v>
          </cell>
          <cell r="F732">
            <v>95.14</v>
          </cell>
          <cell r="G732">
            <v>1377.06</v>
          </cell>
          <cell r="H732">
            <v>-10787.56</v>
          </cell>
          <cell r="I732">
            <v>-9505.64</v>
          </cell>
          <cell r="J732">
            <v>95.14</v>
          </cell>
          <cell r="K732">
            <v>1377.06</v>
          </cell>
          <cell r="L732">
            <v>-10787.56</v>
          </cell>
        </row>
        <row r="733">
          <cell r="A733" t="str">
            <v>114901012303</v>
          </cell>
          <cell r="B733">
            <v>20</v>
          </cell>
          <cell r="C733" t="str">
            <v>1149010103USD-123-23</v>
          </cell>
          <cell r="D733" t="str">
            <v>Provisiones Capital Vivienda (Previsión Especifica, Capital)</v>
          </cell>
          <cell r="E733">
            <v>-3749.13</v>
          </cell>
          <cell r="F733">
            <v>34.85</v>
          </cell>
          <cell r="G733">
            <v>188.57</v>
          </cell>
          <cell r="H733">
            <v>-3902.85</v>
          </cell>
          <cell r="I733">
            <v>-3749.13</v>
          </cell>
          <cell r="J733">
            <v>34.85</v>
          </cell>
          <cell r="K733">
            <v>188.57</v>
          </cell>
          <cell r="L733">
            <v>-3902.85</v>
          </cell>
        </row>
        <row r="734">
          <cell r="A734" t="str">
            <v>114901012703</v>
          </cell>
          <cell r="B734">
            <v>20</v>
          </cell>
          <cell r="C734" t="str">
            <v>1149010103USD-123-27</v>
          </cell>
          <cell r="D734" t="str">
            <v>Provisiones Capital Vivienda (Previsión Especifica, Capital)</v>
          </cell>
          <cell r="E734">
            <v>-482.47</v>
          </cell>
          <cell r="F734">
            <v>24.97</v>
          </cell>
          <cell r="G734">
            <v>0</v>
          </cell>
          <cell r="H734">
            <v>-457.5</v>
          </cell>
          <cell r="I734">
            <v>-482.47</v>
          </cell>
          <cell r="J734">
            <v>24.97</v>
          </cell>
          <cell r="K734">
            <v>0</v>
          </cell>
          <cell r="L734">
            <v>-457.5</v>
          </cell>
        </row>
        <row r="735">
          <cell r="A735" t="str">
            <v>114901013103</v>
          </cell>
          <cell r="B735">
            <v>20</v>
          </cell>
          <cell r="C735" t="str">
            <v>1149010103USD-123-31</v>
          </cell>
          <cell r="D735" t="str">
            <v>Provisiones Capital Vivienda (Previsión Especifica, Capital)</v>
          </cell>
          <cell r="E735">
            <v>-4157.8500000000004</v>
          </cell>
          <cell r="F735">
            <v>20.54</v>
          </cell>
          <cell r="G735">
            <v>32.67</v>
          </cell>
          <cell r="H735">
            <v>-4169.9799999999996</v>
          </cell>
          <cell r="I735">
            <v>-4157.8500000000004</v>
          </cell>
          <cell r="J735">
            <v>20.54</v>
          </cell>
          <cell r="K735">
            <v>32.67</v>
          </cell>
          <cell r="L735">
            <v>-4169.9799999999996</v>
          </cell>
        </row>
        <row r="736">
          <cell r="A736" t="str">
            <v>114901014103</v>
          </cell>
          <cell r="B736">
            <v>20</v>
          </cell>
          <cell r="C736" t="str">
            <v>1149010103USD-123-41</v>
          </cell>
          <cell r="D736" t="str">
            <v>Provisiones Capital Vivienda (Previsión Especifica, Capital)</v>
          </cell>
          <cell r="E736">
            <v>-40974.839999999997</v>
          </cell>
          <cell r="F736">
            <v>2551.19</v>
          </cell>
          <cell r="G736">
            <v>3961.64</v>
          </cell>
          <cell r="H736">
            <v>-42385.29</v>
          </cell>
          <cell r="I736">
            <v>-40974.839999999997</v>
          </cell>
          <cell r="J736">
            <v>2551.19</v>
          </cell>
          <cell r="K736">
            <v>3961.64</v>
          </cell>
          <cell r="L736">
            <v>-42385.29</v>
          </cell>
        </row>
        <row r="737">
          <cell r="A737" t="str">
            <v>1149010104</v>
          </cell>
          <cell r="B737">
            <v>14</v>
          </cell>
          <cell r="C737" t="str">
            <v>1149010104 USD</v>
          </cell>
          <cell r="D737" t="str">
            <v>Provisiones Interes Vivienda</v>
          </cell>
          <cell r="E737">
            <v>-736.84</v>
          </cell>
          <cell r="F737">
            <v>175.14</v>
          </cell>
          <cell r="G737">
            <v>77.37</v>
          </cell>
          <cell r="H737">
            <v>-639.07000000000005</v>
          </cell>
          <cell r="I737">
            <v>-736.84</v>
          </cell>
          <cell r="J737">
            <v>175.14</v>
          </cell>
          <cell r="K737">
            <v>77.37</v>
          </cell>
          <cell r="L737">
            <v>-639.07000000000005</v>
          </cell>
        </row>
        <row r="738">
          <cell r="A738" t="str">
            <v>114901010204</v>
          </cell>
          <cell r="B738">
            <v>20</v>
          </cell>
          <cell r="C738" t="str">
            <v>1149010104USD-131-02</v>
          </cell>
          <cell r="D738" t="str">
            <v>Provisiones Interes Vivienda (Previsión Especifica por Intereses)</v>
          </cell>
          <cell r="E738">
            <v>-2.72</v>
          </cell>
          <cell r="F738">
            <v>1.02</v>
          </cell>
          <cell r="G738">
            <v>0.6</v>
          </cell>
          <cell r="H738">
            <v>-2.2999999999999998</v>
          </cell>
          <cell r="I738">
            <v>-2.72</v>
          </cell>
          <cell r="J738">
            <v>1.02</v>
          </cell>
          <cell r="K738">
            <v>0.6</v>
          </cell>
          <cell r="L738">
            <v>-2.2999999999999998</v>
          </cell>
        </row>
        <row r="739">
          <cell r="A739" t="str">
            <v>114901010304</v>
          </cell>
          <cell r="B739">
            <v>20</v>
          </cell>
          <cell r="C739" t="str">
            <v>1149010104USD-131-03</v>
          </cell>
          <cell r="D739" t="str">
            <v>Provisiones Interes Vivienda (Previsión Especifica por Intereses)</v>
          </cell>
          <cell r="E739">
            <v>-214.47</v>
          </cell>
          <cell r="F739">
            <v>24.9</v>
          </cell>
          <cell r="G739">
            <v>6.24</v>
          </cell>
          <cell r="H739">
            <v>-195.81</v>
          </cell>
          <cell r="I739">
            <v>-214.47</v>
          </cell>
          <cell r="J739">
            <v>24.9</v>
          </cell>
          <cell r="K739">
            <v>6.24</v>
          </cell>
          <cell r="L739">
            <v>-195.81</v>
          </cell>
        </row>
        <row r="740">
          <cell r="A740" t="str">
            <v>114901010404</v>
          </cell>
          <cell r="B740">
            <v>20</v>
          </cell>
          <cell r="C740" t="str">
            <v>1149010104USD-131-04</v>
          </cell>
          <cell r="D740" t="str">
            <v>Provisiones Interes Vivienda (Previsión Especifica por Intereses)</v>
          </cell>
          <cell r="E740">
            <v>-0.48</v>
          </cell>
          <cell r="F740">
            <v>0.48</v>
          </cell>
          <cell r="G740">
            <v>0</v>
          </cell>
          <cell r="H740">
            <v>0</v>
          </cell>
          <cell r="I740">
            <v>-0.48</v>
          </cell>
          <cell r="J740">
            <v>0.48</v>
          </cell>
          <cell r="K740">
            <v>0</v>
          </cell>
          <cell r="L740">
            <v>0</v>
          </cell>
        </row>
        <row r="741">
          <cell r="A741" t="str">
            <v>114901010504</v>
          </cell>
          <cell r="B741">
            <v>20</v>
          </cell>
          <cell r="C741" t="str">
            <v>1149010104USD-131-05</v>
          </cell>
          <cell r="D741" t="str">
            <v>Provisiones Interes Vivienda (Previsión Especifica por Intereses)</v>
          </cell>
          <cell r="E741">
            <v>-15.79</v>
          </cell>
          <cell r="F741">
            <v>13.47</v>
          </cell>
          <cell r="G741">
            <v>0.18</v>
          </cell>
          <cell r="H741">
            <v>-2.5</v>
          </cell>
          <cell r="I741">
            <v>-15.79</v>
          </cell>
          <cell r="J741">
            <v>13.47</v>
          </cell>
          <cell r="K741">
            <v>0.18</v>
          </cell>
          <cell r="L741">
            <v>-2.5</v>
          </cell>
        </row>
        <row r="742">
          <cell r="A742" t="str">
            <v>114901010704</v>
          </cell>
          <cell r="B742">
            <v>20</v>
          </cell>
          <cell r="C742" t="str">
            <v>1149010104USD-131-07</v>
          </cell>
          <cell r="D742" t="str">
            <v>Provisiones Interes Vivienda (Previsión Especifica por Intereses)</v>
          </cell>
          <cell r="E742">
            <v>-47.66</v>
          </cell>
          <cell r="F742">
            <v>2.4300000000000002</v>
          </cell>
          <cell r="G742">
            <v>24.49</v>
          </cell>
          <cell r="H742">
            <v>-69.72</v>
          </cell>
          <cell r="I742">
            <v>-47.66</v>
          </cell>
          <cell r="J742">
            <v>2.4300000000000002</v>
          </cell>
          <cell r="K742">
            <v>24.49</v>
          </cell>
          <cell r="L742">
            <v>-69.72</v>
          </cell>
        </row>
        <row r="743">
          <cell r="A743" t="str">
            <v>114901010804</v>
          </cell>
          <cell r="B743">
            <v>20</v>
          </cell>
          <cell r="C743" t="str">
            <v>1149010104USD-131-08</v>
          </cell>
          <cell r="D743" t="str">
            <v>Provisiones Interes Vivienda (Previsión Especifica por Intereses)</v>
          </cell>
          <cell r="E743">
            <v>-59.88</v>
          </cell>
          <cell r="F743">
            <v>4.04</v>
          </cell>
          <cell r="G743">
            <v>0.01</v>
          </cell>
          <cell r="H743">
            <v>-55.85</v>
          </cell>
          <cell r="I743">
            <v>-59.88</v>
          </cell>
          <cell r="J743">
            <v>4.04</v>
          </cell>
          <cell r="K743">
            <v>0.01</v>
          </cell>
          <cell r="L743">
            <v>-55.85</v>
          </cell>
        </row>
        <row r="744">
          <cell r="A744" t="str">
            <v>114901011004</v>
          </cell>
          <cell r="B744">
            <v>20</v>
          </cell>
          <cell r="C744" t="str">
            <v>1149010104USD-131-10</v>
          </cell>
          <cell r="D744" t="str">
            <v>Provisiones Interes Vivienda (Previsión Especifica por Intereses)</v>
          </cell>
          <cell r="E744">
            <v>-1.89</v>
          </cell>
          <cell r="F744">
            <v>1.86</v>
          </cell>
          <cell r="G744">
            <v>0.37</v>
          </cell>
          <cell r="H744">
            <v>-0.4</v>
          </cell>
          <cell r="I744">
            <v>-1.89</v>
          </cell>
          <cell r="J744">
            <v>1.86</v>
          </cell>
          <cell r="K744">
            <v>0.37</v>
          </cell>
          <cell r="L744">
            <v>-0.4</v>
          </cell>
        </row>
        <row r="745">
          <cell r="A745" t="str">
            <v>114901011104</v>
          </cell>
          <cell r="B745">
            <v>20</v>
          </cell>
          <cell r="C745" t="str">
            <v>1149010104USD-131-11</v>
          </cell>
          <cell r="D745" t="str">
            <v>Provisiones Interes Vivienda (Previsión Especifica por Intereses)</v>
          </cell>
          <cell r="E745">
            <v>-24.44</v>
          </cell>
          <cell r="F745">
            <v>22.91</v>
          </cell>
          <cell r="G745">
            <v>3.28</v>
          </cell>
          <cell r="H745">
            <v>-4.8099999999999996</v>
          </cell>
          <cell r="I745">
            <v>-24.44</v>
          </cell>
          <cell r="J745">
            <v>22.91</v>
          </cell>
          <cell r="K745">
            <v>3.28</v>
          </cell>
          <cell r="L745">
            <v>-4.8099999999999996</v>
          </cell>
        </row>
        <row r="746">
          <cell r="A746" t="str">
            <v>114901011204</v>
          </cell>
          <cell r="B746">
            <v>20</v>
          </cell>
          <cell r="C746" t="str">
            <v>1149010104USD-131-12</v>
          </cell>
          <cell r="D746" t="str">
            <v>Provisiones Interes Vivienda (Previsión Especifica por Intereses)</v>
          </cell>
          <cell r="E746">
            <v>-59.51</v>
          </cell>
          <cell r="F746">
            <v>8.19</v>
          </cell>
          <cell r="G746">
            <v>2.29</v>
          </cell>
          <cell r="H746">
            <v>-53.61</v>
          </cell>
          <cell r="I746">
            <v>-59.51</v>
          </cell>
          <cell r="J746">
            <v>8.19</v>
          </cell>
          <cell r="K746">
            <v>2.29</v>
          </cell>
          <cell r="L746">
            <v>-53.61</v>
          </cell>
        </row>
        <row r="747">
          <cell r="A747" t="str">
            <v>114901011304</v>
          </cell>
          <cell r="B747">
            <v>20</v>
          </cell>
          <cell r="C747" t="str">
            <v>1149010104USD-131-13</v>
          </cell>
          <cell r="D747" t="str">
            <v>Provisiones Interes Vivienda (Previsión Especifica por Intereses)</v>
          </cell>
          <cell r="E747">
            <v>-15.4</v>
          </cell>
          <cell r="F747">
            <v>13.48</v>
          </cell>
          <cell r="G747">
            <v>0</v>
          </cell>
          <cell r="H747">
            <v>-1.92</v>
          </cell>
          <cell r="I747">
            <v>-15.4</v>
          </cell>
          <cell r="J747">
            <v>13.48</v>
          </cell>
          <cell r="K747">
            <v>0</v>
          </cell>
          <cell r="L747">
            <v>-1.92</v>
          </cell>
        </row>
        <row r="748">
          <cell r="A748" t="str">
            <v>114901011704</v>
          </cell>
          <cell r="B748">
            <v>20</v>
          </cell>
          <cell r="C748" t="str">
            <v>1149010104USD-131-17</v>
          </cell>
          <cell r="D748" t="str">
            <v>Provisiones Interes Vivienda (Previsión Especifica por Intereses)</v>
          </cell>
          <cell r="E748">
            <v>-2.44</v>
          </cell>
          <cell r="F748">
            <v>0.03</v>
          </cell>
          <cell r="G748">
            <v>0.13</v>
          </cell>
          <cell r="H748">
            <v>-2.54</v>
          </cell>
          <cell r="I748">
            <v>-2.44</v>
          </cell>
          <cell r="J748">
            <v>0.03</v>
          </cell>
          <cell r="K748">
            <v>0.13</v>
          </cell>
          <cell r="L748">
            <v>-2.54</v>
          </cell>
        </row>
        <row r="749">
          <cell r="A749" t="str">
            <v>114901011804</v>
          </cell>
          <cell r="B749">
            <v>20</v>
          </cell>
          <cell r="C749" t="str">
            <v>1149010104USD-131-18</v>
          </cell>
          <cell r="D749" t="str">
            <v>Provisiones Interes Vivienda (Previsión Especifica por Intereses)</v>
          </cell>
          <cell r="E749">
            <v>-1.02</v>
          </cell>
          <cell r="F749">
            <v>0.35</v>
          </cell>
          <cell r="G749">
            <v>0.09</v>
          </cell>
          <cell r="H749">
            <v>-0.76</v>
          </cell>
          <cell r="I749">
            <v>-1.02</v>
          </cell>
          <cell r="J749">
            <v>0.35</v>
          </cell>
          <cell r="K749">
            <v>0.09</v>
          </cell>
          <cell r="L749">
            <v>-0.76</v>
          </cell>
        </row>
        <row r="750">
          <cell r="A750" t="str">
            <v>114901011904</v>
          </cell>
          <cell r="B750">
            <v>20</v>
          </cell>
          <cell r="C750" t="str">
            <v>1149010104USD-131-19</v>
          </cell>
          <cell r="D750" t="str">
            <v>Provisiones Interes Vivienda (Previsión Especifica por Intereses)</v>
          </cell>
          <cell r="E750">
            <v>-47.87</v>
          </cell>
          <cell r="F750">
            <v>27.3</v>
          </cell>
          <cell r="G750">
            <v>3.23</v>
          </cell>
          <cell r="H750">
            <v>-23.8</v>
          </cell>
          <cell r="I750">
            <v>-47.87</v>
          </cell>
          <cell r="J750">
            <v>27.3</v>
          </cell>
          <cell r="K750">
            <v>3.23</v>
          </cell>
          <cell r="L750">
            <v>-23.8</v>
          </cell>
        </row>
        <row r="751">
          <cell r="A751" t="str">
            <v>114901012204</v>
          </cell>
          <cell r="B751">
            <v>20</v>
          </cell>
          <cell r="C751" t="str">
            <v>1149010104USD-131-22</v>
          </cell>
          <cell r="D751" t="str">
            <v>Provisiones Interes Vivienda (Previsión Especifica por Intereses)</v>
          </cell>
          <cell r="E751">
            <v>-79.06</v>
          </cell>
          <cell r="F751">
            <v>2.96</v>
          </cell>
          <cell r="G751">
            <v>15.53</v>
          </cell>
          <cell r="H751">
            <v>-91.63</v>
          </cell>
          <cell r="I751">
            <v>-79.06</v>
          </cell>
          <cell r="J751">
            <v>2.96</v>
          </cell>
          <cell r="K751">
            <v>15.53</v>
          </cell>
          <cell r="L751">
            <v>-91.63</v>
          </cell>
        </row>
        <row r="752">
          <cell r="A752" t="str">
            <v>114901012304</v>
          </cell>
          <cell r="B752">
            <v>20</v>
          </cell>
          <cell r="C752" t="str">
            <v>1149010104USD-131-23</v>
          </cell>
          <cell r="D752" t="str">
            <v>Provisiones Interes Vivienda (Previsión Especifica por Intereses)</v>
          </cell>
          <cell r="E752">
            <v>-3.17</v>
          </cell>
          <cell r="F752">
            <v>0.79</v>
          </cell>
          <cell r="G752">
            <v>3.8</v>
          </cell>
          <cell r="H752">
            <v>-6.18</v>
          </cell>
          <cell r="I752">
            <v>-3.17</v>
          </cell>
          <cell r="J752">
            <v>0.79</v>
          </cell>
          <cell r="K752">
            <v>3.8</v>
          </cell>
          <cell r="L752">
            <v>-6.18</v>
          </cell>
        </row>
        <row r="753">
          <cell r="A753" t="str">
            <v>114901012704</v>
          </cell>
          <cell r="B753">
            <v>20</v>
          </cell>
          <cell r="C753" t="str">
            <v>1149010104USD-131-27</v>
          </cell>
          <cell r="D753" t="str">
            <v>Provisiones Interes Vivienda (Previsión Especifica por Intereses)</v>
          </cell>
          <cell r="E753">
            <v>-1.91</v>
          </cell>
          <cell r="F753">
            <v>0.12</v>
          </cell>
          <cell r="G753">
            <v>0.04</v>
          </cell>
          <cell r="H753">
            <v>-1.83</v>
          </cell>
          <cell r="I753">
            <v>-1.91</v>
          </cell>
          <cell r="J753">
            <v>0.12</v>
          </cell>
          <cell r="K753">
            <v>0.04</v>
          </cell>
          <cell r="L753">
            <v>-1.83</v>
          </cell>
        </row>
        <row r="754">
          <cell r="A754" t="str">
            <v>114901013104</v>
          </cell>
          <cell r="B754">
            <v>20</v>
          </cell>
          <cell r="C754" t="str">
            <v>1149010104USD-131-31</v>
          </cell>
          <cell r="D754" t="str">
            <v>Provisiones Interes Vivienda (Previsión Especifica por Intereses)</v>
          </cell>
          <cell r="E754">
            <v>-95.65</v>
          </cell>
          <cell r="F754">
            <v>2.83</v>
          </cell>
          <cell r="G754">
            <v>10.7</v>
          </cell>
          <cell r="H754">
            <v>-103.52</v>
          </cell>
          <cell r="I754">
            <v>-95.65</v>
          </cell>
          <cell r="J754">
            <v>2.83</v>
          </cell>
          <cell r="K754">
            <v>10.7</v>
          </cell>
          <cell r="L754">
            <v>-103.52</v>
          </cell>
        </row>
        <row r="755">
          <cell r="A755" t="str">
            <v>114901014104</v>
          </cell>
          <cell r="B755">
            <v>20</v>
          </cell>
          <cell r="C755" t="str">
            <v>1149010104USD-131-41</v>
          </cell>
          <cell r="D755" t="str">
            <v>Provisiones Interes Vivienda (Previsión Especifica por Intereses)</v>
          </cell>
          <cell r="E755">
            <v>-63.48</v>
          </cell>
          <cell r="F755">
            <v>47.98</v>
          </cell>
          <cell r="G755">
            <v>6.39</v>
          </cell>
          <cell r="H755">
            <v>-21.89</v>
          </cell>
          <cell r="I755">
            <v>-63.48</v>
          </cell>
          <cell r="J755">
            <v>47.98</v>
          </cell>
          <cell r="K755">
            <v>6.39</v>
          </cell>
          <cell r="L755">
            <v>-21.89</v>
          </cell>
        </row>
        <row r="756">
          <cell r="A756" t="str">
            <v>1149010105</v>
          </cell>
          <cell r="B756">
            <v>14</v>
          </cell>
          <cell r="C756" t="str">
            <v>1149010105 USD</v>
          </cell>
          <cell r="D756" t="str">
            <v>Provisiones Capital Consumo</v>
          </cell>
          <cell r="E756">
            <v>-79625.72</v>
          </cell>
          <cell r="F756">
            <v>1185.05</v>
          </cell>
          <cell r="G756">
            <v>249.41</v>
          </cell>
          <cell r="H756">
            <v>-78690.080000000002</v>
          </cell>
          <cell r="I756">
            <v>-79625.72</v>
          </cell>
          <cell r="J756">
            <v>1185.05</v>
          </cell>
          <cell r="K756">
            <v>249.41</v>
          </cell>
          <cell r="L756">
            <v>-78690.080000000002</v>
          </cell>
        </row>
        <row r="757">
          <cell r="A757" t="str">
            <v>114901010405</v>
          </cell>
          <cell r="B757">
            <v>20</v>
          </cell>
          <cell r="C757" t="str">
            <v>1149010105USD-123-04</v>
          </cell>
          <cell r="D757" t="str">
            <v>Provisiones Capital Consumo (Previsión Especifica, Capital)</v>
          </cell>
          <cell r="E757">
            <v>-94.24</v>
          </cell>
          <cell r="F757">
            <v>94.24</v>
          </cell>
          <cell r="G757">
            <v>0</v>
          </cell>
          <cell r="H757">
            <v>0</v>
          </cell>
          <cell r="I757">
            <v>-94.24</v>
          </cell>
          <cell r="J757">
            <v>94.24</v>
          </cell>
          <cell r="K757">
            <v>0</v>
          </cell>
          <cell r="L757">
            <v>0</v>
          </cell>
        </row>
        <row r="758">
          <cell r="A758" t="str">
            <v>114901013105</v>
          </cell>
          <cell r="B758">
            <v>20</v>
          </cell>
          <cell r="C758" t="str">
            <v>1149010105USD-123-31</v>
          </cell>
          <cell r="D758" t="str">
            <v>Provisiones Capital Consumo (Previsión Especifica, Capital)</v>
          </cell>
          <cell r="E758">
            <v>-71681.95</v>
          </cell>
          <cell r="F758">
            <v>1090.81</v>
          </cell>
          <cell r="G758">
            <v>249.41</v>
          </cell>
          <cell r="H758">
            <v>-70840.55</v>
          </cell>
          <cell r="I758">
            <v>-71681.95</v>
          </cell>
          <cell r="J758">
            <v>1090.81</v>
          </cell>
          <cell r="K758">
            <v>249.41</v>
          </cell>
          <cell r="L758">
            <v>-70840.55</v>
          </cell>
        </row>
        <row r="759">
          <cell r="A759" t="str">
            <v>114901014105</v>
          </cell>
          <cell r="B759">
            <v>20</v>
          </cell>
          <cell r="C759" t="str">
            <v>1149010105USD-123-41</v>
          </cell>
          <cell r="D759" t="str">
            <v>Provisiones Capital Consumo (Previsión Especifica, Capital)</v>
          </cell>
          <cell r="E759">
            <v>-7849.53</v>
          </cell>
          <cell r="F759">
            <v>0</v>
          </cell>
          <cell r="G759">
            <v>0</v>
          </cell>
          <cell r="H759">
            <v>-7849.53</v>
          </cell>
          <cell r="I759">
            <v>-7849.53</v>
          </cell>
          <cell r="J759">
            <v>0</v>
          </cell>
          <cell r="K759">
            <v>0</v>
          </cell>
          <cell r="L759">
            <v>-7849.53</v>
          </cell>
        </row>
        <row r="760">
          <cell r="A760" t="str">
            <v>1149010106</v>
          </cell>
          <cell r="B760">
            <v>14</v>
          </cell>
          <cell r="C760" t="str">
            <v>1149010106 USD</v>
          </cell>
          <cell r="D760" t="str">
            <v>Provisiones Interes Consumo</v>
          </cell>
          <cell r="E760">
            <v>-11.53</v>
          </cell>
          <cell r="F760">
            <v>6.09</v>
          </cell>
          <cell r="G760">
            <v>10.55</v>
          </cell>
          <cell r="H760">
            <v>-15.99</v>
          </cell>
          <cell r="I760">
            <v>-11.53</v>
          </cell>
          <cell r="J760">
            <v>6.09</v>
          </cell>
          <cell r="K760">
            <v>10.55</v>
          </cell>
          <cell r="L760">
            <v>-15.99</v>
          </cell>
        </row>
        <row r="761">
          <cell r="A761" t="str">
            <v>114901010406</v>
          </cell>
          <cell r="B761">
            <v>20</v>
          </cell>
          <cell r="C761" t="str">
            <v>1149010106USD-131-04</v>
          </cell>
          <cell r="D761" t="str">
            <v>Provisiones Interes Consumo (Previsión Especifica por Intereses)</v>
          </cell>
          <cell r="E761">
            <v>-2.31</v>
          </cell>
          <cell r="F761">
            <v>2.31</v>
          </cell>
          <cell r="G761">
            <v>0</v>
          </cell>
          <cell r="H761">
            <v>0</v>
          </cell>
          <cell r="I761">
            <v>-2.31</v>
          </cell>
          <cell r="J761">
            <v>2.31</v>
          </cell>
          <cell r="K761">
            <v>0</v>
          </cell>
          <cell r="L761">
            <v>0</v>
          </cell>
        </row>
        <row r="762">
          <cell r="A762" t="str">
            <v>114901013106</v>
          </cell>
          <cell r="B762">
            <v>20</v>
          </cell>
          <cell r="C762" t="str">
            <v>1149010106USD-131-31</v>
          </cell>
          <cell r="D762" t="str">
            <v>Provisiones Interes Consumo (Previsión Especifica por Intereses)</v>
          </cell>
          <cell r="E762">
            <v>-9.2200000000000006</v>
          </cell>
          <cell r="F762">
            <v>3.78</v>
          </cell>
          <cell r="G762">
            <v>10.55</v>
          </cell>
          <cell r="H762">
            <v>-15.99</v>
          </cell>
          <cell r="I762">
            <v>-9.2200000000000006</v>
          </cell>
          <cell r="J762">
            <v>3.78</v>
          </cell>
          <cell r="K762">
            <v>10.55</v>
          </cell>
          <cell r="L762">
            <v>-15.99</v>
          </cell>
        </row>
        <row r="763">
          <cell r="A763" t="str">
            <v>1149010301</v>
          </cell>
          <cell r="B763">
            <v>14</v>
          </cell>
          <cell r="C763" t="str">
            <v>1149010301 USD</v>
          </cell>
          <cell r="D763" t="str">
            <v>Provisiones Capital Empresa Privada</v>
          </cell>
          <cell r="E763">
            <v>-184699.15</v>
          </cell>
          <cell r="F763">
            <v>43347.28</v>
          </cell>
          <cell r="G763">
            <v>88347.28</v>
          </cell>
          <cell r="H763">
            <v>-229699.15</v>
          </cell>
          <cell r="I763">
            <v>-184699.15</v>
          </cell>
          <cell r="J763">
            <v>43347.28</v>
          </cell>
          <cell r="K763">
            <v>88347.28</v>
          </cell>
          <cell r="L763">
            <v>-229699.15</v>
          </cell>
        </row>
        <row r="764">
          <cell r="A764" t="str">
            <v>114901030201</v>
          </cell>
          <cell r="B764">
            <v>20</v>
          </cell>
          <cell r="C764" t="str">
            <v>1149010301USD-123-02</v>
          </cell>
          <cell r="D764" t="str">
            <v>Provisiones Capital Empresa Privada (Previsión Especifica, Capital)</v>
          </cell>
          <cell r="E764">
            <v>-448.35</v>
          </cell>
          <cell r="F764">
            <v>308.95</v>
          </cell>
          <cell r="G764">
            <v>0</v>
          </cell>
          <cell r="H764">
            <v>-139.4</v>
          </cell>
          <cell r="I764">
            <v>-448.35</v>
          </cell>
          <cell r="J764">
            <v>308.95</v>
          </cell>
          <cell r="K764">
            <v>0</v>
          </cell>
          <cell r="L764">
            <v>-139.4</v>
          </cell>
        </row>
        <row r="765">
          <cell r="A765" t="str">
            <v>114901030301</v>
          </cell>
          <cell r="B765">
            <v>20</v>
          </cell>
          <cell r="C765" t="str">
            <v>1149010301USD-123-03</v>
          </cell>
          <cell r="D765" t="str">
            <v>Provisiones Capital Empresa Privada (Previsión Especifica, Capital)</v>
          </cell>
          <cell r="E765">
            <v>-2859.61</v>
          </cell>
          <cell r="F765">
            <v>679.12</v>
          </cell>
          <cell r="G765">
            <v>4718.63</v>
          </cell>
          <cell r="H765">
            <v>-6899.12</v>
          </cell>
          <cell r="I765">
            <v>-2859.61</v>
          </cell>
          <cell r="J765">
            <v>679.12</v>
          </cell>
          <cell r="K765">
            <v>4718.63</v>
          </cell>
          <cell r="L765">
            <v>-6899.12</v>
          </cell>
        </row>
        <row r="766">
          <cell r="A766" t="str">
            <v>114901030401</v>
          </cell>
          <cell r="B766">
            <v>20</v>
          </cell>
          <cell r="C766" t="str">
            <v>1149010301USD-123-04</v>
          </cell>
          <cell r="D766" t="str">
            <v>Provisiones Capital Empresa Privada (Previsión Especifica, Capital)</v>
          </cell>
          <cell r="E766">
            <v>-4367.82</v>
          </cell>
          <cell r="F766">
            <v>361.16</v>
          </cell>
          <cell r="G766">
            <v>3479.63</v>
          </cell>
          <cell r="H766">
            <v>-7486.29</v>
          </cell>
          <cell r="I766">
            <v>-4367.82</v>
          </cell>
          <cell r="J766">
            <v>361.16</v>
          </cell>
          <cell r="K766">
            <v>3479.63</v>
          </cell>
          <cell r="L766">
            <v>-7486.29</v>
          </cell>
        </row>
        <row r="767">
          <cell r="A767" t="str">
            <v>114901030501</v>
          </cell>
          <cell r="B767">
            <v>20</v>
          </cell>
          <cell r="C767" t="str">
            <v>1149010301USD-123-05</v>
          </cell>
          <cell r="D767" t="str">
            <v>Provisiones Capital Empresa Privada (Previsión Especifica, Capital)</v>
          </cell>
          <cell r="E767">
            <v>-131.63</v>
          </cell>
          <cell r="F767">
            <v>0</v>
          </cell>
          <cell r="G767">
            <v>3266.05</v>
          </cell>
          <cell r="H767">
            <v>-3397.68</v>
          </cell>
          <cell r="I767">
            <v>-131.63</v>
          </cell>
          <cell r="J767">
            <v>0</v>
          </cell>
          <cell r="K767">
            <v>3266.05</v>
          </cell>
          <cell r="L767">
            <v>-3397.68</v>
          </cell>
        </row>
        <row r="768">
          <cell r="A768" t="str">
            <v>114901030701</v>
          </cell>
          <cell r="B768">
            <v>20</v>
          </cell>
          <cell r="C768" t="str">
            <v>1149010301USD-123-07</v>
          </cell>
          <cell r="D768" t="str">
            <v>Provisiones Capital Empresa Privada (Previsión Especifica, Capital)</v>
          </cell>
          <cell r="E768">
            <v>-43109.51</v>
          </cell>
          <cell r="F768">
            <v>248.33</v>
          </cell>
          <cell r="G768">
            <v>16948.02</v>
          </cell>
          <cell r="H768">
            <v>-59809.2</v>
          </cell>
          <cell r="I768">
            <v>-43109.51</v>
          </cell>
          <cell r="J768">
            <v>248.33</v>
          </cell>
          <cell r="K768">
            <v>16948.02</v>
          </cell>
          <cell r="L768">
            <v>-59809.2</v>
          </cell>
        </row>
        <row r="769">
          <cell r="A769" t="str">
            <v>114901030801</v>
          </cell>
          <cell r="B769">
            <v>20</v>
          </cell>
          <cell r="C769" t="str">
            <v>1149010301USD-123-08</v>
          </cell>
          <cell r="D769" t="str">
            <v>Provisiones Capital Empresa Privada (Previsión Especifica, Capital)</v>
          </cell>
          <cell r="E769">
            <v>-7790.17</v>
          </cell>
          <cell r="F769">
            <v>3113.27</v>
          </cell>
          <cell r="G769">
            <v>1742.7</v>
          </cell>
          <cell r="H769">
            <v>-6419.6</v>
          </cell>
          <cell r="I769">
            <v>-7790.17</v>
          </cell>
          <cell r="J769">
            <v>3113.27</v>
          </cell>
          <cell r="K769">
            <v>1742.7</v>
          </cell>
          <cell r="L769">
            <v>-6419.6</v>
          </cell>
        </row>
        <row r="770">
          <cell r="A770" t="str">
            <v>114901031001</v>
          </cell>
          <cell r="B770">
            <v>20</v>
          </cell>
          <cell r="C770" t="str">
            <v>1149010301USD-123-10</v>
          </cell>
          <cell r="D770" t="str">
            <v>Provisiones Capital Empresa Privada (Previsión Especifica, Capital)</v>
          </cell>
          <cell r="E770">
            <v>-19279.36</v>
          </cell>
          <cell r="F770">
            <v>8566.2099999999991</v>
          </cell>
          <cell r="G770">
            <v>4898.17</v>
          </cell>
          <cell r="H770">
            <v>-15611.32</v>
          </cell>
          <cell r="I770">
            <v>-19279.36</v>
          </cell>
          <cell r="J770">
            <v>8566.2099999999991</v>
          </cell>
          <cell r="K770">
            <v>4898.17</v>
          </cell>
          <cell r="L770">
            <v>-15611.32</v>
          </cell>
        </row>
        <row r="771">
          <cell r="A771" t="str">
            <v>114901031101</v>
          </cell>
          <cell r="B771">
            <v>20</v>
          </cell>
          <cell r="C771" t="str">
            <v>1149010301USD-123-11</v>
          </cell>
          <cell r="D771" t="str">
            <v>Provisiones Capital Empresa Privada (Previsión Especifica, Capital)</v>
          </cell>
          <cell r="E771">
            <v>-1759.07</v>
          </cell>
          <cell r="F771">
            <v>1759.07</v>
          </cell>
          <cell r="G771">
            <v>0</v>
          </cell>
          <cell r="H771">
            <v>0</v>
          </cell>
          <cell r="I771">
            <v>-1759.07</v>
          </cell>
          <cell r="J771">
            <v>1759.07</v>
          </cell>
          <cell r="K771">
            <v>0</v>
          </cell>
          <cell r="L771">
            <v>0</v>
          </cell>
        </row>
        <row r="772">
          <cell r="A772" t="str">
            <v>114901031201</v>
          </cell>
          <cell r="B772">
            <v>20</v>
          </cell>
          <cell r="C772" t="str">
            <v>1149010301USD-123-12</v>
          </cell>
          <cell r="D772" t="str">
            <v>Provisiones Capital Empresa Privada (Previsión Especifica, Capital)</v>
          </cell>
          <cell r="E772">
            <v>-32481.66</v>
          </cell>
          <cell r="F772">
            <v>12121.31</v>
          </cell>
          <cell r="G772">
            <v>11243.1</v>
          </cell>
          <cell r="H772">
            <v>-31603.45</v>
          </cell>
          <cell r="I772">
            <v>-32481.66</v>
          </cell>
          <cell r="J772">
            <v>12121.31</v>
          </cell>
          <cell r="K772">
            <v>11243.1</v>
          </cell>
          <cell r="L772">
            <v>-31603.45</v>
          </cell>
        </row>
        <row r="773">
          <cell r="A773" t="str">
            <v>114901031301</v>
          </cell>
          <cell r="B773">
            <v>20</v>
          </cell>
          <cell r="C773" t="str">
            <v>1149010301USD-123-13</v>
          </cell>
          <cell r="D773" t="str">
            <v>Provisiones Capital Empresa Privada (Previsión Especifica, Capital)</v>
          </cell>
          <cell r="E773">
            <v>-17895.490000000002</v>
          </cell>
          <cell r="F773">
            <v>104.46</v>
          </cell>
          <cell r="G773">
            <v>7376.44</v>
          </cell>
          <cell r="H773">
            <v>-25167.47</v>
          </cell>
          <cell r="I773">
            <v>-17895.490000000002</v>
          </cell>
          <cell r="J773">
            <v>104.46</v>
          </cell>
          <cell r="K773">
            <v>7376.44</v>
          </cell>
          <cell r="L773">
            <v>-25167.47</v>
          </cell>
        </row>
        <row r="774">
          <cell r="A774" t="str">
            <v>114901031701</v>
          </cell>
          <cell r="B774">
            <v>20</v>
          </cell>
          <cell r="C774" t="str">
            <v>1149010301USD-123-17</v>
          </cell>
          <cell r="D774" t="str">
            <v>Provisiones Capital Empresa Privada (Previsión Especifica, Capital)</v>
          </cell>
          <cell r="E774">
            <v>-523.41999999999996</v>
          </cell>
          <cell r="F774">
            <v>523.41999999999996</v>
          </cell>
          <cell r="G774">
            <v>0</v>
          </cell>
          <cell r="H774">
            <v>0</v>
          </cell>
          <cell r="I774">
            <v>-523.41999999999996</v>
          </cell>
          <cell r="J774">
            <v>523.41999999999996</v>
          </cell>
          <cell r="K774">
            <v>0</v>
          </cell>
          <cell r="L774">
            <v>0</v>
          </cell>
        </row>
        <row r="775">
          <cell r="A775" t="str">
            <v>114901031801</v>
          </cell>
          <cell r="B775">
            <v>20</v>
          </cell>
          <cell r="C775" t="str">
            <v>1149010301USD-123-18</v>
          </cell>
          <cell r="D775" t="str">
            <v>Provisiones Capital Empresa Privada (Previsión Especifica, Capital)</v>
          </cell>
          <cell r="E775">
            <v>-2848.26</v>
          </cell>
          <cell r="F775">
            <v>548.1</v>
          </cell>
          <cell r="G775">
            <v>1110.44</v>
          </cell>
          <cell r="H775">
            <v>-3410.6</v>
          </cell>
          <cell r="I775">
            <v>-2848.26</v>
          </cell>
          <cell r="J775">
            <v>548.1</v>
          </cell>
          <cell r="K775">
            <v>1110.44</v>
          </cell>
          <cell r="L775">
            <v>-3410.6</v>
          </cell>
        </row>
        <row r="776">
          <cell r="A776" t="str">
            <v>114901031901</v>
          </cell>
          <cell r="B776">
            <v>20</v>
          </cell>
          <cell r="C776" t="str">
            <v>1149010301USD-123-19</v>
          </cell>
          <cell r="D776" t="str">
            <v>Provisiones Capital Empresa Privada (Previsión Especifica, Capital)</v>
          </cell>
          <cell r="E776">
            <v>-2760.08</v>
          </cell>
          <cell r="F776">
            <v>146.62</v>
          </cell>
          <cell r="G776">
            <v>9244.77</v>
          </cell>
          <cell r="H776">
            <v>-11858.23</v>
          </cell>
          <cell r="I776">
            <v>-2760.08</v>
          </cell>
          <cell r="J776">
            <v>146.62</v>
          </cell>
          <cell r="K776">
            <v>9244.77</v>
          </cell>
          <cell r="L776">
            <v>-11858.23</v>
          </cell>
        </row>
        <row r="777">
          <cell r="A777" t="str">
            <v>114901032201</v>
          </cell>
          <cell r="B777">
            <v>20</v>
          </cell>
          <cell r="C777" t="str">
            <v>1149010301USD-123-22</v>
          </cell>
          <cell r="D777" t="str">
            <v>Provisiones Capital Empresa Privada (Previsión Especifica, Capital)</v>
          </cell>
          <cell r="E777">
            <v>-3983.31</v>
          </cell>
          <cell r="F777">
            <v>361.23</v>
          </cell>
          <cell r="G777">
            <v>1463.72</v>
          </cell>
          <cell r="H777">
            <v>-5085.8</v>
          </cell>
          <cell r="I777">
            <v>-3983.31</v>
          </cell>
          <cell r="J777">
            <v>361.23</v>
          </cell>
          <cell r="K777">
            <v>1463.72</v>
          </cell>
          <cell r="L777">
            <v>-5085.8</v>
          </cell>
        </row>
        <row r="778">
          <cell r="A778" t="str">
            <v>114901032301</v>
          </cell>
          <cell r="B778">
            <v>20</v>
          </cell>
          <cell r="C778" t="str">
            <v>1149010301USD-123-23</v>
          </cell>
          <cell r="D778" t="str">
            <v>Provisiones Capital Empresa Privada (Previsión Especifica, Capital)</v>
          </cell>
          <cell r="E778">
            <v>-10392.65</v>
          </cell>
          <cell r="F778">
            <v>4570.29</v>
          </cell>
          <cell r="G778">
            <v>2843.62</v>
          </cell>
          <cell r="H778">
            <v>-8665.98</v>
          </cell>
          <cell r="I778">
            <v>-10392.65</v>
          </cell>
          <cell r="J778">
            <v>4570.29</v>
          </cell>
          <cell r="K778">
            <v>2843.62</v>
          </cell>
          <cell r="L778">
            <v>-8665.98</v>
          </cell>
        </row>
        <row r="779">
          <cell r="A779" t="str">
            <v>114901032401</v>
          </cell>
          <cell r="B779">
            <v>20</v>
          </cell>
          <cell r="C779" t="str">
            <v>1149010301USD-123-24</v>
          </cell>
          <cell r="D779" t="str">
            <v>Provisiones Capital Empresa Privada (Previsión Especifica, Capital)</v>
          </cell>
          <cell r="E779">
            <v>-2734.03</v>
          </cell>
          <cell r="F779">
            <v>0</v>
          </cell>
          <cell r="G779">
            <v>1080.5999999999999</v>
          </cell>
          <cell r="H779">
            <v>-3814.63</v>
          </cell>
          <cell r="I779">
            <v>-2734.03</v>
          </cell>
          <cell r="J779">
            <v>0</v>
          </cell>
          <cell r="K779">
            <v>1080.5999999999999</v>
          </cell>
          <cell r="L779">
            <v>-3814.63</v>
          </cell>
        </row>
        <row r="780">
          <cell r="A780" t="str">
            <v>114901032601</v>
          </cell>
          <cell r="B780">
            <v>20</v>
          </cell>
          <cell r="C780" t="str">
            <v>1149010301USD-123-26</v>
          </cell>
          <cell r="D780" t="str">
            <v>Provisiones Capital Empresa Privada (Previsión Especifica, Capital)</v>
          </cell>
          <cell r="E780">
            <v>-1939.7</v>
          </cell>
          <cell r="F780">
            <v>15.83</v>
          </cell>
          <cell r="G780">
            <v>1015.16</v>
          </cell>
          <cell r="H780">
            <v>-2939.03</v>
          </cell>
          <cell r="I780">
            <v>-1939.7</v>
          </cell>
          <cell r="J780">
            <v>15.83</v>
          </cell>
          <cell r="K780">
            <v>1015.16</v>
          </cell>
          <cell r="L780">
            <v>-2939.03</v>
          </cell>
        </row>
        <row r="781">
          <cell r="A781" t="str">
            <v>114901032701</v>
          </cell>
          <cell r="B781">
            <v>20</v>
          </cell>
          <cell r="C781" t="str">
            <v>1149010301USD-123-27</v>
          </cell>
          <cell r="D781" t="str">
            <v>Provisiones Capital Empresa Privada (Previsión Especifica, Capital)</v>
          </cell>
          <cell r="E781">
            <v>-355.88</v>
          </cell>
          <cell r="F781">
            <v>289.29000000000002</v>
          </cell>
          <cell r="G781">
            <v>0</v>
          </cell>
          <cell r="H781">
            <v>-66.59</v>
          </cell>
          <cell r="I781">
            <v>-355.88</v>
          </cell>
          <cell r="J781">
            <v>289.29000000000002</v>
          </cell>
          <cell r="K781">
            <v>0</v>
          </cell>
          <cell r="L781">
            <v>-66.59</v>
          </cell>
        </row>
        <row r="782">
          <cell r="A782" t="str">
            <v>114901033101</v>
          </cell>
          <cell r="B782">
            <v>20</v>
          </cell>
          <cell r="C782" t="str">
            <v>1149010301USD-123-31</v>
          </cell>
          <cell r="D782" t="str">
            <v>Provisiones Capital Empresa Privada (Previsión Especifica, Capital)</v>
          </cell>
          <cell r="E782">
            <v>-6943.59</v>
          </cell>
          <cell r="F782">
            <v>0</v>
          </cell>
          <cell r="G782">
            <v>13396.87</v>
          </cell>
          <cell r="H782">
            <v>-20340.46</v>
          </cell>
          <cell r="I782">
            <v>-6943.59</v>
          </cell>
          <cell r="J782">
            <v>0</v>
          </cell>
          <cell r="K782">
            <v>13396.87</v>
          </cell>
          <cell r="L782">
            <v>-20340.46</v>
          </cell>
        </row>
        <row r="783">
          <cell r="A783" t="str">
            <v>114901034101</v>
          </cell>
          <cell r="B783">
            <v>20</v>
          </cell>
          <cell r="C783" t="str">
            <v>1149010301USD-123-41</v>
          </cell>
          <cell r="D783" t="str">
            <v>Provisiones Capital Empresa Privada (Previsión Especifica, Capital)</v>
          </cell>
          <cell r="E783">
            <v>-22095.56</v>
          </cell>
          <cell r="F783">
            <v>9630.6200000000008</v>
          </cell>
          <cell r="G783">
            <v>4519.3599999999997</v>
          </cell>
          <cell r="H783">
            <v>-16984.3</v>
          </cell>
          <cell r="I783">
            <v>-22095.56</v>
          </cell>
          <cell r="J783">
            <v>9630.6200000000008</v>
          </cell>
          <cell r="K783">
            <v>4519.3599999999997</v>
          </cell>
          <cell r="L783">
            <v>-16984.3</v>
          </cell>
        </row>
        <row r="784">
          <cell r="A784" t="str">
            <v>12</v>
          </cell>
          <cell r="B784">
            <v>2</v>
          </cell>
          <cell r="C784">
            <v>12</v>
          </cell>
          <cell r="D784" t="str">
            <v>OTROS ACTIVOS</v>
          </cell>
          <cell r="I784">
            <v>14209475.720000001</v>
          </cell>
          <cell r="J784">
            <v>30289523.68</v>
          </cell>
          <cell r="K784">
            <v>30877860.670000002</v>
          </cell>
          <cell r="L784">
            <v>13621138.73</v>
          </cell>
        </row>
        <row r="785">
          <cell r="A785" t="str">
            <v>122</v>
          </cell>
          <cell r="B785">
            <v>3</v>
          </cell>
          <cell r="C785">
            <v>122</v>
          </cell>
          <cell r="D785" t="str">
            <v>BIENES RECIBIDOS EN PAGO O ADJUDICADOS</v>
          </cell>
          <cell r="I785">
            <v>5707668.2400000002</v>
          </cell>
          <cell r="J785">
            <v>135001.10999999999</v>
          </cell>
          <cell r="K785">
            <v>111047.58</v>
          </cell>
          <cell r="L785">
            <v>5731621.7699999996</v>
          </cell>
        </row>
        <row r="786">
          <cell r="A786" t="str">
            <v>1220</v>
          </cell>
          <cell r="B786">
            <v>4</v>
          </cell>
          <cell r="C786">
            <v>1220</v>
          </cell>
          <cell r="D786" t="str">
            <v>BIENES RECIBIDOS EN PAGO O ADJUDICADOS</v>
          </cell>
          <cell r="I786">
            <v>5707668.2400000002</v>
          </cell>
          <cell r="J786">
            <v>135001.10999999999</v>
          </cell>
          <cell r="K786">
            <v>111047.58</v>
          </cell>
          <cell r="L786">
            <v>5731621.7699999996</v>
          </cell>
        </row>
        <row r="787">
          <cell r="A787" t="str">
            <v>122001</v>
          </cell>
          <cell r="B787">
            <v>6</v>
          </cell>
          <cell r="C787">
            <v>122001</v>
          </cell>
          <cell r="D787" t="str">
            <v>BIENES INMUEBLES</v>
          </cell>
          <cell r="I787">
            <v>5642529.4400000004</v>
          </cell>
          <cell r="J787">
            <v>135001.10999999999</v>
          </cell>
          <cell r="K787">
            <v>111047.58</v>
          </cell>
          <cell r="L787">
            <v>5666482.9699999997</v>
          </cell>
        </row>
        <row r="788">
          <cell r="A788" t="str">
            <v>12200101 U</v>
          </cell>
          <cell r="B788">
            <v>12</v>
          </cell>
          <cell r="C788" t="str">
            <v>12200101 USD</v>
          </cell>
          <cell r="D788" t="str">
            <v>Urbanos</v>
          </cell>
          <cell r="E788">
            <v>1497589.46</v>
          </cell>
          <cell r="F788">
            <v>0</v>
          </cell>
          <cell r="G788">
            <v>0</v>
          </cell>
          <cell r="H788">
            <v>1497589.46</v>
          </cell>
          <cell r="I788">
            <v>1497589.46</v>
          </cell>
          <cell r="J788">
            <v>0</v>
          </cell>
          <cell r="K788">
            <v>0</v>
          </cell>
          <cell r="L788">
            <v>1497589.46</v>
          </cell>
        </row>
        <row r="789">
          <cell r="A789" t="str">
            <v>1220010102</v>
          </cell>
          <cell r="B789">
            <v>18</v>
          </cell>
          <cell r="C789" t="str">
            <v>12200101USD-657-02</v>
          </cell>
          <cell r="D789" t="str">
            <v>Urbanos (Bienes adjudicados)</v>
          </cell>
          <cell r="E789">
            <v>15683.42</v>
          </cell>
          <cell r="F789">
            <v>0</v>
          </cell>
          <cell r="G789">
            <v>0</v>
          </cell>
          <cell r="H789">
            <v>15683.42</v>
          </cell>
          <cell r="I789">
            <v>15683.42</v>
          </cell>
          <cell r="J789">
            <v>0</v>
          </cell>
          <cell r="K789">
            <v>0</v>
          </cell>
          <cell r="L789">
            <v>15683.42</v>
          </cell>
        </row>
        <row r="790">
          <cell r="A790" t="str">
            <v>1220010103</v>
          </cell>
          <cell r="B790">
            <v>18</v>
          </cell>
          <cell r="C790" t="str">
            <v>12200101USD-657-03</v>
          </cell>
          <cell r="D790" t="str">
            <v>Urbanos (Bienes adjudicados)</v>
          </cell>
          <cell r="E790">
            <v>93554.65</v>
          </cell>
          <cell r="F790">
            <v>0</v>
          </cell>
          <cell r="G790">
            <v>0</v>
          </cell>
          <cell r="H790">
            <v>93554.65</v>
          </cell>
          <cell r="I790">
            <v>93554.65</v>
          </cell>
          <cell r="J790">
            <v>0</v>
          </cell>
          <cell r="K790">
            <v>0</v>
          </cell>
          <cell r="L790">
            <v>93554.65</v>
          </cell>
        </row>
        <row r="791">
          <cell r="A791" t="str">
            <v>1220010104</v>
          </cell>
          <cell r="B791">
            <v>18</v>
          </cell>
          <cell r="C791" t="str">
            <v>12200101USD-657-04</v>
          </cell>
          <cell r="D791" t="str">
            <v>Urbanos (Bienes adjudicados)</v>
          </cell>
          <cell r="E791">
            <v>57721.47</v>
          </cell>
          <cell r="F791">
            <v>0</v>
          </cell>
          <cell r="G791">
            <v>0</v>
          </cell>
          <cell r="H791">
            <v>57721.47</v>
          </cell>
          <cell r="I791">
            <v>57721.47</v>
          </cell>
          <cell r="J791">
            <v>0</v>
          </cell>
          <cell r="K791">
            <v>0</v>
          </cell>
          <cell r="L791">
            <v>57721.47</v>
          </cell>
        </row>
        <row r="792">
          <cell r="A792" t="str">
            <v>1220010105</v>
          </cell>
          <cell r="B792">
            <v>18</v>
          </cell>
          <cell r="C792" t="str">
            <v>12200101USD-657-05</v>
          </cell>
          <cell r="D792" t="str">
            <v>Urbanos (Bienes adjudicados)</v>
          </cell>
          <cell r="E792">
            <v>20839.55</v>
          </cell>
          <cell r="F792">
            <v>0</v>
          </cell>
          <cell r="G792">
            <v>0</v>
          </cell>
          <cell r="H792">
            <v>20839.55</v>
          </cell>
          <cell r="I792">
            <v>20839.55</v>
          </cell>
          <cell r="J792">
            <v>0</v>
          </cell>
          <cell r="K792">
            <v>0</v>
          </cell>
          <cell r="L792">
            <v>20839.55</v>
          </cell>
        </row>
        <row r="793">
          <cell r="A793" t="str">
            <v>1220010107</v>
          </cell>
          <cell r="B793">
            <v>18</v>
          </cell>
          <cell r="C793" t="str">
            <v>12200101USD-657-07</v>
          </cell>
          <cell r="D793" t="str">
            <v>Urbanos (Bienes adjudicados)</v>
          </cell>
          <cell r="E793">
            <v>474689.74</v>
          </cell>
          <cell r="F793">
            <v>0</v>
          </cell>
          <cell r="G793">
            <v>0</v>
          </cell>
          <cell r="H793">
            <v>474689.74</v>
          </cell>
          <cell r="I793">
            <v>474689.74</v>
          </cell>
          <cell r="J793">
            <v>0</v>
          </cell>
          <cell r="K793">
            <v>0</v>
          </cell>
          <cell r="L793">
            <v>474689.74</v>
          </cell>
        </row>
        <row r="794">
          <cell r="A794" t="str">
            <v>1220010110</v>
          </cell>
          <cell r="B794">
            <v>18</v>
          </cell>
          <cell r="C794" t="str">
            <v>12200101USD-657-10</v>
          </cell>
          <cell r="D794" t="str">
            <v>Urbanos (Bienes adjudicados)</v>
          </cell>
          <cell r="E794">
            <v>104988.9</v>
          </cell>
          <cell r="F794">
            <v>0</v>
          </cell>
          <cell r="G794">
            <v>0</v>
          </cell>
          <cell r="H794">
            <v>104988.9</v>
          </cell>
          <cell r="I794">
            <v>104988.9</v>
          </cell>
          <cell r="J794">
            <v>0</v>
          </cell>
          <cell r="K794">
            <v>0</v>
          </cell>
          <cell r="L794">
            <v>104988.9</v>
          </cell>
        </row>
        <row r="795">
          <cell r="A795" t="str">
            <v>1220010111</v>
          </cell>
          <cell r="B795">
            <v>18</v>
          </cell>
          <cell r="C795" t="str">
            <v>12200101USD-657-11</v>
          </cell>
          <cell r="D795" t="str">
            <v>Urbanos (Bienes adjudicados)</v>
          </cell>
          <cell r="E795">
            <v>27836.47</v>
          </cell>
          <cell r="F795">
            <v>0</v>
          </cell>
          <cell r="G795">
            <v>0</v>
          </cell>
          <cell r="H795">
            <v>27836.47</v>
          </cell>
          <cell r="I795">
            <v>27836.47</v>
          </cell>
          <cell r="J795">
            <v>0</v>
          </cell>
          <cell r="K795">
            <v>0</v>
          </cell>
          <cell r="L795">
            <v>27836.47</v>
          </cell>
        </row>
        <row r="796">
          <cell r="A796" t="str">
            <v>1220010112</v>
          </cell>
          <cell r="B796">
            <v>18</v>
          </cell>
          <cell r="C796" t="str">
            <v>12200101USD-657-12</v>
          </cell>
          <cell r="D796" t="str">
            <v>Urbanos (Bienes adjudicados)</v>
          </cell>
          <cell r="E796">
            <v>35715.949999999997</v>
          </cell>
          <cell r="F796">
            <v>0</v>
          </cell>
          <cell r="G796">
            <v>0</v>
          </cell>
          <cell r="H796">
            <v>35715.949999999997</v>
          </cell>
          <cell r="I796">
            <v>35715.949999999997</v>
          </cell>
          <cell r="J796">
            <v>0</v>
          </cell>
          <cell r="K796">
            <v>0</v>
          </cell>
          <cell r="L796">
            <v>35715.949999999997</v>
          </cell>
        </row>
        <row r="797">
          <cell r="A797" t="str">
            <v>1220010113</v>
          </cell>
          <cell r="B797">
            <v>18</v>
          </cell>
          <cell r="C797" t="str">
            <v>12200101USD-657-13</v>
          </cell>
          <cell r="D797" t="str">
            <v>Urbanos (Bienes adjudicados)</v>
          </cell>
          <cell r="E797">
            <v>20611.04</v>
          </cell>
          <cell r="F797">
            <v>0</v>
          </cell>
          <cell r="G797">
            <v>0</v>
          </cell>
          <cell r="H797">
            <v>20611.04</v>
          </cell>
          <cell r="I797">
            <v>20611.04</v>
          </cell>
          <cell r="J797">
            <v>0</v>
          </cell>
          <cell r="K797">
            <v>0</v>
          </cell>
          <cell r="L797">
            <v>20611.04</v>
          </cell>
        </row>
        <row r="798">
          <cell r="A798" t="str">
            <v>1220010119</v>
          </cell>
          <cell r="B798">
            <v>18</v>
          </cell>
          <cell r="C798" t="str">
            <v>12200101USD-657-19</v>
          </cell>
          <cell r="D798" t="str">
            <v>Urbanos (Bienes adjudicados)</v>
          </cell>
          <cell r="E798">
            <v>11300</v>
          </cell>
          <cell r="F798">
            <v>0</v>
          </cell>
          <cell r="G798">
            <v>0</v>
          </cell>
          <cell r="H798">
            <v>11300</v>
          </cell>
          <cell r="I798">
            <v>11300</v>
          </cell>
          <cell r="J798">
            <v>0</v>
          </cell>
          <cell r="K798">
            <v>0</v>
          </cell>
          <cell r="L798">
            <v>11300</v>
          </cell>
        </row>
        <row r="799">
          <cell r="A799" t="str">
            <v>1220010122</v>
          </cell>
          <cell r="B799">
            <v>18</v>
          </cell>
          <cell r="C799" t="str">
            <v>12200101USD-657-22</v>
          </cell>
          <cell r="D799" t="str">
            <v>Urbanos (Bienes adjudicados)</v>
          </cell>
          <cell r="E799">
            <v>30172.9</v>
          </cell>
          <cell r="F799">
            <v>0</v>
          </cell>
          <cell r="G799">
            <v>0</v>
          </cell>
          <cell r="H799">
            <v>30172.9</v>
          </cell>
          <cell r="I799">
            <v>30172.9</v>
          </cell>
          <cell r="J799">
            <v>0</v>
          </cell>
          <cell r="K799">
            <v>0</v>
          </cell>
          <cell r="L799">
            <v>30172.9</v>
          </cell>
        </row>
        <row r="800">
          <cell r="A800" t="str">
            <v>1220010131</v>
          </cell>
          <cell r="B800">
            <v>18</v>
          </cell>
          <cell r="C800" t="str">
            <v>12200101USD-657-31</v>
          </cell>
          <cell r="D800" t="str">
            <v>Urbanos (Bienes adjudicados)</v>
          </cell>
          <cell r="E800">
            <v>323866.25</v>
          </cell>
          <cell r="F800">
            <v>0</v>
          </cell>
          <cell r="G800">
            <v>0</v>
          </cell>
          <cell r="H800">
            <v>323866.25</v>
          </cell>
          <cell r="I800">
            <v>323866.25</v>
          </cell>
          <cell r="J800">
            <v>0</v>
          </cell>
          <cell r="K800">
            <v>0</v>
          </cell>
          <cell r="L800">
            <v>323866.25</v>
          </cell>
        </row>
        <row r="801">
          <cell r="A801" t="str">
            <v>1220010141</v>
          </cell>
          <cell r="B801">
            <v>18</v>
          </cell>
          <cell r="C801" t="str">
            <v>12200101USD-657-41</v>
          </cell>
          <cell r="D801" t="str">
            <v>Urbanos (Bienes adjudicados)</v>
          </cell>
          <cell r="E801">
            <v>280609.12</v>
          </cell>
          <cell r="F801">
            <v>0</v>
          </cell>
          <cell r="G801">
            <v>0</v>
          </cell>
          <cell r="H801">
            <v>280609.12</v>
          </cell>
          <cell r="I801">
            <v>280609.12</v>
          </cell>
          <cell r="J801">
            <v>0</v>
          </cell>
          <cell r="K801">
            <v>0</v>
          </cell>
          <cell r="L801">
            <v>280609.12</v>
          </cell>
        </row>
        <row r="802">
          <cell r="A802" t="str">
            <v>12200102 U</v>
          </cell>
          <cell r="B802">
            <v>12</v>
          </cell>
          <cell r="C802" t="str">
            <v>12200102 USD</v>
          </cell>
          <cell r="D802" t="str">
            <v>Rústicos</v>
          </cell>
          <cell r="E802">
            <v>4144939.98</v>
          </cell>
          <cell r="F802">
            <v>135001.10999999999</v>
          </cell>
          <cell r="G802">
            <v>111047.58</v>
          </cell>
          <cell r="H802">
            <v>4168893.51</v>
          </cell>
          <cell r="I802">
            <v>4144939.98</v>
          </cell>
          <cell r="J802">
            <v>135001.10999999999</v>
          </cell>
          <cell r="K802">
            <v>111047.58</v>
          </cell>
          <cell r="L802">
            <v>4168893.51</v>
          </cell>
        </row>
        <row r="803">
          <cell r="A803" t="str">
            <v>1220010202</v>
          </cell>
          <cell r="B803">
            <v>18</v>
          </cell>
          <cell r="C803" t="str">
            <v>12200102USD-657-02</v>
          </cell>
          <cell r="D803" t="str">
            <v>Rústicos (Bienes adjudicados)</v>
          </cell>
          <cell r="E803">
            <v>603488.07999999996</v>
          </cell>
          <cell r="F803">
            <v>46170.83</v>
          </cell>
          <cell r="G803">
            <v>70105.91</v>
          </cell>
          <cell r="H803">
            <v>579553</v>
          </cell>
          <cell r="I803">
            <v>603488.07999999996</v>
          </cell>
          <cell r="J803">
            <v>46170.83</v>
          </cell>
          <cell r="K803">
            <v>70105.91</v>
          </cell>
          <cell r="L803">
            <v>579553</v>
          </cell>
        </row>
        <row r="804">
          <cell r="A804" t="str">
            <v>1220010203</v>
          </cell>
          <cell r="B804">
            <v>18</v>
          </cell>
          <cell r="C804" t="str">
            <v>12200102USD-657-03</v>
          </cell>
          <cell r="D804" t="str">
            <v>Rústicos (Bienes adjudicados)</v>
          </cell>
          <cell r="E804">
            <v>241459.04</v>
          </cell>
          <cell r="F804">
            <v>0</v>
          </cell>
          <cell r="G804">
            <v>25000</v>
          </cell>
          <cell r="H804">
            <v>216459.04</v>
          </cell>
          <cell r="I804">
            <v>241459.04</v>
          </cell>
          <cell r="J804">
            <v>0</v>
          </cell>
          <cell r="K804">
            <v>25000</v>
          </cell>
          <cell r="L804">
            <v>216459.04</v>
          </cell>
        </row>
        <row r="805">
          <cell r="A805" t="str">
            <v>1220010204</v>
          </cell>
          <cell r="B805">
            <v>18</v>
          </cell>
          <cell r="C805" t="str">
            <v>12200102USD-657-04</v>
          </cell>
          <cell r="D805" t="str">
            <v>Rústicos (Bienes adjudicados)</v>
          </cell>
          <cell r="E805">
            <v>36835.39</v>
          </cell>
          <cell r="F805">
            <v>0</v>
          </cell>
          <cell r="G805">
            <v>0</v>
          </cell>
          <cell r="H805">
            <v>36835.39</v>
          </cell>
          <cell r="I805">
            <v>36835.39</v>
          </cell>
          <cell r="J805">
            <v>0</v>
          </cell>
          <cell r="K805">
            <v>0</v>
          </cell>
          <cell r="L805">
            <v>36835.39</v>
          </cell>
        </row>
        <row r="806">
          <cell r="A806" t="str">
            <v>1220010207</v>
          </cell>
          <cell r="B806">
            <v>18</v>
          </cell>
          <cell r="C806" t="str">
            <v>12200102USD-657-07</v>
          </cell>
          <cell r="D806" t="str">
            <v>Rústicos (Bienes adjudicados)</v>
          </cell>
          <cell r="E806">
            <v>288638.13</v>
          </cell>
          <cell r="F806">
            <v>0</v>
          </cell>
          <cell r="G806">
            <v>0</v>
          </cell>
          <cell r="H806">
            <v>288638.13</v>
          </cell>
          <cell r="I806">
            <v>288638.13</v>
          </cell>
          <cell r="J806">
            <v>0</v>
          </cell>
          <cell r="K806">
            <v>0</v>
          </cell>
          <cell r="L806">
            <v>288638.13</v>
          </cell>
        </row>
        <row r="807">
          <cell r="A807" t="str">
            <v>1220010208</v>
          </cell>
          <cell r="B807">
            <v>18</v>
          </cell>
          <cell r="C807" t="str">
            <v>12200102USD-657-08</v>
          </cell>
          <cell r="D807" t="str">
            <v>Rústicos (Bienes adjudicados)</v>
          </cell>
          <cell r="E807">
            <v>150017.79</v>
          </cell>
          <cell r="F807">
            <v>0</v>
          </cell>
          <cell r="G807">
            <v>0</v>
          </cell>
          <cell r="H807">
            <v>150017.79</v>
          </cell>
          <cell r="I807">
            <v>150017.79</v>
          </cell>
          <cell r="J807">
            <v>0</v>
          </cell>
          <cell r="K807">
            <v>0</v>
          </cell>
          <cell r="L807">
            <v>150017.79</v>
          </cell>
        </row>
        <row r="808">
          <cell r="A808" t="str">
            <v>1220010210</v>
          </cell>
          <cell r="B808">
            <v>18</v>
          </cell>
          <cell r="C808" t="str">
            <v>12200102USD-657-10</v>
          </cell>
          <cell r="D808" t="str">
            <v>Rústicos (Bienes adjudicados)</v>
          </cell>
          <cell r="E808">
            <v>43542.79</v>
          </cell>
          <cell r="F808">
            <v>0</v>
          </cell>
          <cell r="G808">
            <v>12131.21</v>
          </cell>
          <cell r="H808">
            <v>31411.58</v>
          </cell>
          <cell r="I808">
            <v>43542.79</v>
          </cell>
          <cell r="J808">
            <v>0</v>
          </cell>
          <cell r="K808">
            <v>12131.21</v>
          </cell>
          <cell r="L808">
            <v>31411.58</v>
          </cell>
        </row>
        <row r="809">
          <cell r="A809" t="str">
            <v>1220010211</v>
          </cell>
          <cell r="B809">
            <v>18</v>
          </cell>
          <cell r="C809" t="str">
            <v>12200102USD-657-11</v>
          </cell>
          <cell r="D809" t="str">
            <v>Rústicos (Bienes adjudicados)</v>
          </cell>
          <cell r="E809">
            <v>9615.4599999999991</v>
          </cell>
          <cell r="F809">
            <v>0</v>
          </cell>
          <cell r="G809">
            <v>0</v>
          </cell>
          <cell r="H809">
            <v>9615.4599999999991</v>
          </cell>
          <cell r="I809">
            <v>9615.4599999999991</v>
          </cell>
          <cell r="J809">
            <v>0</v>
          </cell>
          <cell r="K809">
            <v>0</v>
          </cell>
          <cell r="L809">
            <v>9615.4599999999991</v>
          </cell>
        </row>
        <row r="810">
          <cell r="A810" t="str">
            <v>1220010212</v>
          </cell>
          <cell r="B810">
            <v>18</v>
          </cell>
          <cell r="C810" t="str">
            <v>12200102USD-657-12</v>
          </cell>
          <cell r="D810" t="str">
            <v>Rústicos (Bienes adjudicados)</v>
          </cell>
          <cell r="E810">
            <v>44157.43</v>
          </cell>
          <cell r="F810">
            <v>0</v>
          </cell>
          <cell r="G810">
            <v>0</v>
          </cell>
          <cell r="H810">
            <v>44157.43</v>
          </cell>
          <cell r="I810">
            <v>44157.43</v>
          </cell>
          <cell r="J810">
            <v>0</v>
          </cell>
          <cell r="K810">
            <v>0</v>
          </cell>
          <cell r="L810">
            <v>44157.43</v>
          </cell>
        </row>
        <row r="811">
          <cell r="A811" t="str">
            <v>1220010213</v>
          </cell>
          <cell r="B811">
            <v>18</v>
          </cell>
          <cell r="C811" t="str">
            <v>12200102USD-657-13</v>
          </cell>
          <cell r="D811" t="str">
            <v>Rústicos (Bienes adjudicados)</v>
          </cell>
          <cell r="E811">
            <v>29879.77</v>
          </cell>
          <cell r="F811">
            <v>0</v>
          </cell>
          <cell r="G811">
            <v>0</v>
          </cell>
          <cell r="H811">
            <v>29879.77</v>
          </cell>
          <cell r="I811">
            <v>29879.77</v>
          </cell>
          <cell r="J811">
            <v>0</v>
          </cell>
          <cell r="K811">
            <v>0</v>
          </cell>
          <cell r="L811">
            <v>29879.77</v>
          </cell>
        </row>
        <row r="812">
          <cell r="A812" t="str">
            <v>1220010217</v>
          </cell>
          <cell r="B812">
            <v>18</v>
          </cell>
          <cell r="C812" t="str">
            <v>12200102USD-657-17</v>
          </cell>
          <cell r="D812" t="str">
            <v>Rústicos (Bienes adjudicados)</v>
          </cell>
          <cell r="E812">
            <v>5000</v>
          </cell>
          <cell r="F812">
            <v>0</v>
          </cell>
          <cell r="G812">
            <v>0</v>
          </cell>
          <cell r="H812">
            <v>5000</v>
          </cell>
          <cell r="I812">
            <v>5000</v>
          </cell>
          <cell r="J812">
            <v>0</v>
          </cell>
          <cell r="K812">
            <v>0</v>
          </cell>
          <cell r="L812">
            <v>5000</v>
          </cell>
        </row>
        <row r="813">
          <cell r="A813" t="str">
            <v>1220010219</v>
          </cell>
          <cell r="B813">
            <v>18</v>
          </cell>
          <cell r="C813" t="str">
            <v>12200102USD-657-19</v>
          </cell>
          <cell r="D813" t="str">
            <v>Rústicos (Bienes adjudicados)</v>
          </cell>
          <cell r="E813">
            <v>42000.84</v>
          </cell>
          <cell r="F813">
            <v>0</v>
          </cell>
          <cell r="G813">
            <v>0</v>
          </cell>
          <cell r="H813">
            <v>42000.84</v>
          </cell>
          <cell r="I813">
            <v>42000.84</v>
          </cell>
          <cell r="J813">
            <v>0</v>
          </cell>
          <cell r="K813">
            <v>0</v>
          </cell>
          <cell r="L813">
            <v>42000.84</v>
          </cell>
        </row>
        <row r="814">
          <cell r="A814" t="str">
            <v>1220010222</v>
          </cell>
          <cell r="B814">
            <v>18</v>
          </cell>
          <cell r="C814" t="str">
            <v>12200102USD-657-22</v>
          </cell>
          <cell r="D814" t="str">
            <v>Rústicos (Bienes adjudicados)</v>
          </cell>
          <cell r="E814">
            <v>40371.589999999997</v>
          </cell>
          <cell r="F814">
            <v>0</v>
          </cell>
          <cell r="G814">
            <v>0</v>
          </cell>
          <cell r="H814">
            <v>40371.589999999997</v>
          </cell>
          <cell r="I814">
            <v>40371.589999999997</v>
          </cell>
          <cell r="J814">
            <v>0</v>
          </cell>
          <cell r="K814">
            <v>0</v>
          </cell>
          <cell r="L814">
            <v>40371.589999999997</v>
          </cell>
        </row>
        <row r="815">
          <cell r="A815" t="str">
            <v>1220010223</v>
          </cell>
          <cell r="B815">
            <v>18</v>
          </cell>
          <cell r="C815" t="str">
            <v>12200102USD-657-23</v>
          </cell>
          <cell r="D815" t="str">
            <v>Rústicos (Bienes adjudicados)</v>
          </cell>
          <cell r="E815">
            <v>69348.800000000003</v>
          </cell>
          <cell r="F815">
            <v>0</v>
          </cell>
          <cell r="G815">
            <v>0</v>
          </cell>
          <cell r="H815">
            <v>69348.800000000003</v>
          </cell>
          <cell r="I815">
            <v>69348.800000000003</v>
          </cell>
          <cell r="J815">
            <v>0</v>
          </cell>
          <cell r="K815">
            <v>0</v>
          </cell>
          <cell r="L815">
            <v>69348.800000000003</v>
          </cell>
        </row>
        <row r="816">
          <cell r="A816" t="str">
            <v>1220010224</v>
          </cell>
          <cell r="B816">
            <v>18</v>
          </cell>
          <cell r="C816" t="str">
            <v>12200102USD-657-24</v>
          </cell>
          <cell r="D816" t="str">
            <v>Rústicos (Bienes adjudicados)</v>
          </cell>
          <cell r="E816">
            <v>15000</v>
          </cell>
          <cell r="F816">
            <v>0</v>
          </cell>
          <cell r="G816">
            <v>0</v>
          </cell>
          <cell r="H816">
            <v>15000</v>
          </cell>
          <cell r="I816">
            <v>15000</v>
          </cell>
          <cell r="J816">
            <v>0</v>
          </cell>
          <cell r="K816">
            <v>0</v>
          </cell>
          <cell r="L816">
            <v>15000</v>
          </cell>
        </row>
        <row r="817">
          <cell r="A817" t="str">
            <v>1220010227</v>
          </cell>
          <cell r="B817">
            <v>18</v>
          </cell>
          <cell r="C817" t="str">
            <v>12200102USD-657-27</v>
          </cell>
          <cell r="D817" t="str">
            <v>Rústicos (Bienes adjudicados)</v>
          </cell>
          <cell r="E817">
            <v>32500</v>
          </cell>
          <cell r="F817">
            <v>0</v>
          </cell>
          <cell r="G817">
            <v>0</v>
          </cell>
          <cell r="H817">
            <v>32500</v>
          </cell>
          <cell r="I817">
            <v>32500</v>
          </cell>
          <cell r="J817">
            <v>0</v>
          </cell>
          <cell r="K817">
            <v>0</v>
          </cell>
          <cell r="L817">
            <v>32500</v>
          </cell>
        </row>
        <row r="818">
          <cell r="A818" t="str">
            <v>1220010231</v>
          </cell>
          <cell r="B818">
            <v>18</v>
          </cell>
          <cell r="C818" t="str">
            <v>12200102USD-657-31</v>
          </cell>
          <cell r="D818" t="str">
            <v>Rústicos (Bienes adjudicados)</v>
          </cell>
          <cell r="E818">
            <v>1876100.38</v>
          </cell>
          <cell r="F818">
            <v>0</v>
          </cell>
          <cell r="G818">
            <v>0</v>
          </cell>
          <cell r="H818">
            <v>1876100.38</v>
          </cell>
          <cell r="I818">
            <v>1876100.38</v>
          </cell>
          <cell r="J818">
            <v>0</v>
          </cell>
          <cell r="K818">
            <v>0</v>
          </cell>
          <cell r="L818">
            <v>1876100.38</v>
          </cell>
        </row>
        <row r="819">
          <cell r="A819" t="str">
            <v>1220010241</v>
          </cell>
          <cell r="B819">
            <v>18</v>
          </cell>
          <cell r="C819" t="str">
            <v>12200102USD-657-41</v>
          </cell>
          <cell r="D819" t="str">
            <v>Rústicos (Bienes adjudicados)</v>
          </cell>
          <cell r="E819">
            <v>616984.49</v>
          </cell>
          <cell r="F819">
            <v>88830.28</v>
          </cell>
          <cell r="G819">
            <v>3810.46</v>
          </cell>
          <cell r="H819">
            <v>702004.31</v>
          </cell>
          <cell r="I819">
            <v>616984.49</v>
          </cell>
          <cell r="J819">
            <v>88830.28</v>
          </cell>
          <cell r="K819">
            <v>3810.46</v>
          </cell>
          <cell r="L819">
            <v>702004.31</v>
          </cell>
        </row>
        <row r="820">
          <cell r="A820" t="str">
            <v>122002</v>
          </cell>
          <cell r="B820">
            <v>6</v>
          </cell>
          <cell r="C820">
            <v>122002</v>
          </cell>
          <cell r="D820" t="str">
            <v>BIENES MUEBLES</v>
          </cell>
          <cell r="I820">
            <v>65138.8</v>
          </cell>
          <cell r="J820">
            <v>0</v>
          </cell>
          <cell r="K820">
            <v>0</v>
          </cell>
          <cell r="L820">
            <v>65138.8</v>
          </cell>
        </row>
        <row r="821">
          <cell r="A821" t="str">
            <v>12200200 U</v>
          </cell>
          <cell r="B821">
            <v>12</v>
          </cell>
          <cell r="C821" t="str">
            <v>12200200 USD</v>
          </cell>
          <cell r="D821" t="str">
            <v>Bienes muebles</v>
          </cell>
          <cell r="E821">
            <v>65138.8</v>
          </cell>
          <cell r="F821">
            <v>0</v>
          </cell>
          <cell r="G821">
            <v>0</v>
          </cell>
          <cell r="H821">
            <v>65138.8</v>
          </cell>
          <cell r="I821">
            <v>65138.8</v>
          </cell>
          <cell r="J821">
            <v>0</v>
          </cell>
          <cell r="K821">
            <v>0</v>
          </cell>
          <cell r="L821">
            <v>65138.8</v>
          </cell>
        </row>
        <row r="822">
          <cell r="A822" t="str">
            <v>1220020003</v>
          </cell>
          <cell r="B822">
            <v>18</v>
          </cell>
          <cell r="C822" t="str">
            <v>12200200USD-657-03</v>
          </cell>
          <cell r="D822" t="str">
            <v>Bienes muebles (Bienes adjudicados)</v>
          </cell>
          <cell r="E822">
            <v>34998</v>
          </cell>
          <cell r="F822">
            <v>0</v>
          </cell>
          <cell r="G822">
            <v>0</v>
          </cell>
          <cell r="H822">
            <v>34998</v>
          </cell>
          <cell r="I822">
            <v>34998</v>
          </cell>
          <cell r="J822">
            <v>0</v>
          </cell>
          <cell r="K822">
            <v>0</v>
          </cell>
          <cell r="L822">
            <v>34998</v>
          </cell>
        </row>
        <row r="823">
          <cell r="A823" t="str">
            <v>1220020004</v>
          </cell>
          <cell r="B823">
            <v>18</v>
          </cell>
          <cell r="C823" t="str">
            <v>12200200USD-657-04</v>
          </cell>
          <cell r="D823" t="str">
            <v>Bienes muebles (Bienes adjudicados)</v>
          </cell>
          <cell r="E823">
            <v>408</v>
          </cell>
          <cell r="F823">
            <v>0</v>
          </cell>
          <cell r="G823">
            <v>0</v>
          </cell>
          <cell r="H823">
            <v>408</v>
          </cell>
          <cell r="I823">
            <v>408</v>
          </cell>
          <cell r="J823">
            <v>0</v>
          </cell>
          <cell r="K823">
            <v>0</v>
          </cell>
          <cell r="L823">
            <v>408</v>
          </cell>
        </row>
        <row r="824">
          <cell r="A824" t="str">
            <v>1220020008</v>
          </cell>
          <cell r="B824">
            <v>18</v>
          </cell>
          <cell r="C824" t="str">
            <v>12200200USD-657-08</v>
          </cell>
          <cell r="D824" t="str">
            <v>Bienes muebles (Bienes adjudicados)</v>
          </cell>
          <cell r="E824">
            <v>9000</v>
          </cell>
          <cell r="F824">
            <v>0</v>
          </cell>
          <cell r="G824">
            <v>0</v>
          </cell>
          <cell r="H824">
            <v>9000</v>
          </cell>
          <cell r="I824">
            <v>9000</v>
          </cell>
          <cell r="J824">
            <v>0</v>
          </cell>
          <cell r="K824">
            <v>0</v>
          </cell>
          <cell r="L824">
            <v>9000</v>
          </cell>
        </row>
        <row r="825">
          <cell r="A825" t="str">
            <v>1220020010</v>
          </cell>
          <cell r="B825">
            <v>18</v>
          </cell>
          <cell r="C825" t="str">
            <v>12200200USD-657-10</v>
          </cell>
          <cell r="D825" t="str">
            <v>Bienes muebles (Bienes adjudicados)</v>
          </cell>
          <cell r="E825">
            <v>5000</v>
          </cell>
          <cell r="F825">
            <v>0</v>
          </cell>
          <cell r="G825">
            <v>0</v>
          </cell>
          <cell r="H825">
            <v>5000</v>
          </cell>
          <cell r="I825">
            <v>5000</v>
          </cell>
          <cell r="J825">
            <v>0</v>
          </cell>
          <cell r="K825">
            <v>0</v>
          </cell>
          <cell r="L825">
            <v>5000</v>
          </cell>
        </row>
        <row r="826">
          <cell r="A826" t="str">
            <v>1220020011</v>
          </cell>
          <cell r="B826">
            <v>18</v>
          </cell>
          <cell r="C826" t="str">
            <v>12200200USD-657-11</v>
          </cell>
          <cell r="D826" t="str">
            <v>Bienes muebles (Bienes adjudicados)</v>
          </cell>
          <cell r="E826">
            <v>2032.8</v>
          </cell>
          <cell r="F826">
            <v>0</v>
          </cell>
          <cell r="G826">
            <v>0</v>
          </cell>
          <cell r="H826">
            <v>2032.8</v>
          </cell>
          <cell r="I826">
            <v>2032.8</v>
          </cell>
          <cell r="J826">
            <v>0</v>
          </cell>
          <cell r="K826">
            <v>0</v>
          </cell>
          <cell r="L826">
            <v>2032.8</v>
          </cell>
        </row>
        <row r="827">
          <cell r="A827" t="str">
            <v>1220020012</v>
          </cell>
          <cell r="B827">
            <v>18</v>
          </cell>
          <cell r="C827" t="str">
            <v>12200200USD-657-12</v>
          </cell>
          <cell r="D827" t="str">
            <v>Bienes muebles (Bienes adjudicados)</v>
          </cell>
          <cell r="E827">
            <v>500</v>
          </cell>
          <cell r="F827">
            <v>0</v>
          </cell>
          <cell r="G827">
            <v>0</v>
          </cell>
          <cell r="H827">
            <v>500</v>
          </cell>
          <cell r="I827">
            <v>500</v>
          </cell>
          <cell r="J827">
            <v>0</v>
          </cell>
          <cell r="K827">
            <v>0</v>
          </cell>
          <cell r="L827">
            <v>500</v>
          </cell>
        </row>
        <row r="828">
          <cell r="A828" t="str">
            <v>1220020041</v>
          </cell>
          <cell r="B828">
            <v>18</v>
          </cell>
          <cell r="C828" t="str">
            <v>12200200USD-657-41</v>
          </cell>
          <cell r="D828" t="str">
            <v>Bienes muebles (Bienes adjudicados)</v>
          </cell>
          <cell r="E828">
            <v>13200</v>
          </cell>
          <cell r="F828">
            <v>0</v>
          </cell>
          <cell r="G828">
            <v>0</v>
          </cell>
          <cell r="H828">
            <v>13200</v>
          </cell>
          <cell r="I828">
            <v>13200</v>
          </cell>
          <cell r="J828">
            <v>0</v>
          </cell>
          <cell r="K828">
            <v>0</v>
          </cell>
          <cell r="L828">
            <v>13200</v>
          </cell>
        </row>
        <row r="829">
          <cell r="A829" t="str">
            <v>123</v>
          </cell>
          <cell r="B829">
            <v>3</v>
          </cell>
          <cell r="C829">
            <v>123</v>
          </cell>
          <cell r="D829" t="str">
            <v>EXISTENCIAS</v>
          </cell>
          <cell r="I829">
            <v>179773.09</v>
          </cell>
          <cell r="J829">
            <v>51751.9</v>
          </cell>
          <cell r="K829">
            <v>214029.41</v>
          </cell>
          <cell r="L829">
            <v>17495.580000000002</v>
          </cell>
        </row>
        <row r="830">
          <cell r="A830" t="str">
            <v>1230</v>
          </cell>
          <cell r="B830">
            <v>4</v>
          </cell>
          <cell r="C830">
            <v>1230</v>
          </cell>
          <cell r="D830" t="str">
            <v>EXISTENCIAS</v>
          </cell>
          <cell r="I830">
            <v>179773.09</v>
          </cell>
          <cell r="J830">
            <v>51751.9</v>
          </cell>
          <cell r="K830">
            <v>214029.41</v>
          </cell>
          <cell r="L830">
            <v>17495.580000000002</v>
          </cell>
        </row>
        <row r="831">
          <cell r="A831" t="str">
            <v>123001</v>
          </cell>
          <cell r="B831">
            <v>6</v>
          </cell>
          <cell r="C831">
            <v>123001</v>
          </cell>
          <cell r="D831" t="str">
            <v>BIENES PARA LA VENTA</v>
          </cell>
          <cell r="I831">
            <v>56003.24</v>
          </cell>
          <cell r="J831">
            <v>0</v>
          </cell>
          <cell r="K831">
            <v>52738.95</v>
          </cell>
          <cell r="L831">
            <v>3264.29</v>
          </cell>
        </row>
        <row r="832">
          <cell r="A832" t="str">
            <v>1230010101</v>
          </cell>
          <cell r="B832">
            <v>14</v>
          </cell>
          <cell r="C832" t="str">
            <v>1230010101 USD</v>
          </cell>
          <cell r="D832" t="str">
            <v>Chequeras</v>
          </cell>
          <cell r="E832">
            <v>4717.9399999999996</v>
          </cell>
          <cell r="F832">
            <v>0</v>
          </cell>
          <cell r="G832">
            <v>1453.65</v>
          </cell>
          <cell r="H832">
            <v>3264.29</v>
          </cell>
          <cell r="I832">
            <v>4717.9399999999996</v>
          </cell>
          <cell r="J832">
            <v>0</v>
          </cell>
          <cell r="K832">
            <v>1453.65</v>
          </cell>
          <cell r="L832">
            <v>3264.29</v>
          </cell>
        </row>
        <row r="833">
          <cell r="A833" t="str">
            <v>123001010001</v>
          </cell>
          <cell r="B833">
            <v>20</v>
          </cell>
          <cell r="C833" t="str">
            <v>1230010101USD-720-00</v>
          </cell>
          <cell r="D833" t="str">
            <v>Chequeras (Otros Activos - Inventarios)</v>
          </cell>
          <cell r="E833">
            <v>4717.9399999999996</v>
          </cell>
          <cell r="F833">
            <v>0</v>
          </cell>
          <cell r="G833">
            <v>1453.65</v>
          </cell>
          <cell r="H833">
            <v>3264.29</v>
          </cell>
          <cell r="I833">
            <v>4717.9399999999996</v>
          </cell>
          <cell r="J833">
            <v>0</v>
          </cell>
          <cell r="K833">
            <v>1453.65</v>
          </cell>
          <cell r="L833">
            <v>3264.29</v>
          </cell>
        </row>
        <row r="834">
          <cell r="A834" t="str">
            <v>1230010201</v>
          </cell>
          <cell r="B834">
            <v>14</v>
          </cell>
          <cell r="C834" t="str">
            <v>1230010201 USD</v>
          </cell>
          <cell r="D834" t="str">
            <v>Tarjetas de débito</v>
          </cell>
          <cell r="E834">
            <v>51285.3</v>
          </cell>
          <cell r="F834">
            <v>0</v>
          </cell>
          <cell r="G834">
            <v>51285.3</v>
          </cell>
          <cell r="H834">
            <v>0</v>
          </cell>
          <cell r="I834">
            <v>51285.3</v>
          </cell>
          <cell r="J834">
            <v>0</v>
          </cell>
          <cell r="K834">
            <v>51285.3</v>
          </cell>
          <cell r="L834">
            <v>0</v>
          </cell>
        </row>
        <row r="835">
          <cell r="A835" t="str">
            <v>123001020001</v>
          </cell>
          <cell r="B835">
            <v>20</v>
          </cell>
          <cell r="C835" t="str">
            <v>1230010201USD-720-00</v>
          </cell>
          <cell r="D835" t="str">
            <v>Tarjetas de Crédito (Otros Activos - Inventarios)</v>
          </cell>
          <cell r="E835">
            <v>51285.3</v>
          </cell>
          <cell r="F835">
            <v>0</v>
          </cell>
          <cell r="G835">
            <v>51285.3</v>
          </cell>
          <cell r="H835">
            <v>0</v>
          </cell>
          <cell r="I835">
            <v>51285.3</v>
          </cell>
          <cell r="J835">
            <v>0</v>
          </cell>
          <cell r="K835">
            <v>51285.3</v>
          </cell>
          <cell r="L835">
            <v>0</v>
          </cell>
        </row>
        <row r="836">
          <cell r="A836" t="str">
            <v>123002</v>
          </cell>
          <cell r="B836">
            <v>6</v>
          </cell>
          <cell r="C836">
            <v>123002</v>
          </cell>
          <cell r="D836" t="str">
            <v>BIENES PARA CONSUMO</v>
          </cell>
          <cell r="I836">
            <v>123769.85</v>
          </cell>
          <cell r="J836">
            <v>51751.9</v>
          </cell>
          <cell r="K836">
            <v>161290.46</v>
          </cell>
          <cell r="L836">
            <v>14231.29</v>
          </cell>
        </row>
        <row r="837">
          <cell r="A837" t="str">
            <v>12300201 U</v>
          </cell>
          <cell r="B837">
            <v>12</v>
          </cell>
          <cell r="C837" t="str">
            <v>12300201 USD</v>
          </cell>
          <cell r="D837" t="str">
            <v>Papelería, útiles y enseres</v>
          </cell>
          <cell r="E837">
            <v>17954.72</v>
          </cell>
          <cell r="F837">
            <v>2840</v>
          </cell>
          <cell r="G837">
            <v>20794.72</v>
          </cell>
          <cell r="H837">
            <v>0</v>
          </cell>
          <cell r="I837">
            <v>17954.72</v>
          </cell>
          <cell r="J837">
            <v>2840</v>
          </cell>
          <cell r="K837">
            <v>20794.72</v>
          </cell>
          <cell r="L837">
            <v>0</v>
          </cell>
        </row>
        <row r="838">
          <cell r="A838" t="str">
            <v>1230020100</v>
          </cell>
          <cell r="B838">
            <v>18</v>
          </cell>
          <cell r="C838" t="str">
            <v>12300201USD-720-00</v>
          </cell>
          <cell r="D838" t="str">
            <v>Papelería, útiles y enseres (Otros Activos - Inventarios)</v>
          </cell>
          <cell r="E838">
            <v>17954.72</v>
          </cell>
          <cell r="F838">
            <v>2840</v>
          </cell>
          <cell r="G838">
            <v>20794.72</v>
          </cell>
          <cell r="H838">
            <v>0</v>
          </cell>
          <cell r="I838">
            <v>17954.72</v>
          </cell>
          <cell r="J838">
            <v>2840</v>
          </cell>
          <cell r="K838">
            <v>20794.72</v>
          </cell>
          <cell r="L838">
            <v>0</v>
          </cell>
        </row>
        <row r="839">
          <cell r="A839" t="str">
            <v>1230020302</v>
          </cell>
          <cell r="B839">
            <v>14</v>
          </cell>
          <cell r="C839" t="str">
            <v>1230020302 USD</v>
          </cell>
          <cell r="D839" t="str">
            <v>Bienes para consumo Prod, Pasivos</v>
          </cell>
          <cell r="E839">
            <v>3814.25</v>
          </cell>
          <cell r="F839">
            <v>180.71</v>
          </cell>
          <cell r="G839">
            <v>3994.96</v>
          </cell>
          <cell r="H839">
            <v>0</v>
          </cell>
          <cell r="I839">
            <v>3814.25</v>
          </cell>
          <cell r="J839">
            <v>180.71</v>
          </cell>
          <cell r="K839">
            <v>3994.96</v>
          </cell>
          <cell r="L839">
            <v>0</v>
          </cell>
        </row>
        <row r="840">
          <cell r="A840" t="str">
            <v>123002030002</v>
          </cell>
          <cell r="B840">
            <v>20</v>
          </cell>
          <cell r="C840" t="str">
            <v>1230020302USD-720-00</v>
          </cell>
          <cell r="D840" t="str">
            <v>Bienes para consumo Prod, Pasivos (Otros Activos - Inventarios)</v>
          </cell>
          <cell r="E840">
            <v>3814.25</v>
          </cell>
          <cell r="F840">
            <v>180.71</v>
          </cell>
          <cell r="G840">
            <v>3994.96</v>
          </cell>
          <cell r="H840">
            <v>0</v>
          </cell>
          <cell r="I840">
            <v>3814.25</v>
          </cell>
          <cell r="J840">
            <v>180.71</v>
          </cell>
          <cell r="K840">
            <v>3994.96</v>
          </cell>
          <cell r="L840">
            <v>0</v>
          </cell>
        </row>
        <row r="841">
          <cell r="A841" t="str">
            <v>1230020303</v>
          </cell>
          <cell r="B841">
            <v>14</v>
          </cell>
          <cell r="C841" t="str">
            <v>1230020303 USD</v>
          </cell>
          <cell r="D841" t="str">
            <v>Bienes para consumo Mercadeo</v>
          </cell>
          <cell r="E841">
            <v>30496.74</v>
          </cell>
          <cell r="F841">
            <v>17405</v>
          </cell>
          <cell r="G841">
            <v>33670.449999999997</v>
          </cell>
          <cell r="H841">
            <v>14231.29</v>
          </cell>
          <cell r="I841">
            <v>30496.74</v>
          </cell>
          <cell r="J841">
            <v>17405</v>
          </cell>
          <cell r="K841">
            <v>33670.449999999997</v>
          </cell>
          <cell r="L841">
            <v>14231.29</v>
          </cell>
        </row>
        <row r="842">
          <cell r="A842" t="str">
            <v>123002030003</v>
          </cell>
          <cell r="B842">
            <v>20</v>
          </cell>
          <cell r="C842" t="str">
            <v>1230020303USD-720-00</v>
          </cell>
          <cell r="D842" t="str">
            <v>Bienes para consumo Mercadeo (Otros Activos - Inventarios)</v>
          </cell>
          <cell r="E842">
            <v>30496.74</v>
          </cell>
          <cell r="F842">
            <v>17405</v>
          </cell>
          <cell r="G842">
            <v>33670.449999999997</v>
          </cell>
          <cell r="H842">
            <v>14231.29</v>
          </cell>
          <cell r="I842">
            <v>30496.74</v>
          </cell>
          <cell r="J842">
            <v>17405</v>
          </cell>
          <cell r="K842">
            <v>33670.449999999997</v>
          </cell>
          <cell r="L842">
            <v>14231.29</v>
          </cell>
        </row>
        <row r="843">
          <cell r="A843" t="str">
            <v>1230020304</v>
          </cell>
          <cell r="B843">
            <v>14</v>
          </cell>
          <cell r="C843" t="str">
            <v>1230020304 USD</v>
          </cell>
          <cell r="D843" t="str">
            <v>Tarjetas para el consumo de Combustible</v>
          </cell>
          <cell r="E843">
            <v>24857.59</v>
          </cell>
          <cell r="F843">
            <v>31326.19</v>
          </cell>
          <cell r="G843">
            <v>56183.78</v>
          </cell>
          <cell r="H843">
            <v>0</v>
          </cell>
          <cell r="I843">
            <v>24857.59</v>
          </cell>
          <cell r="J843">
            <v>31326.19</v>
          </cell>
          <cell r="K843">
            <v>56183.78</v>
          </cell>
          <cell r="L843">
            <v>0</v>
          </cell>
        </row>
        <row r="844">
          <cell r="A844" t="str">
            <v>123002030004</v>
          </cell>
          <cell r="B844">
            <v>20</v>
          </cell>
          <cell r="C844" t="str">
            <v>1230020304USD-720-00</v>
          </cell>
          <cell r="D844" t="str">
            <v>Tarjetas para el consumo de Combustible (Otros Activos - Inventarios)</v>
          </cell>
          <cell r="E844">
            <v>24857.59</v>
          </cell>
          <cell r="F844">
            <v>31326.19</v>
          </cell>
          <cell r="G844">
            <v>56183.78</v>
          </cell>
          <cell r="H844">
            <v>0</v>
          </cell>
          <cell r="I844">
            <v>24857.59</v>
          </cell>
          <cell r="J844">
            <v>31326.19</v>
          </cell>
          <cell r="K844">
            <v>56183.78</v>
          </cell>
          <cell r="L844">
            <v>0</v>
          </cell>
        </row>
        <row r="845">
          <cell r="A845" t="str">
            <v>1230020305</v>
          </cell>
          <cell r="B845">
            <v>14</v>
          </cell>
          <cell r="C845" t="str">
            <v>1230020305 USD</v>
          </cell>
          <cell r="D845" t="str">
            <v>Bienes para equipo de oficina y computo</v>
          </cell>
          <cell r="E845">
            <v>37369.85</v>
          </cell>
          <cell r="F845">
            <v>0</v>
          </cell>
          <cell r="G845">
            <v>37369.85</v>
          </cell>
          <cell r="H845">
            <v>0</v>
          </cell>
          <cell r="I845">
            <v>37369.85</v>
          </cell>
          <cell r="J845">
            <v>0</v>
          </cell>
          <cell r="K845">
            <v>37369.85</v>
          </cell>
          <cell r="L845">
            <v>0</v>
          </cell>
        </row>
        <row r="846">
          <cell r="A846" t="str">
            <v>123002030005</v>
          </cell>
          <cell r="B846">
            <v>20</v>
          </cell>
          <cell r="C846" t="str">
            <v>1230020305USD-720-00</v>
          </cell>
          <cell r="D846" t="str">
            <v>Bienes para equipo de oficina y computo (Otros Activos - Inventarios)</v>
          </cell>
          <cell r="E846">
            <v>37369.85</v>
          </cell>
          <cell r="F846">
            <v>0</v>
          </cell>
          <cell r="G846">
            <v>37369.85</v>
          </cell>
          <cell r="H846">
            <v>0</v>
          </cell>
          <cell r="I846">
            <v>37369.85</v>
          </cell>
          <cell r="J846">
            <v>0</v>
          </cell>
          <cell r="K846">
            <v>37369.85</v>
          </cell>
          <cell r="L846">
            <v>0</v>
          </cell>
        </row>
        <row r="847">
          <cell r="A847" t="str">
            <v>1230020399</v>
          </cell>
          <cell r="B847">
            <v>14</v>
          </cell>
          <cell r="C847" t="str">
            <v>1230020399 USD</v>
          </cell>
          <cell r="D847" t="str">
            <v>Bienes para consumo Otros</v>
          </cell>
          <cell r="E847">
            <v>9276.7000000000007</v>
          </cell>
          <cell r="F847">
            <v>0</v>
          </cell>
          <cell r="G847">
            <v>9276.7000000000007</v>
          </cell>
          <cell r="H847">
            <v>0</v>
          </cell>
          <cell r="I847">
            <v>9276.7000000000007</v>
          </cell>
          <cell r="J847">
            <v>0</v>
          </cell>
          <cell r="K847">
            <v>9276.7000000000007</v>
          </cell>
          <cell r="L847">
            <v>0</v>
          </cell>
        </row>
        <row r="848">
          <cell r="A848" t="str">
            <v>123002030099</v>
          </cell>
          <cell r="B848">
            <v>20</v>
          </cell>
          <cell r="C848" t="str">
            <v>1230020399USD-720-00</v>
          </cell>
          <cell r="D848" t="str">
            <v>Bienes para consumo Otros (Otros Activos - Inventarios)</v>
          </cell>
          <cell r="E848">
            <v>9276.7000000000007</v>
          </cell>
          <cell r="F848">
            <v>0</v>
          </cell>
          <cell r="G848">
            <v>9276.7000000000007</v>
          </cell>
          <cell r="H848">
            <v>0</v>
          </cell>
          <cell r="I848">
            <v>9276.7000000000007</v>
          </cell>
          <cell r="J848">
            <v>0</v>
          </cell>
          <cell r="K848">
            <v>9276.7000000000007</v>
          </cell>
          <cell r="L848">
            <v>0</v>
          </cell>
        </row>
        <row r="849">
          <cell r="A849" t="str">
            <v>124</v>
          </cell>
          <cell r="B849">
            <v>3</v>
          </cell>
          <cell r="C849">
            <v>124</v>
          </cell>
          <cell r="D849" t="str">
            <v>GASTOS PAGADOS POR ANTICIPADO Y CARGOS DIFERIDOS</v>
          </cell>
          <cell r="I849">
            <v>2136907.7599999998</v>
          </cell>
          <cell r="J849">
            <v>921133.99</v>
          </cell>
          <cell r="K849">
            <v>474397.46</v>
          </cell>
          <cell r="L849">
            <v>2583644.29</v>
          </cell>
        </row>
        <row r="850">
          <cell r="A850" t="str">
            <v>1240</v>
          </cell>
          <cell r="B850">
            <v>4</v>
          </cell>
          <cell r="C850">
            <v>1240</v>
          </cell>
          <cell r="D850" t="str">
            <v>GASTOS PAGADOS POR ANTICIPADO Y CARGOS DIFERIDOS</v>
          </cell>
          <cell r="I850">
            <v>2136907.7599999998</v>
          </cell>
          <cell r="J850">
            <v>921133.99</v>
          </cell>
          <cell r="K850">
            <v>474397.46</v>
          </cell>
          <cell r="L850">
            <v>2583644.29</v>
          </cell>
        </row>
        <row r="851">
          <cell r="A851" t="str">
            <v>124001</v>
          </cell>
          <cell r="B851">
            <v>6</v>
          </cell>
          <cell r="C851">
            <v>124001</v>
          </cell>
          <cell r="D851" t="str">
            <v>SEGUROS</v>
          </cell>
          <cell r="I851">
            <v>236888.44</v>
          </cell>
          <cell r="J851">
            <v>29106.78</v>
          </cell>
          <cell r="K851">
            <v>42399.69</v>
          </cell>
          <cell r="L851">
            <v>223595.53</v>
          </cell>
        </row>
        <row r="852">
          <cell r="A852" t="str">
            <v>1240010101</v>
          </cell>
          <cell r="B852">
            <v>14</v>
          </cell>
          <cell r="C852" t="str">
            <v>1240010101 USD</v>
          </cell>
          <cell r="D852" t="str">
            <v>Seguro sobre Sobre personas de vida</v>
          </cell>
          <cell r="E852">
            <v>18560.580000000002</v>
          </cell>
          <cell r="F852">
            <v>0</v>
          </cell>
          <cell r="G852">
            <v>0</v>
          </cell>
          <cell r="H852">
            <v>18560.580000000002</v>
          </cell>
          <cell r="I852">
            <v>18560.580000000002</v>
          </cell>
          <cell r="J852">
            <v>0</v>
          </cell>
          <cell r="K852">
            <v>0</v>
          </cell>
          <cell r="L852">
            <v>18560.580000000002</v>
          </cell>
        </row>
        <row r="853">
          <cell r="A853" t="str">
            <v>124001010001</v>
          </cell>
          <cell r="B853">
            <v>20</v>
          </cell>
          <cell r="C853" t="str">
            <v>1240010101USD-133-00</v>
          </cell>
          <cell r="D853" t="str">
            <v>Seguro sobre Sobre personas de vida (Pagos por Anticipado)</v>
          </cell>
          <cell r="E853">
            <v>18560.580000000002</v>
          </cell>
          <cell r="F853">
            <v>0</v>
          </cell>
          <cell r="G853">
            <v>0</v>
          </cell>
          <cell r="H853">
            <v>18560.580000000002</v>
          </cell>
          <cell r="I853">
            <v>18560.580000000002</v>
          </cell>
          <cell r="J853">
            <v>0</v>
          </cell>
          <cell r="K853">
            <v>0</v>
          </cell>
          <cell r="L853">
            <v>18560.580000000002</v>
          </cell>
        </row>
        <row r="854">
          <cell r="A854" t="str">
            <v>1240010102</v>
          </cell>
          <cell r="B854">
            <v>14</v>
          </cell>
          <cell r="C854" t="str">
            <v>1240010102 USD</v>
          </cell>
          <cell r="D854" t="str">
            <v>Seguro sobre Sobre personas Medico Hospitalario</v>
          </cell>
          <cell r="E854">
            <v>194367</v>
          </cell>
          <cell r="F854">
            <v>0</v>
          </cell>
          <cell r="G854">
            <v>34576.04</v>
          </cell>
          <cell r="H854">
            <v>159790.96</v>
          </cell>
          <cell r="I854">
            <v>194367</v>
          </cell>
          <cell r="J854">
            <v>0</v>
          </cell>
          <cell r="K854">
            <v>34576.04</v>
          </cell>
          <cell r="L854">
            <v>159790.96</v>
          </cell>
        </row>
        <row r="855">
          <cell r="A855" t="str">
            <v>124001010002</v>
          </cell>
          <cell r="B855">
            <v>20</v>
          </cell>
          <cell r="C855" t="str">
            <v>1240010102USD-133-00</v>
          </cell>
          <cell r="D855" t="str">
            <v>Seguro sobre Sobre personas Medico Hospitalario (Pagos por Anticipado)</v>
          </cell>
          <cell r="E855">
            <v>194367</v>
          </cell>
          <cell r="F855">
            <v>0</v>
          </cell>
          <cell r="G855">
            <v>34576.04</v>
          </cell>
          <cell r="H855">
            <v>159790.96</v>
          </cell>
          <cell r="I855">
            <v>194367</v>
          </cell>
          <cell r="J855">
            <v>0</v>
          </cell>
          <cell r="K855">
            <v>34576.04</v>
          </cell>
          <cell r="L855">
            <v>159790.96</v>
          </cell>
        </row>
        <row r="856">
          <cell r="A856" t="str">
            <v>1240010103</v>
          </cell>
          <cell r="B856">
            <v>14</v>
          </cell>
          <cell r="C856" t="str">
            <v>1240010103 USD</v>
          </cell>
          <cell r="D856" t="str">
            <v>Seguro sobre Sobre personas Responsabilidad y Fidelidad</v>
          </cell>
          <cell r="E856">
            <v>4656.2299999999996</v>
          </cell>
          <cell r="F856">
            <v>29024.06</v>
          </cell>
          <cell r="G856">
            <v>4670.3</v>
          </cell>
          <cell r="H856">
            <v>29009.99</v>
          </cell>
          <cell r="I856">
            <v>4656.2299999999996</v>
          </cell>
          <cell r="J856">
            <v>29024.06</v>
          </cell>
          <cell r="K856">
            <v>4670.3</v>
          </cell>
          <cell r="L856">
            <v>29009.99</v>
          </cell>
        </row>
        <row r="857">
          <cell r="A857" t="str">
            <v>124001010003</v>
          </cell>
          <cell r="B857">
            <v>20</v>
          </cell>
          <cell r="C857" t="str">
            <v>1240010103USD-133-00</v>
          </cell>
          <cell r="D857" t="str">
            <v>Seguro sobre Sobre personas Responsabilidad y Fidelidad (Pagos por Anticipado)</v>
          </cell>
          <cell r="E857">
            <v>4656.2299999999996</v>
          </cell>
          <cell r="F857">
            <v>29024.06</v>
          </cell>
          <cell r="G857">
            <v>4670.3</v>
          </cell>
          <cell r="H857">
            <v>29009.99</v>
          </cell>
          <cell r="I857">
            <v>4656.2299999999996</v>
          </cell>
          <cell r="J857">
            <v>29024.06</v>
          </cell>
          <cell r="K857">
            <v>4670.3</v>
          </cell>
          <cell r="L857">
            <v>29009.99</v>
          </cell>
        </row>
        <row r="858">
          <cell r="A858" t="str">
            <v>1240010203</v>
          </cell>
          <cell r="B858">
            <v>14</v>
          </cell>
          <cell r="C858" t="str">
            <v>1240010203 USD</v>
          </cell>
          <cell r="D858" t="str">
            <v>Seguros Sobre Bienes</v>
          </cell>
          <cell r="E858">
            <v>5388.58</v>
          </cell>
          <cell r="F858">
            <v>0</v>
          </cell>
          <cell r="G858">
            <v>898.1</v>
          </cell>
          <cell r="H858">
            <v>4490.4799999999996</v>
          </cell>
          <cell r="I858">
            <v>5388.58</v>
          </cell>
          <cell r="J858">
            <v>0</v>
          </cell>
          <cell r="K858">
            <v>898.1</v>
          </cell>
          <cell r="L858">
            <v>4490.4799999999996</v>
          </cell>
        </row>
        <row r="859">
          <cell r="A859" t="str">
            <v>124001020003</v>
          </cell>
          <cell r="B859">
            <v>20</v>
          </cell>
          <cell r="C859" t="str">
            <v>1240010203USD-133-00</v>
          </cell>
          <cell r="D859" t="str">
            <v>Seguros Sobre Bienes (Pagos por Anticipado)</v>
          </cell>
          <cell r="E859">
            <v>5388.58</v>
          </cell>
          <cell r="F859">
            <v>0</v>
          </cell>
          <cell r="G859">
            <v>898.1</v>
          </cell>
          <cell r="H859">
            <v>4490.4799999999996</v>
          </cell>
          <cell r="I859">
            <v>5388.58</v>
          </cell>
          <cell r="J859">
            <v>0</v>
          </cell>
          <cell r="K859">
            <v>898.1</v>
          </cell>
          <cell r="L859">
            <v>4490.4799999999996</v>
          </cell>
        </row>
        <row r="860">
          <cell r="A860" t="str">
            <v>1240010301</v>
          </cell>
          <cell r="B860">
            <v>14</v>
          </cell>
          <cell r="C860" t="str">
            <v>1240010301 USD</v>
          </cell>
          <cell r="D860" t="str">
            <v>Sobre riesgos bancarios dinero y valores</v>
          </cell>
          <cell r="E860">
            <v>656.24</v>
          </cell>
          <cell r="F860">
            <v>0</v>
          </cell>
          <cell r="G860">
            <v>72.92</v>
          </cell>
          <cell r="H860">
            <v>583.32000000000005</v>
          </cell>
          <cell r="I860">
            <v>656.24</v>
          </cell>
          <cell r="J860">
            <v>0</v>
          </cell>
          <cell r="K860">
            <v>72.92</v>
          </cell>
          <cell r="L860">
            <v>583.32000000000005</v>
          </cell>
        </row>
        <row r="861">
          <cell r="A861" t="str">
            <v>124001030001</v>
          </cell>
          <cell r="B861">
            <v>20</v>
          </cell>
          <cell r="C861" t="str">
            <v>1240010301USD-133-00</v>
          </cell>
          <cell r="D861" t="str">
            <v>Sobre riesgos bancarios dinero y valores (Pagos por Anticipado)</v>
          </cell>
          <cell r="E861">
            <v>656.24</v>
          </cell>
          <cell r="F861">
            <v>0</v>
          </cell>
          <cell r="G861">
            <v>72.92</v>
          </cell>
          <cell r="H861">
            <v>583.32000000000005</v>
          </cell>
          <cell r="I861">
            <v>656.24</v>
          </cell>
          <cell r="J861">
            <v>0</v>
          </cell>
          <cell r="K861">
            <v>72.92</v>
          </cell>
          <cell r="L861">
            <v>583.32000000000005</v>
          </cell>
        </row>
        <row r="862">
          <cell r="A862" t="str">
            <v>1240010302</v>
          </cell>
          <cell r="B862">
            <v>14</v>
          </cell>
          <cell r="C862" t="str">
            <v>1240010302 USD</v>
          </cell>
          <cell r="D862" t="str">
            <v>Sobre riesgos bancarios Interrupcion del Negocio</v>
          </cell>
          <cell r="E862">
            <v>13259.81</v>
          </cell>
          <cell r="F862">
            <v>82.72</v>
          </cell>
          <cell r="G862">
            <v>2182.33</v>
          </cell>
          <cell r="H862">
            <v>11160.2</v>
          </cell>
          <cell r="I862">
            <v>13259.81</v>
          </cell>
          <cell r="J862">
            <v>82.72</v>
          </cell>
          <cell r="K862">
            <v>2182.33</v>
          </cell>
          <cell r="L862">
            <v>11160.2</v>
          </cell>
        </row>
        <row r="863">
          <cell r="A863" t="str">
            <v>124001030002</v>
          </cell>
          <cell r="B863">
            <v>20</v>
          </cell>
          <cell r="C863" t="str">
            <v>1240010302USD-133-00</v>
          </cell>
          <cell r="D863" t="str">
            <v>Sobre riesgos bancarios Interrupcion del Negocio (Pagos por Anticipado)</v>
          </cell>
          <cell r="E863">
            <v>13259.81</v>
          </cell>
          <cell r="F863">
            <v>82.72</v>
          </cell>
          <cell r="G863">
            <v>2182.33</v>
          </cell>
          <cell r="H863">
            <v>11160.2</v>
          </cell>
          <cell r="I863">
            <v>13259.81</v>
          </cell>
          <cell r="J863">
            <v>82.72</v>
          </cell>
          <cell r="K863">
            <v>2182.33</v>
          </cell>
          <cell r="L863">
            <v>11160.2</v>
          </cell>
        </row>
        <row r="864">
          <cell r="A864" t="str">
            <v>124005</v>
          </cell>
          <cell r="B864">
            <v>6</v>
          </cell>
          <cell r="C864">
            <v>124005</v>
          </cell>
          <cell r="D864" t="str">
            <v>INTANGIBLES</v>
          </cell>
          <cell r="I864">
            <v>153024.72</v>
          </cell>
          <cell r="J864">
            <v>396727.87</v>
          </cell>
          <cell r="K864">
            <v>49512.85</v>
          </cell>
          <cell r="L864">
            <v>500239.74</v>
          </cell>
        </row>
        <row r="865">
          <cell r="A865" t="str">
            <v>12400501 U</v>
          </cell>
          <cell r="B865">
            <v>12</v>
          </cell>
          <cell r="C865" t="str">
            <v>12400501 USD</v>
          </cell>
          <cell r="D865" t="str">
            <v>Programas computacionales - ML</v>
          </cell>
          <cell r="E865">
            <v>153024.72</v>
          </cell>
          <cell r="F865">
            <v>396727.87</v>
          </cell>
          <cell r="G865">
            <v>49512.85</v>
          </cell>
          <cell r="H865">
            <v>500239.74</v>
          </cell>
          <cell r="I865">
            <v>153024.72</v>
          </cell>
          <cell r="J865">
            <v>396727.87</v>
          </cell>
          <cell r="K865">
            <v>49512.85</v>
          </cell>
          <cell r="L865">
            <v>500239.74</v>
          </cell>
        </row>
        <row r="866">
          <cell r="A866" t="str">
            <v>1240050100</v>
          </cell>
          <cell r="B866">
            <v>18</v>
          </cell>
          <cell r="C866" t="str">
            <v>12400501USD-133-00</v>
          </cell>
          <cell r="D866" t="str">
            <v>Programas computacionales - ML (Pagos por Anticipado)</v>
          </cell>
          <cell r="E866">
            <v>153024.72</v>
          </cell>
          <cell r="F866">
            <v>396727.87</v>
          </cell>
          <cell r="G866">
            <v>49512.85</v>
          </cell>
          <cell r="H866">
            <v>500239.74</v>
          </cell>
          <cell r="I866">
            <v>153024.72</v>
          </cell>
          <cell r="J866">
            <v>396727.87</v>
          </cell>
          <cell r="K866">
            <v>49512.85</v>
          </cell>
          <cell r="L866">
            <v>500239.74</v>
          </cell>
        </row>
        <row r="867">
          <cell r="A867" t="str">
            <v>124006</v>
          </cell>
          <cell r="B867">
            <v>6</v>
          </cell>
          <cell r="C867">
            <v>124006</v>
          </cell>
          <cell r="D867" t="str">
            <v>DIFERENCIAS TEMPORARIAS POR IMPUESTOS SOBRE LAS</v>
          </cell>
          <cell r="I867">
            <v>104946.68</v>
          </cell>
          <cell r="J867">
            <v>120048.86</v>
          </cell>
          <cell r="K867">
            <v>104946.68</v>
          </cell>
          <cell r="L867">
            <v>120048.86</v>
          </cell>
        </row>
        <row r="868">
          <cell r="A868" t="str">
            <v>12400601 U</v>
          </cell>
          <cell r="B868">
            <v>12</v>
          </cell>
          <cell r="C868" t="str">
            <v>12400601 USD</v>
          </cell>
          <cell r="D868" t="str">
            <v>Impuesto sobre la renta</v>
          </cell>
          <cell r="E868">
            <v>104946.68</v>
          </cell>
          <cell r="F868">
            <v>120048.86</v>
          </cell>
          <cell r="G868">
            <v>104946.68</v>
          </cell>
          <cell r="H868">
            <v>120048.86</v>
          </cell>
          <cell r="I868">
            <v>104946.68</v>
          </cell>
          <cell r="J868">
            <v>120048.86</v>
          </cell>
          <cell r="K868">
            <v>104946.68</v>
          </cell>
          <cell r="L868">
            <v>120048.86</v>
          </cell>
        </row>
        <row r="869">
          <cell r="A869" t="str">
            <v>1240060100</v>
          </cell>
          <cell r="B869">
            <v>18</v>
          </cell>
          <cell r="C869" t="str">
            <v>12400601USD-133-00</v>
          </cell>
          <cell r="D869" t="str">
            <v>Impuesto sobre la renta (Pagos por Anticipado)</v>
          </cell>
          <cell r="E869">
            <v>104946.68</v>
          </cell>
          <cell r="F869">
            <v>120048.86</v>
          </cell>
          <cell r="G869">
            <v>104946.68</v>
          </cell>
          <cell r="H869">
            <v>120048.86</v>
          </cell>
          <cell r="I869">
            <v>104946.68</v>
          </cell>
          <cell r="J869">
            <v>120048.86</v>
          </cell>
          <cell r="K869">
            <v>104946.68</v>
          </cell>
          <cell r="L869">
            <v>120048.86</v>
          </cell>
        </row>
        <row r="870">
          <cell r="A870" t="str">
            <v>124098</v>
          </cell>
          <cell r="B870">
            <v>6</v>
          </cell>
          <cell r="C870">
            <v>124098</v>
          </cell>
          <cell r="D870" t="str">
            <v>OTROS PAGOS ANTICIPADOS</v>
          </cell>
          <cell r="I870">
            <v>1642047.92</v>
          </cell>
          <cell r="J870">
            <v>375250.48</v>
          </cell>
          <cell r="K870">
            <v>277538.24</v>
          </cell>
          <cell r="L870">
            <v>1739760.16</v>
          </cell>
        </row>
        <row r="871">
          <cell r="A871" t="str">
            <v>1240980101</v>
          </cell>
          <cell r="B871">
            <v>14</v>
          </cell>
          <cell r="C871" t="str">
            <v>1240980101 USD</v>
          </cell>
          <cell r="D871" t="str">
            <v>Pago a cuenta</v>
          </cell>
          <cell r="E871">
            <v>888087.76</v>
          </cell>
          <cell r="F871">
            <v>73563.179999999993</v>
          </cell>
          <cell r="G871">
            <v>78982.539999999994</v>
          </cell>
          <cell r="H871">
            <v>882668.4</v>
          </cell>
          <cell r="I871">
            <v>888087.76</v>
          </cell>
          <cell r="J871">
            <v>73563.179999999993</v>
          </cell>
          <cell r="K871">
            <v>78982.539999999994</v>
          </cell>
          <cell r="L871">
            <v>882668.4</v>
          </cell>
        </row>
        <row r="872">
          <cell r="A872" t="str">
            <v>124098010001</v>
          </cell>
          <cell r="B872">
            <v>20</v>
          </cell>
          <cell r="C872" t="str">
            <v>1240980101USD-134-00</v>
          </cell>
          <cell r="D872" t="str">
            <v>Pago a cuenta (Otros Activos, Impuestos)</v>
          </cell>
          <cell r="E872">
            <v>888087.76</v>
          </cell>
          <cell r="F872">
            <v>73563.179999999993</v>
          </cell>
          <cell r="G872">
            <v>78982.539999999994</v>
          </cell>
          <cell r="H872">
            <v>882668.4</v>
          </cell>
          <cell r="I872">
            <v>888087.76</v>
          </cell>
          <cell r="J872">
            <v>73563.179999999993</v>
          </cell>
          <cell r="K872">
            <v>78982.539999999994</v>
          </cell>
          <cell r="L872">
            <v>882668.4</v>
          </cell>
        </row>
        <row r="873">
          <cell r="A873" t="str">
            <v>1240980201</v>
          </cell>
          <cell r="B873">
            <v>14</v>
          </cell>
          <cell r="C873" t="str">
            <v>1240980201 USD</v>
          </cell>
          <cell r="D873" t="str">
            <v>Suscripciones y contratos de mantenimientos</v>
          </cell>
          <cell r="E873">
            <v>105939.55</v>
          </cell>
          <cell r="F873">
            <v>66106.09</v>
          </cell>
          <cell r="G873">
            <v>27500.799999999999</v>
          </cell>
          <cell r="H873">
            <v>144544.84</v>
          </cell>
          <cell r="I873">
            <v>105939.55</v>
          </cell>
          <cell r="J873">
            <v>66106.09</v>
          </cell>
          <cell r="K873">
            <v>27500.799999999999</v>
          </cell>
          <cell r="L873">
            <v>144544.84</v>
          </cell>
        </row>
        <row r="874">
          <cell r="A874" t="str">
            <v>124098020001</v>
          </cell>
          <cell r="B874">
            <v>20</v>
          </cell>
          <cell r="C874" t="str">
            <v>1240980201USD-133-00</v>
          </cell>
          <cell r="D874" t="str">
            <v>Suscripciones y contratos de mantenimientos (Pagos por Anticipado)</v>
          </cell>
          <cell r="E874">
            <v>105939.55</v>
          </cell>
          <cell r="F874">
            <v>66106.09</v>
          </cell>
          <cell r="G874">
            <v>27500.799999999999</v>
          </cell>
          <cell r="H874">
            <v>144544.84</v>
          </cell>
          <cell r="I874">
            <v>105939.55</v>
          </cell>
          <cell r="J874">
            <v>66106.09</v>
          </cell>
          <cell r="K874">
            <v>27500.799999999999</v>
          </cell>
          <cell r="L874">
            <v>144544.84</v>
          </cell>
        </row>
        <row r="875">
          <cell r="A875" t="str">
            <v>12409809 U</v>
          </cell>
          <cell r="B875">
            <v>12</v>
          </cell>
          <cell r="C875" t="str">
            <v>12409809 USD</v>
          </cell>
          <cell r="D875" t="str">
            <v>Otros</v>
          </cell>
          <cell r="E875">
            <v>648020.61</v>
          </cell>
          <cell r="F875">
            <v>235581.21</v>
          </cell>
          <cell r="G875">
            <v>171054.9</v>
          </cell>
          <cell r="H875">
            <v>712546.92</v>
          </cell>
          <cell r="I875">
            <v>648020.61</v>
          </cell>
          <cell r="J875">
            <v>235581.21</v>
          </cell>
          <cell r="K875">
            <v>171054.9</v>
          </cell>
          <cell r="L875">
            <v>712546.92</v>
          </cell>
        </row>
        <row r="876">
          <cell r="A876" t="str">
            <v>1240980900</v>
          </cell>
          <cell r="B876">
            <v>18</v>
          </cell>
          <cell r="C876" t="str">
            <v>12409809USD-133-00</v>
          </cell>
          <cell r="D876" t="str">
            <v>Otros (Pagos por Anticipado)</v>
          </cell>
          <cell r="E876">
            <v>648020.61</v>
          </cell>
          <cell r="F876">
            <v>235581.21</v>
          </cell>
          <cell r="G876">
            <v>171054.9</v>
          </cell>
          <cell r="H876">
            <v>712546.92</v>
          </cell>
          <cell r="I876">
            <v>648020.61</v>
          </cell>
          <cell r="J876">
            <v>235581.21</v>
          </cell>
          <cell r="K876">
            <v>171054.9</v>
          </cell>
          <cell r="L876">
            <v>712546.92</v>
          </cell>
        </row>
        <row r="877">
          <cell r="A877" t="str">
            <v>125</v>
          </cell>
          <cell r="B877">
            <v>3</v>
          </cell>
          <cell r="C877">
            <v>125</v>
          </cell>
          <cell r="D877" t="str">
            <v>CUENTAS POR COBRAR</v>
          </cell>
          <cell r="I877">
            <v>6185126.6299999999</v>
          </cell>
          <cell r="J877">
            <v>29181636.68</v>
          </cell>
          <cell r="K877">
            <v>30078386.219999999</v>
          </cell>
          <cell r="L877">
            <v>5288377.09</v>
          </cell>
        </row>
        <row r="878">
          <cell r="A878" t="str">
            <v>1250</v>
          </cell>
          <cell r="B878">
            <v>4</v>
          </cell>
          <cell r="C878">
            <v>1250</v>
          </cell>
          <cell r="D878" t="str">
            <v>CUENTAS POR COBRAR</v>
          </cell>
          <cell r="I878">
            <v>6265440.96</v>
          </cell>
          <cell r="J878">
            <v>29177889.149999999</v>
          </cell>
          <cell r="K878">
            <v>30071313.850000001</v>
          </cell>
          <cell r="L878">
            <v>5372016.2599999998</v>
          </cell>
        </row>
        <row r="879">
          <cell r="A879" t="str">
            <v>125002</v>
          </cell>
          <cell r="B879">
            <v>6</v>
          </cell>
          <cell r="C879">
            <v>125002</v>
          </cell>
          <cell r="D879" t="str">
            <v>PAGOS POR CUENTA AJENA</v>
          </cell>
          <cell r="I879">
            <v>165251.88</v>
          </cell>
          <cell r="J879">
            <v>880793.37</v>
          </cell>
          <cell r="K879">
            <v>933652.72</v>
          </cell>
          <cell r="L879">
            <v>112392.53</v>
          </cell>
        </row>
        <row r="880">
          <cell r="A880" t="str">
            <v>12500203 U</v>
          </cell>
          <cell r="B880">
            <v>12</v>
          </cell>
          <cell r="C880" t="str">
            <v>12500203 USD</v>
          </cell>
          <cell r="D880" t="str">
            <v>Costas Procesales</v>
          </cell>
          <cell r="E880">
            <v>103527.12</v>
          </cell>
          <cell r="F880">
            <v>11854.82</v>
          </cell>
          <cell r="G880">
            <v>9061.0499999999993</v>
          </cell>
          <cell r="H880">
            <v>106320.89</v>
          </cell>
          <cell r="I880">
            <v>103527.12</v>
          </cell>
          <cell r="J880">
            <v>11854.82</v>
          </cell>
          <cell r="K880">
            <v>9061.0499999999993</v>
          </cell>
          <cell r="L880">
            <v>106320.89</v>
          </cell>
        </row>
        <row r="881">
          <cell r="A881" t="str">
            <v>1250020300</v>
          </cell>
          <cell r="B881">
            <v>18</v>
          </cell>
          <cell r="C881" t="str">
            <v>12500203USD-530-00</v>
          </cell>
          <cell r="D881" t="str">
            <v>Costas Procesales (Otros Activos)</v>
          </cell>
          <cell r="E881">
            <v>103527.12</v>
          </cell>
          <cell r="F881">
            <v>11854.82</v>
          </cell>
          <cell r="G881">
            <v>9061.0499999999993</v>
          </cell>
          <cell r="H881">
            <v>106320.89</v>
          </cell>
          <cell r="I881">
            <v>103527.12</v>
          </cell>
          <cell r="J881">
            <v>11854.82</v>
          </cell>
          <cell r="K881">
            <v>9061.0499999999993</v>
          </cell>
          <cell r="L881">
            <v>106320.89</v>
          </cell>
        </row>
        <row r="882">
          <cell r="A882" t="str">
            <v>1250020401</v>
          </cell>
          <cell r="B882">
            <v>14</v>
          </cell>
          <cell r="C882" t="str">
            <v>1250020401 USD</v>
          </cell>
          <cell r="D882" t="str">
            <v>Otros deudores</v>
          </cell>
          <cell r="E882">
            <v>61724.76</v>
          </cell>
          <cell r="F882">
            <v>868938.55</v>
          </cell>
          <cell r="G882">
            <v>924591.67</v>
          </cell>
          <cell r="H882">
            <v>6071.64</v>
          </cell>
          <cell r="I882">
            <v>61724.76</v>
          </cell>
          <cell r="J882">
            <v>868938.55</v>
          </cell>
          <cell r="K882">
            <v>924591.67</v>
          </cell>
          <cell r="L882">
            <v>6071.64</v>
          </cell>
        </row>
        <row r="883">
          <cell r="A883" t="str">
            <v>125002040001</v>
          </cell>
          <cell r="B883">
            <v>20</v>
          </cell>
          <cell r="C883" t="str">
            <v>1250020401USD-670-00</v>
          </cell>
          <cell r="D883" t="str">
            <v>Otros deudores (Receivable customer, for expenses)</v>
          </cell>
          <cell r="E883">
            <v>61724.76</v>
          </cell>
          <cell r="F883">
            <v>868938.55</v>
          </cell>
          <cell r="G883">
            <v>924591.67</v>
          </cell>
          <cell r="H883">
            <v>6071.64</v>
          </cell>
          <cell r="I883">
            <v>61724.76</v>
          </cell>
          <cell r="J883">
            <v>868938.55</v>
          </cell>
          <cell r="K883">
            <v>924591.67</v>
          </cell>
          <cell r="L883">
            <v>6071.64</v>
          </cell>
        </row>
        <row r="884">
          <cell r="A884" t="str">
            <v>125003</v>
          </cell>
          <cell r="B884">
            <v>6</v>
          </cell>
          <cell r="C884">
            <v>125003</v>
          </cell>
          <cell r="D884" t="str">
            <v>SERVICIOS BANCARIOS</v>
          </cell>
          <cell r="I884">
            <v>375838.48</v>
          </cell>
          <cell r="J884">
            <v>1790840.76</v>
          </cell>
          <cell r="K884">
            <v>1902052.97</v>
          </cell>
          <cell r="L884">
            <v>264626.27</v>
          </cell>
        </row>
        <row r="885">
          <cell r="A885" t="str">
            <v>1250030502</v>
          </cell>
          <cell r="B885">
            <v>14</v>
          </cell>
          <cell r="C885" t="str">
            <v>1250030502 USD</v>
          </cell>
          <cell r="D885" t="str">
            <v>Operaciones con tarjeta de debito ATM y POS</v>
          </cell>
          <cell r="E885">
            <v>17.100000000000001</v>
          </cell>
          <cell r="F885">
            <v>997097.82</v>
          </cell>
          <cell r="G885">
            <v>997019.41</v>
          </cell>
          <cell r="H885">
            <v>95.51</v>
          </cell>
          <cell r="I885">
            <v>17.100000000000001</v>
          </cell>
          <cell r="J885">
            <v>997097.82</v>
          </cell>
          <cell r="K885">
            <v>997019.41</v>
          </cell>
          <cell r="L885">
            <v>95.51</v>
          </cell>
        </row>
        <row r="886">
          <cell r="A886" t="str">
            <v>125003050002</v>
          </cell>
          <cell r="B886">
            <v>20</v>
          </cell>
          <cell r="C886" t="str">
            <v>1250030502USD-670-00</v>
          </cell>
          <cell r="D886" t="str">
            <v>Operaciones con tarjeta de debito ATM y POS (Receivable customer, for expenses)</v>
          </cell>
          <cell r="E886">
            <v>17.100000000000001</v>
          </cell>
          <cell r="F886">
            <v>997097.82</v>
          </cell>
          <cell r="G886">
            <v>997019.41</v>
          </cell>
          <cell r="H886">
            <v>95.51</v>
          </cell>
          <cell r="I886">
            <v>17.100000000000001</v>
          </cell>
          <cell r="J886">
            <v>997097.82</v>
          </cell>
          <cell r="K886">
            <v>997019.41</v>
          </cell>
          <cell r="L886">
            <v>95.51</v>
          </cell>
        </row>
        <row r="887">
          <cell r="A887" t="str">
            <v>1250030504</v>
          </cell>
          <cell r="B887">
            <v>14</v>
          </cell>
          <cell r="C887" t="str">
            <v>1250030504 USD</v>
          </cell>
          <cell r="D887" t="str">
            <v>Retiros en ATM varios</v>
          </cell>
          <cell r="E887">
            <v>11721</v>
          </cell>
          <cell r="F887">
            <v>366150</v>
          </cell>
          <cell r="G887">
            <v>364095</v>
          </cell>
          <cell r="H887">
            <v>13776</v>
          </cell>
          <cell r="I887">
            <v>11721</v>
          </cell>
          <cell r="J887">
            <v>366150</v>
          </cell>
          <cell r="K887">
            <v>364095</v>
          </cell>
          <cell r="L887">
            <v>13776</v>
          </cell>
        </row>
        <row r="888">
          <cell r="A888" t="str">
            <v>125003050004</v>
          </cell>
          <cell r="B888">
            <v>20</v>
          </cell>
          <cell r="C888" t="str">
            <v>1250030504USD-670-00</v>
          </cell>
          <cell r="D888" t="str">
            <v>Retiros en ATM varios (Receivable customer, for expenses)</v>
          </cell>
          <cell r="E888">
            <v>11721</v>
          </cell>
          <cell r="F888">
            <v>366150</v>
          </cell>
          <cell r="G888">
            <v>364095</v>
          </cell>
          <cell r="H888">
            <v>13776</v>
          </cell>
          <cell r="I888">
            <v>11721</v>
          </cell>
          <cell r="J888">
            <v>366150</v>
          </cell>
          <cell r="K888">
            <v>364095</v>
          </cell>
          <cell r="L888">
            <v>13776</v>
          </cell>
        </row>
        <row r="889">
          <cell r="A889" t="str">
            <v>1250030505</v>
          </cell>
          <cell r="B889">
            <v>14</v>
          </cell>
          <cell r="C889" t="str">
            <v>1250030505 USD</v>
          </cell>
          <cell r="D889" t="str">
            <v>Comisiones por intercambio</v>
          </cell>
          <cell r="E889">
            <v>1017.66</v>
          </cell>
          <cell r="F889">
            <v>2958.34</v>
          </cell>
          <cell r="G889">
            <v>3053.83</v>
          </cell>
          <cell r="H889">
            <v>922.17</v>
          </cell>
          <cell r="I889">
            <v>1017.66</v>
          </cell>
          <cell r="J889">
            <v>2958.34</v>
          </cell>
          <cell r="K889">
            <v>3053.83</v>
          </cell>
          <cell r="L889">
            <v>922.17</v>
          </cell>
        </row>
        <row r="890">
          <cell r="A890" t="str">
            <v>125003050005</v>
          </cell>
          <cell r="B890">
            <v>20</v>
          </cell>
          <cell r="C890" t="str">
            <v>1250030505USD-670-00</v>
          </cell>
          <cell r="D890" t="str">
            <v>Comisiones por intercambio (Receivable customer, for expenses)</v>
          </cell>
          <cell r="E890">
            <v>1017.66</v>
          </cell>
          <cell r="F890">
            <v>2958.34</v>
          </cell>
          <cell r="G890">
            <v>3053.83</v>
          </cell>
          <cell r="H890">
            <v>922.17</v>
          </cell>
          <cell r="I890">
            <v>1017.66</v>
          </cell>
          <cell r="J890">
            <v>2958.34</v>
          </cell>
          <cell r="K890">
            <v>3053.83</v>
          </cell>
          <cell r="L890">
            <v>922.17</v>
          </cell>
        </row>
        <row r="891">
          <cell r="A891" t="str">
            <v>1250030507</v>
          </cell>
          <cell r="B891">
            <v>14</v>
          </cell>
          <cell r="C891" t="str">
            <v>1250030507 USD</v>
          </cell>
          <cell r="D891" t="str">
            <v>Representaciones Recibidas</v>
          </cell>
          <cell r="E891">
            <v>159.19999999999999</v>
          </cell>
          <cell r="F891">
            <v>0</v>
          </cell>
          <cell r="G891">
            <v>159.19999999999999</v>
          </cell>
          <cell r="H891">
            <v>0</v>
          </cell>
          <cell r="I891">
            <v>159.19999999999999</v>
          </cell>
          <cell r="J891">
            <v>0</v>
          </cell>
          <cell r="K891">
            <v>159.19999999999999</v>
          </cell>
          <cell r="L891">
            <v>0</v>
          </cell>
        </row>
        <row r="892">
          <cell r="A892" t="str">
            <v>125003050007</v>
          </cell>
          <cell r="B892">
            <v>20</v>
          </cell>
          <cell r="C892" t="str">
            <v>1250030507USD-670-00</v>
          </cell>
          <cell r="D892" t="str">
            <v>Representaciones Recibidas (Receivable customer, for expenses)</v>
          </cell>
          <cell r="E892">
            <v>159.19999999999999</v>
          </cell>
          <cell r="F892">
            <v>0</v>
          </cell>
          <cell r="G892">
            <v>159.19999999999999</v>
          </cell>
          <cell r="H892">
            <v>0</v>
          </cell>
          <cell r="I892">
            <v>159.19999999999999</v>
          </cell>
          <cell r="J892">
            <v>0</v>
          </cell>
          <cell r="K892">
            <v>159.19999999999999</v>
          </cell>
          <cell r="L892">
            <v>0</v>
          </cell>
        </row>
        <row r="893">
          <cell r="A893" t="str">
            <v>1250030510</v>
          </cell>
          <cell r="B893">
            <v>14</v>
          </cell>
          <cell r="C893" t="str">
            <v>1250030510 USD</v>
          </cell>
          <cell r="D893" t="str">
            <v>Servicios de Colecturia</v>
          </cell>
          <cell r="E893">
            <v>362923.52000000002</v>
          </cell>
          <cell r="F893">
            <v>424634.6</v>
          </cell>
          <cell r="G893">
            <v>537725.53</v>
          </cell>
          <cell r="H893">
            <v>249832.59</v>
          </cell>
          <cell r="I893">
            <v>362923.52000000002</v>
          </cell>
          <cell r="J893">
            <v>424634.6</v>
          </cell>
          <cell r="K893">
            <v>537725.53</v>
          </cell>
          <cell r="L893">
            <v>249832.59</v>
          </cell>
        </row>
        <row r="894">
          <cell r="A894" t="str">
            <v>125003050010</v>
          </cell>
          <cell r="B894">
            <v>20</v>
          </cell>
          <cell r="C894" t="str">
            <v>1250030510USD-530-00</v>
          </cell>
          <cell r="D894" t="str">
            <v>Servicios de Colecturia (Otros Activos)</v>
          </cell>
          <cell r="E894">
            <v>362923.52000000002</v>
          </cell>
          <cell r="F894">
            <v>424634.6</v>
          </cell>
          <cell r="G894">
            <v>537725.53</v>
          </cell>
          <cell r="H894">
            <v>249832.59</v>
          </cell>
          <cell r="I894">
            <v>362923.52000000002</v>
          </cell>
          <cell r="J894">
            <v>424634.6</v>
          </cell>
          <cell r="K894">
            <v>537725.53</v>
          </cell>
          <cell r="L894">
            <v>249832.59</v>
          </cell>
        </row>
        <row r="895">
          <cell r="A895" t="str">
            <v>125004</v>
          </cell>
          <cell r="B895">
            <v>6</v>
          </cell>
          <cell r="C895">
            <v>125004</v>
          </cell>
          <cell r="D895" t="str">
            <v>ANTICIPOS</v>
          </cell>
          <cell r="I895">
            <v>4300250.41</v>
          </cell>
          <cell r="J895">
            <v>388787.98</v>
          </cell>
          <cell r="K895">
            <v>1253632.0900000001</v>
          </cell>
          <cell r="L895">
            <v>3435406.3</v>
          </cell>
        </row>
        <row r="896">
          <cell r="A896" t="str">
            <v>1250040299</v>
          </cell>
          <cell r="B896">
            <v>14</v>
          </cell>
          <cell r="C896" t="str">
            <v>1250040299 USD</v>
          </cell>
          <cell r="D896" t="str">
            <v>Anticipos a Proveedores</v>
          </cell>
          <cell r="E896">
            <v>4300250.41</v>
          </cell>
          <cell r="F896">
            <v>388787.98</v>
          </cell>
          <cell r="G896">
            <v>1253632.0900000001</v>
          </cell>
          <cell r="H896">
            <v>3435406.3</v>
          </cell>
          <cell r="I896">
            <v>4300250.41</v>
          </cell>
          <cell r="J896">
            <v>388787.98</v>
          </cell>
          <cell r="K896">
            <v>1253632.0900000001</v>
          </cell>
          <cell r="L896">
            <v>3435406.3</v>
          </cell>
        </row>
        <row r="897">
          <cell r="A897" t="str">
            <v>125004020099</v>
          </cell>
          <cell r="B897">
            <v>20</v>
          </cell>
          <cell r="C897" t="str">
            <v>1250040299USD-724-00</v>
          </cell>
          <cell r="D897" t="str">
            <v>Anticipos a Proveedores (Otros Activos - Anticipados)</v>
          </cell>
          <cell r="E897">
            <v>4300250.41</v>
          </cell>
          <cell r="F897">
            <v>388787.98</v>
          </cell>
          <cell r="G897">
            <v>1253632.0900000001</v>
          </cell>
          <cell r="H897">
            <v>3435406.3</v>
          </cell>
          <cell r="I897">
            <v>4300250.41</v>
          </cell>
          <cell r="J897">
            <v>388787.98</v>
          </cell>
          <cell r="K897">
            <v>1253632.0900000001</v>
          </cell>
          <cell r="L897">
            <v>3435406.3</v>
          </cell>
        </row>
        <row r="898">
          <cell r="A898" t="str">
            <v>125099</v>
          </cell>
          <cell r="B898">
            <v>6</v>
          </cell>
          <cell r="C898">
            <v>125099</v>
          </cell>
          <cell r="D898" t="str">
            <v>OTRAS</v>
          </cell>
          <cell r="I898">
            <v>1424100.19</v>
          </cell>
          <cell r="J898">
            <v>26117467.039999999</v>
          </cell>
          <cell r="K898">
            <v>25981976.07</v>
          </cell>
          <cell r="L898">
            <v>1559591.16</v>
          </cell>
        </row>
        <row r="899">
          <cell r="A899" t="str">
            <v>12509901 U</v>
          </cell>
          <cell r="B899">
            <v>12</v>
          </cell>
          <cell r="C899" t="str">
            <v>12509901 USD</v>
          </cell>
          <cell r="D899" t="str">
            <v>Faltantes de cajeros - ML</v>
          </cell>
          <cell r="E899">
            <v>3761.46</v>
          </cell>
          <cell r="F899">
            <v>842.37</v>
          </cell>
          <cell r="G899">
            <v>3349.53</v>
          </cell>
          <cell r="H899">
            <v>1254.3</v>
          </cell>
          <cell r="I899">
            <v>3761.46</v>
          </cell>
          <cell r="J899">
            <v>842.37</v>
          </cell>
          <cell r="K899">
            <v>3349.53</v>
          </cell>
          <cell r="L899">
            <v>1254.3</v>
          </cell>
        </row>
        <row r="900">
          <cell r="A900" t="str">
            <v>1250990101</v>
          </cell>
          <cell r="B900">
            <v>18</v>
          </cell>
          <cell r="C900" t="str">
            <v>12509901USD-530-01</v>
          </cell>
          <cell r="D900" t="str">
            <v>Faltantes de cajeros - ML (Otros Activos)</v>
          </cell>
          <cell r="E900">
            <v>0</v>
          </cell>
          <cell r="F900">
            <v>13.51</v>
          </cell>
          <cell r="G900">
            <v>13.51</v>
          </cell>
          <cell r="H900">
            <v>0</v>
          </cell>
          <cell r="I900">
            <v>0</v>
          </cell>
          <cell r="J900">
            <v>13.51</v>
          </cell>
          <cell r="K900">
            <v>13.51</v>
          </cell>
          <cell r="L900">
            <v>0</v>
          </cell>
        </row>
        <row r="901">
          <cell r="A901" t="str">
            <v>1250990102</v>
          </cell>
          <cell r="B901">
            <v>18</v>
          </cell>
          <cell r="C901" t="str">
            <v>12509901USD-530-02</v>
          </cell>
          <cell r="D901" t="str">
            <v>Faltantes de cajeros - ML (Otros Activos)</v>
          </cell>
          <cell r="E901">
            <v>0</v>
          </cell>
          <cell r="F901">
            <v>42.09</v>
          </cell>
          <cell r="G901">
            <v>42.09</v>
          </cell>
          <cell r="H901">
            <v>0</v>
          </cell>
          <cell r="I901">
            <v>0</v>
          </cell>
          <cell r="J901">
            <v>42.09</v>
          </cell>
          <cell r="K901">
            <v>42.09</v>
          </cell>
          <cell r="L901">
            <v>0</v>
          </cell>
        </row>
        <row r="902">
          <cell r="A902" t="str">
            <v>1250990103</v>
          </cell>
          <cell r="B902">
            <v>18</v>
          </cell>
          <cell r="C902" t="str">
            <v>12509901USD-530-03</v>
          </cell>
          <cell r="D902" t="str">
            <v>Faltantes de cajeros - ML (Otros Activos)</v>
          </cell>
          <cell r="E902">
            <v>1234.3499999999999</v>
          </cell>
          <cell r="F902">
            <v>204.55</v>
          </cell>
          <cell r="G902">
            <v>1418.9</v>
          </cell>
          <cell r="H902">
            <v>20</v>
          </cell>
          <cell r="I902">
            <v>1234.3499999999999</v>
          </cell>
          <cell r="J902">
            <v>204.55</v>
          </cell>
          <cell r="K902">
            <v>1418.9</v>
          </cell>
          <cell r="L902">
            <v>20</v>
          </cell>
        </row>
        <row r="903">
          <cell r="A903" t="str">
            <v>1250990104</v>
          </cell>
          <cell r="B903">
            <v>18</v>
          </cell>
          <cell r="C903" t="str">
            <v>12509901USD-530-04</v>
          </cell>
          <cell r="D903" t="str">
            <v>Faltantes de cajeros - ML (Otros Activos)</v>
          </cell>
          <cell r="E903">
            <v>0</v>
          </cell>
          <cell r="F903">
            <v>200.5</v>
          </cell>
          <cell r="G903">
            <v>200.5</v>
          </cell>
          <cell r="H903">
            <v>0</v>
          </cell>
          <cell r="I903">
            <v>0</v>
          </cell>
          <cell r="J903">
            <v>200.5</v>
          </cell>
          <cell r="K903">
            <v>200.5</v>
          </cell>
          <cell r="L903">
            <v>0</v>
          </cell>
        </row>
        <row r="904">
          <cell r="A904" t="str">
            <v>1250990107</v>
          </cell>
          <cell r="B904">
            <v>18</v>
          </cell>
          <cell r="C904" t="str">
            <v>12509901USD-530-07</v>
          </cell>
          <cell r="D904" t="str">
            <v>Faltantes de cajeros - ML (Otros Activos)</v>
          </cell>
          <cell r="E904">
            <v>39.549999999999997</v>
          </cell>
          <cell r="F904">
            <v>237.85</v>
          </cell>
          <cell r="G904">
            <v>237.85</v>
          </cell>
          <cell r="H904">
            <v>39.549999999999997</v>
          </cell>
          <cell r="I904">
            <v>39.549999999999997</v>
          </cell>
          <cell r="J904">
            <v>237.85</v>
          </cell>
          <cell r="K904">
            <v>237.85</v>
          </cell>
          <cell r="L904">
            <v>39.549999999999997</v>
          </cell>
        </row>
        <row r="905">
          <cell r="A905" t="str">
            <v>1250990108</v>
          </cell>
          <cell r="B905">
            <v>18</v>
          </cell>
          <cell r="C905" t="str">
            <v>12509901USD-530-08</v>
          </cell>
          <cell r="D905" t="str">
            <v>Faltantes de cajeros - ML (Otros Activos)</v>
          </cell>
          <cell r="E905">
            <v>80</v>
          </cell>
          <cell r="F905">
            <v>28.54</v>
          </cell>
          <cell r="G905">
            <v>28.54</v>
          </cell>
          <cell r="H905">
            <v>80</v>
          </cell>
          <cell r="I905">
            <v>80</v>
          </cell>
          <cell r="J905">
            <v>28.54</v>
          </cell>
          <cell r="K905">
            <v>28.54</v>
          </cell>
          <cell r="L905">
            <v>80</v>
          </cell>
        </row>
        <row r="906">
          <cell r="A906" t="str">
            <v>1250990110</v>
          </cell>
          <cell r="B906">
            <v>18</v>
          </cell>
          <cell r="C906" t="str">
            <v>12509901USD-530-10</v>
          </cell>
          <cell r="D906" t="str">
            <v>Faltantes de cajeros - ML (Otros Activos)</v>
          </cell>
          <cell r="E906">
            <v>268.06</v>
          </cell>
          <cell r="F906">
            <v>85.84</v>
          </cell>
          <cell r="G906">
            <v>353.9</v>
          </cell>
          <cell r="H906">
            <v>0</v>
          </cell>
          <cell r="I906">
            <v>268.06</v>
          </cell>
          <cell r="J906">
            <v>85.84</v>
          </cell>
          <cell r="K906">
            <v>353.9</v>
          </cell>
          <cell r="L906">
            <v>0</v>
          </cell>
        </row>
        <row r="907">
          <cell r="A907" t="str">
            <v>1250990111</v>
          </cell>
          <cell r="B907">
            <v>18</v>
          </cell>
          <cell r="C907" t="str">
            <v>12509901USD-530-11</v>
          </cell>
          <cell r="D907" t="str">
            <v>Faltantes de cajeros - ML (Otros Activos)</v>
          </cell>
          <cell r="E907">
            <v>0</v>
          </cell>
          <cell r="F907">
            <v>10</v>
          </cell>
          <cell r="G907">
            <v>10</v>
          </cell>
          <cell r="H907">
            <v>0</v>
          </cell>
          <cell r="I907">
            <v>0</v>
          </cell>
          <cell r="J907">
            <v>10</v>
          </cell>
          <cell r="K907">
            <v>10</v>
          </cell>
          <cell r="L907">
            <v>0</v>
          </cell>
        </row>
        <row r="908">
          <cell r="A908" t="str">
            <v>1250990112</v>
          </cell>
          <cell r="B908">
            <v>18</v>
          </cell>
          <cell r="C908" t="str">
            <v>12509901USD-530-12</v>
          </cell>
          <cell r="D908" t="str">
            <v>Faltantes de cajeros - ML (Otros Activos)</v>
          </cell>
          <cell r="E908">
            <v>0</v>
          </cell>
          <cell r="F908">
            <v>2</v>
          </cell>
          <cell r="G908">
            <v>2</v>
          </cell>
          <cell r="H908">
            <v>0</v>
          </cell>
          <cell r="I908">
            <v>0</v>
          </cell>
          <cell r="J908">
            <v>2</v>
          </cell>
          <cell r="K908">
            <v>2</v>
          </cell>
          <cell r="L908">
            <v>0</v>
          </cell>
        </row>
        <row r="909">
          <cell r="A909" t="str">
            <v>1250990113</v>
          </cell>
          <cell r="B909">
            <v>18</v>
          </cell>
          <cell r="C909" t="str">
            <v>12509901USD-530-13</v>
          </cell>
          <cell r="D909" t="str">
            <v>Faltantes de cajeros - ML (Otros Activos)</v>
          </cell>
          <cell r="E909">
            <v>0</v>
          </cell>
          <cell r="F909">
            <v>0.1</v>
          </cell>
          <cell r="G909">
            <v>0.1</v>
          </cell>
          <cell r="H909">
            <v>0</v>
          </cell>
          <cell r="I909">
            <v>0</v>
          </cell>
          <cell r="J909">
            <v>0.1</v>
          </cell>
          <cell r="K909">
            <v>0.1</v>
          </cell>
          <cell r="L909">
            <v>0</v>
          </cell>
        </row>
        <row r="910">
          <cell r="A910" t="str">
            <v>1250990117</v>
          </cell>
          <cell r="B910">
            <v>18</v>
          </cell>
          <cell r="C910" t="str">
            <v>12509901USD-530-17</v>
          </cell>
          <cell r="D910" t="str">
            <v>Faltantes de cajeros - ML (Otros Activos)</v>
          </cell>
          <cell r="E910">
            <v>0</v>
          </cell>
          <cell r="F910">
            <v>3.61</v>
          </cell>
          <cell r="G910">
            <v>3.61</v>
          </cell>
          <cell r="H910">
            <v>0</v>
          </cell>
          <cell r="I910">
            <v>0</v>
          </cell>
          <cell r="J910">
            <v>3.61</v>
          </cell>
          <cell r="K910">
            <v>3.61</v>
          </cell>
          <cell r="L910">
            <v>0</v>
          </cell>
        </row>
        <row r="911">
          <cell r="A911" t="str">
            <v>1250990119</v>
          </cell>
          <cell r="B911">
            <v>18</v>
          </cell>
          <cell r="C911" t="str">
            <v>12509901USD-530-19</v>
          </cell>
          <cell r="D911" t="str">
            <v>Faltantes de cajeros - ML (Otros Activos)</v>
          </cell>
          <cell r="E911">
            <v>16</v>
          </cell>
          <cell r="F911">
            <v>0</v>
          </cell>
          <cell r="G911">
            <v>16</v>
          </cell>
          <cell r="H911">
            <v>0</v>
          </cell>
          <cell r="I911">
            <v>16</v>
          </cell>
          <cell r="J911">
            <v>0</v>
          </cell>
          <cell r="K911">
            <v>16</v>
          </cell>
          <cell r="L911">
            <v>0</v>
          </cell>
        </row>
        <row r="912">
          <cell r="A912" t="str">
            <v>1250990122</v>
          </cell>
          <cell r="B912">
            <v>18</v>
          </cell>
          <cell r="C912" t="str">
            <v>12509901USD-530-22</v>
          </cell>
          <cell r="D912" t="str">
            <v>Faltantes de cajeros - ML (Otros Activos)</v>
          </cell>
          <cell r="E912">
            <v>0.2</v>
          </cell>
          <cell r="F912">
            <v>8.67</v>
          </cell>
          <cell r="G912">
            <v>8.67</v>
          </cell>
          <cell r="H912">
            <v>0.2</v>
          </cell>
          <cell r="I912">
            <v>0.2</v>
          </cell>
          <cell r="J912">
            <v>8.67</v>
          </cell>
          <cell r="K912">
            <v>8.67</v>
          </cell>
          <cell r="L912">
            <v>0.2</v>
          </cell>
        </row>
        <row r="913">
          <cell r="A913" t="str">
            <v>1250990124</v>
          </cell>
          <cell r="B913">
            <v>18</v>
          </cell>
          <cell r="C913" t="str">
            <v>12509901USD-530-24</v>
          </cell>
          <cell r="D913" t="str">
            <v>Faltantes de cajeros - ML (Otros Activos)</v>
          </cell>
          <cell r="E913">
            <v>1000</v>
          </cell>
          <cell r="F913">
            <v>0.01</v>
          </cell>
          <cell r="G913">
            <v>1000.01</v>
          </cell>
          <cell r="H913">
            <v>0</v>
          </cell>
          <cell r="I913">
            <v>1000</v>
          </cell>
          <cell r="J913">
            <v>0.01</v>
          </cell>
          <cell r="K913">
            <v>1000.01</v>
          </cell>
          <cell r="L913">
            <v>0</v>
          </cell>
        </row>
        <row r="914">
          <cell r="A914" t="str">
            <v>1250990126</v>
          </cell>
          <cell r="B914">
            <v>18</v>
          </cell>
          <cell r="C914" t="str">
            <v>12509901USD-530-26</v>
          </cell>
          <cell r="D914" t="str">
            <v>Faltantes de cajeros - ML (Otros Activos)</v>
          </cell>
          <cell r="E914">
            <v>0</v>
          </cell>
          <cell r="F914">
            <v>1.1000000000000001</v>
          </cell>
          <cell r="G914">
            <v>1.1000000000000001</v>
          </cell>
          <cell r="H914">
            <v>0</v>
          </cell>
          <cell r="I914">
            <v>0</v>
          </cell>
          <cell r="J914">
            <v>1.1000000000000001</v>
          </cell>
          <cell r="K914">
            <v>1.1000000000000001</v>
          </cell>
          <cell r="L914">
            <v>0</v>
          </cell>
        </row>
        <row r="915">
          <cell r="A915" t="str">
            <v>1250990127</v>
          </cell>
          <cell r="B915">
            <v>18</v>
          </cell>
          <cell r="C915" t="str">
            <v>12509901USD-530-27</v>
          </cell>
          <cell r="D915" t="str">
            <v>Faltantes de cajeros - ML (Otros Activos)</v>
          </cell>
          <cell r="E915">
            <v>5</v>
          </cell>
          <cell r="F915">
            <v>1</v>
          </cell>
          <cell r="G915">
            <v>1</v>
          </cell>
          <cell r="H915">
            <v>5</v>
          </cell>
          <cell r="I915">
            <v>5</v>
          </cell>
          <cell r="J915">
            <v>1</v>
          </cell>
          <cell r="K915">
            <v>1</v>
          </cell>
          <cell r="L915">
            <v>5</v>
          </cell>
        </row>
        <row r="916">
          <cell r="A916" t="str">
            <v>1250990131</v>
          </cell>
          <cell r="B916">
            <v>18</v>
          </cell>
          <cell r="C916" t="str">
            <v>12509901USD-530-31</v>
          </cell>
          <cell r="D916" t="str">
            <v>Faltantes de cajeros - ML (Otros Activos)</v>
          </cell>
          <cell r="E916">
            <v>1108.3</v>
          </cell>
          <cell r="F916">
            <v>1.88</v>
          </cell>
          <cell r="G916">
            <v>0.63</v>
          </cell>
          <cell r="H916">
            <v>1109.55</v>
          </cell>
          <cell r="I916">
            <v>1108.3</v>
          </cell>
          <cell r="J916">
            <v>1.88</v>
          </cell>
          <cell r="K916">
            <v>0.63</v>
          </cell>
          <cell r="L916">
            <v>1109.55</v>
          </cell>
        </row>
        <row r="917">
          <cell r="A917" t="str">
            <v>1250990158</v>
          </cell>
          <cell r="B917">
            <v>18</v>
          </cell>
          <cell r="C917" t="str">
            <v>12509901USD-530-58</v>
          </cell>
          <cell r="D917" t="str">
            <v>Faltantes de cajeros - ML (Otros Activos)</v>
          </cell>
          <cell r="E917">
            <v>10</v>
          </cell>
          <cell r="F917">
            <v>1.1200000000000001</v>
          </cell>
          <cell r="G917">
            <v>11.12</v>
          </cell>
          <cell r="H917">
            <v>0</v>
          </cell>
          <cell r="I917">
            <v>10</v>
          </cell>
          <cell r="J917">
            <v>1.1200000000000001</v>
          </cell>
          <cell r="K917">
            <v>11.12</v>
          </cell>
          <cell r="L917">
            <v>0</v>
          </cell>
        </row>
        <row r="918">
          <cell r="A918" t="str">
            <v>12509902 U</v>
          </cell>
          <cell r="B918">
            <v>12</v>
          </cell>
          <cell r="C918" t="str">
            <v>12509902 USD</v>
          </cell>
          <cell r="D918" t="str">
            <v>Otros faltantes</v>
          </cell>
          <cell r="E918">
            <v>270.25</v>
          </cell>
          <cell r="F918">
            <v>2001.71</v>
          </cell>
          <cell r="G918">
            <v>2001.71</v>
          </cell>
          <cell r="H918">
            <v>270.25</v>
          </cell>
          <cell r="I918">
            <v>270.25</v>
          </cell>
          <cell r="J918">
            <v>2001.71</v>
          </cell>
          <cell r="K918">
            <v>2001.71</v>
          </cell>
          <cell r="L918">
            <v>270.25</v>
          </cell>
        </row>
        <row r="919">
          <cell r="A919" t="str">
            <v>1250990204</v>
          </cell>
          <cell r="B919">
            <v>18</v>
          </cell>
          <cell r="C919" t="str">
            <v>12509902USD-530-04</v>
          </cell>
          <cell r="D919" t="str">
            <v>Otros faltantes (Otros Activos)</v>
          </cell>
          <cell r="E919">
            <v>0.25</v>
          </cell>
          <cell r="F919">
            <v>0</v>
          </cell>
          <cell r="G919">
            <v>0</v>
          </cell>
          <cell r="H919">
            <v>0.25</v>
          </cell>
          <cell r="I919">
            <v>0.25</v>
          </cell>
          <cell r="J919">
            <v>0</v>
          </cell>
          <cell r="K919">
            <v>0</v>
          </cell>
          <cell r="L919">
            <v>0.25</v>
          </cell>
        </row>
        <row r="920">
          <cell r="A920" t="str">
            <v>1250990205</v>
          </cell>
          <cell r="B920">
            <v>18</v>
          </cell>
          <cell r="C920" t="str">
            <v>12509902USD-530-05</v>
          </cell>
          <cell r="D920" t="str">
            <v>Otros faltantes (Otros Activos)</v>
          </cell>
          <cell r="E920">
            <v>210</v>
          </cell>
          <cell r="F920">
            <v>0</v>
          </cell>
          <cell r="G920">
            <v>0</v>
          </cell>
          <cell r="H920">
            <v>210</v>
          </cell>
          <cell r="I920">
            <v>210</v>
          </cell>
          <cell r="J920">
            <v>0</v>
          </cell>
          <cell r="K920">
            <v>0</v>
          </cell>
          <cell r="L920">
            <v>210</v>
          </cell>
        </row>
        <row r="921">
          <cell r="A921" t="str">
            <v>1250990211</v>
          </cell>
          <cell r="B921">
            <v>18</v>
          </cell>
          <cell r="C921" t="str">
            <v>12509902USD-530-11</v>
          </cell>
          <cell r="D921" t="str">
            <v>Otros faltantes (Otros Activos)</v>
          </cell>
          <cell r="E921">
            <v>0</v>
          </cell>
          <cell r="F921">
            <v>1.7</v>
          </cell>
          <cell r="G921">
            <v>1.7</v>
          </cell>
          <cell r="H921">
            <v>0</v>
          </cell>
          <cell r="I921">
            <v>0</v>
          </cell>
          <cell r="J921">
            <v>1.7</v>
          </cell>
          <cell r="K921">
            <v>1.7</v>
          </cell>
          <cell r="L921">
            <v>0</v>
          </cell>
        </row>
        <row r="922">
          <cell r="A922" t="str">
            <v>1250990231</v>
          </cell>
          <cell r="B922">
            <v>18</v>
          </cell>
          <cell r="C922" t="str">
            <v>12509902USD-530-31</v>
          </cell>
          <cell r="D922" t="str">
            <v>Otros faltantes (Otros Activos)</v>
          </cell>
          <cell r="E922">
            <v>60</v>
          </cell>
          <cell r="F922">
            <v>2000</v>
          </cell>
          <cell r="G922">
            <v>2000</v>
          </cell>
          <cell r="H922">
            <v>60</v>
          </cell>
          <cell r="I922">
            <v>60</v>
          </cell>
          <cell r="J922">
            <v>2000</v>
          </cell>
          <cell r="K922">
            <v>2000</v>
          </cell>
          <cell r="L922">
            <v>60</v>
          </cell>
        </row>
        <row r="923">
          <cell r="A923" t="str">
            <v>1250990258</v>
          </cell>
          <cell r="B923">
            <v>18</v>
          </cell>
          <cell r="C923" t="str">
            <v>12509902USD-530-58</v>
          </cell>
          <cell r="D923" t="str">
            <v>Otros faltantes (Otros Activos)</v>
          </cell>
          <cell r="E923">
            <v>0</v>
          </cell>
          <cell r="F923">
            <v>0.01</v>
          </cell>
          <cell r="G923">
            <v>0.01</v>
          </cell>
          <cell r="H923">
            <v>0</v>
          </cell>
          <cell r="I923">
            <v>0</v>
          </cell>
          <cell r="J923">
            <v>0.01</v>
          </cell>
          <cell r="K923">
            <v>0.01</v>
          </cell>
          <cell r="L923">
            <v>0</v>
          </cell>
        </row>
        <row r="924">
          <cell r="A924" t="str">
            <v>1250990301</v>
          </cell>
          <cell r="B924">
            <v>14</v>
          </cell>
          <cell r="C924" t="str">
            <v>1250990301 USD</v>
          </cell>
          <cell r="D924" t="str">
            <v>Crédito Fiscal</v>
          </cell>
          <cell r="E924">
            <v>0</v>
          </cell>
          <cell r="F924">
            <v>194929.61</v>
          </cell>
          <cell r="G924">
            <v>194929.61</v>
          </cell>
          <cell r="H924">
            <v>0</v>
          </cell>
          <cell r="I924">
            <v>0</v>
          </cell>
          <cell r="J924">
            <v>194929.61</v>
          </cell>
          <cell r="K924">
            <v>194929.61</v>
          </cell>
          <cell r="L924">
            <v>0</v>
          </cell>
        </row>
        <row r="925">
          <cell r="A925" t="str">
            <v>125099030001</v>
          </cell>
          <cell r="B925">
            <v>20</v>
          </cell>
          <cell r="C925" t="str">
            <v>1250990301USD-134-00</v>
          </cell>
          <cell r="D925" t="str">
            <v>Crédito Fiscal (Otros Activos, Impuestos)</v>
          </cell>
          <cell r="E925">
            <v>0</v>
          </cell>
          <cell r="F925">
            <v>194929.61</v>
          </cell>
          <cell r="G925">
            <v>194929.61</v>
          </cell>
          <cell r="H925">
            <v>0</v>
          </cell>
          <cell r="I925">
            <v>0</v>
          </cell>
          <cell r="J925">
            <v>194929.61</v>
          </cell>
          <cell r="K925">
            <v>194929.61</v>
          </cell>
          <cell r="L925">
            <v>0</v>
          </cell>
        </row>
        <row r="926">
          <cell r="A926" t="str">
            <v>1250990302</v>
          </cell>
          <cell r="B926">
            <v>14</v>
          </cell>
          <cell r="C926" t="str">
            <v>1250990302 USD</v>
          </cell>
          <cell r="D926" t="str">
            <v>Retención 1%</v>
          </cell>
          <cell r="E926">
            <v>0</v>
          </cell>
          <cell r="F926">
            <v>361.79</v>
          </cell>
          <cell r="G926">
            <v>361.79</v>
          </cell>
          <cell r="H926">
            <v>0</v>
          </cell>
          <cell r="I926">
            <v>0</v>
          </cell>
          <cell r="J926">
            <v>361.79</v>
          </cell>
          <cell r="K926">
            <v>361.79</v>
          </cell>
          <cell r="L926">
            <v>0</v>
          </cell>
        </row>
        <row r="927">
          <cell r="A927" t="str">
            <v>125099030002</v>
          </cell>
          <cell r="B927">
            <v>20</v>
          </cell>
          <cell r="C927" t="str">
            <v>1250990302USD-134-00</v>
          </cell>
          <cell r="D927" t="str">
            <v>Retención 1% (Otros Activos, Impuestos)</v>
          </cell>
          <cell r="E927">
            <v>0</v>
          </cell>
          <cell r="F927">
            <v>361.79</v>
          </cell>
          <cell r="G927">
            <v>361.79</v>
          </cell>
          <cell r="H927">
            <v>0</v>
          </cell>
          <cell r="I927">
            <v>0</v>
          </cell>
          <cell r="J927">
            <v>361.79</v>
          </cell>
          <cell r="K927">
            <v>361.79</v>
          </cell>
          <cell r="L927">
            <v>0</v>
          </cell>
        </row>
        <row r="928">
          <cell r="A928" t="str">
            <v>1250999107</v>
          </cell>
          <cell r="B928">
            <v>14</v>
          </cell>
          <cell r="C928" t="str">
            <v>1250999107 USD</v>
          </cell>
          <cell r="D928" t="str">
            <v>Otras - Otros Depositos Por Servicios</v>
          </cell>
          <cell r="E928">
            <v>23331.1</v>
          </cell>
          <cell r="F928">
            <v>0</v>
          </cell>
          <cell r="G928">
            <v>0</v>
          </cell>
          <cell r="H928">
            <v>23331.1</v>
          </cell>
          <cell r="I928">
            <v>23331.1</v>
          </cell>
          <cell r="J928">
            <v>0</v>
          </cell>
          <cell r="K928">
            <v>0</v>
          </cell>
          <cell r="L928">
            <v>23331.1</v>
          </cell>
        </row>
        <row r="929">
          <cell r="A929" t="str">
            <v>125099910007</v>
          </cell>
          <cell r="B929">
            <v>20</v>
          </cell>
          <cell r="C929" t="str">
            <v>1250999107USD-530-00</v>
          </cell>
          <cell r="D929" t="str">
            <v>Otras - Otros Depositos Por Servicios (Otros Activos)</v>
          </cell>
          <cell r="E929">
            <v>660</v>
          </cell>
          <cell r="F929">
            <v>0</v>
          </cell>
          <cell r="G929">
            <v>0</v>
          </cell>
          <cell r="H929">
            <v>660</v>
          </cell>
          <cell r="I929">
            <v>660</v>
          </cell>
          <cell r="J929">
            <v>0</v>
          </cell>
          <cell r="K929">
            <v>0</v>
          </cell>
          <cell r="L929">
            <v>660</v>
          </cell>
        </row>
        <row r="930">
          <cell r="A930" t="str">
            <v>125099910207</v>
          </cell>
          <cell r="B930">
            <v>20</v>
          </cell>
          <cell r="C930" t="str">
            <v>1250999107USD-530-02</v>
          </cell>
          <cell r="D930" t="str">
            <v>Otras - Otros Depositos Por Servicios (Otros Activos)</v>
          </cell>
          <cell r="E930">
            <v>115</v>
          </cell>
          <cell r="F930">
            <v>0</v>
          </cell>
          <cell r="G930">
            <v>0</v>
          </cell>
          <cell r="H930">
            <v>115</v>
          </cell>
          <cell r="I930">
            <v>115</v>
          </cell>
          <cell r="J930">
            <v>0</v>
          </cell>
          <cell r="K930">
            <v>0</v>
          </cell>
          <cell r="L930">
            <v>115</v>
          </cell>
        </row>
        <row r="931">
          <cell r="A931" t="str">
            <v>125099910307</v>
          </cell>
          <cell r="B931">
            <v>20</v>
          </cell>
          <cell r="C931" t="str">
            <v>1250999107USD-530-03</v>
          </cell>
          <cell r="D931" t="str">
            <v>Otras - Otros Depositos Por Servicios (Otros Activos)</v>
          </cell>
          <cell r="E931">
            <v>8</v>
          </cell>
          <cell r="F931">
            <v>0</v>
          </cell>
          <cell r="G931">
            <v>0</v>
          </cell>
          <cell r="H931">
            <v>8</v>
          </cell>
          <cell r="I931">
            <v>8</v>
          </cell>
          <cell r="J931">
            <v>0</v>
          </cell>
          <cell r="K931">
            <v>0</v>
          </cell>
          <cell r="L931">
            <v>8</v>
          </cell>
        </row>
        <row r="932">
          <cell r="A932" t="str">
            <v>125099910707</v>
          </cell>
          <cell r="B932">
            <v>20</v>
          </cell>
          <cell r="C932" t="str">
            <v>1250999107USD-530-07</v>
          </cell>
          <cell r="D932" t="str">
            <v>Otras - Otros Depositos Por Servicios (Otros Activos)</v>
          </cell>
          <cell r="E932">
            <v>750</v>
          </cell>
          <cell r="F932">
            <v>0</v>
          </cell>
          <cell r="G932">
            <v>0</v>
          </cell>
          <cell r="H932">
            <v>750</v>
          </cell>
          <cell r="I932">
            <v>750</v>
          </cell>
          <cell r="J932">
            <v>0</v>
          </cell>
          <cell r="K932">
            <v>0</v>
          </cell>
          <cell r="L932">
            <v>750</v>
          </cell>
        </row>
        <row r="933">
          <cell r="A933" t="str">
            <v>125099910807</v>
          </cell>
          <cell r="B933">
            <v>20</v>
          </cell>
          <cell r="C933" t="str">
            <v>1250999107USD-530-08</v>
          </cell>
          <cell r="D933" t="str">
            <v>Otras - Otros Depositos Por Servicios (Otros Activos)</v>
          </cell>
          <cell r="E933">
            <v>1344.77</v>
          </cell>
          <cell r="F933">
            <v>0</v>
          </cell>
          <cell r="G933">
            <v>0</v>
          </cell>
          <cell r="H933">
            <v>1344.77</v>
          </cell>
          <cell r="I933">
            <v>1344.77</v>
          </cell>
          <cell r="J933">
            <v>0</v>
          </cell>
          <cell r="K933">
            <v>0</v>
          </cell>
          <cell r="L933">
            <v>1344.77</v>
          </cell>
        </row>
        <row r="934">
          <cell r="A934" t="str">
            <v>125099911107</v>
          </cell>
          <cell r="B934">
            <v>20</v>
          </cell>
          <cell r="C934" t="str">
            <v>1250999107USD-530-11</v>
          </cell>
          <cell r="D934" t="str">
            <v>Otras - Otros Depositos Por Servicios (Otros Activos)</v>
          </cell>
          <cell r="E934">
            <v>1051.5</v>
          </cell>
          <cell r="F934">
            <v>0</v>
          </cell>
          <cell r="G934">
            <v>0</v>
          </cell>
          <cell r="H934">
            <v>1051.5</v>
          </cell>
          <cell r="I934">
            <v>1051.5</v>
          </cell>
          <cell r="J934">
            <v>0</v>
          </cell>
          <cell r="K934">
            <v>0</v>
          </cell>
          <cell r="L934">
            <v>1051.5</v>
          </cell>
        </row>
        <row r="935">
          <cell r="A935" t="str">
            <v>125099911307</v>
          </cell>
          <cell r="B935">
            <v>20</v>
          </cell>
          <cell r="C935" t="str">
            <v>1250999107USD-530-13</v>
          </cell>
          <cell r="D935" t="str">
            <v>Otras - Otros Depositos Por Servicios (Otros Activos)</v>
          </cell>
          <cell r="E935">
            <v>2210.54</v>
          </cell>
          <cell r="F935">
            <v>0</v>
          </cell>
          <cell r="G935">
            <v>0</v>
          </cell>
          <cell r="H935">
            <v>2210.54</v>
          </cell>
          <cell r="I935">
            <v>2210.54</v>
          </cell>
          <cell r="J935">
            <v>0</v>
          </cell>
          <cell r="K935">
            <v>0</v>
          </cell>
          <cell r="L935">
            <v>2210.54</v>
          </cell>
        </row>
        <row r="936">
          <cell r="A936" t="str">
            <v>125099911707</v>
          </cell>
          <cell r="B936">
            <v>20</v>
          </cell>
          <cell r="C936" t="str">
            <v>1250999107USD-530-17</v>
          </cell>
          <cell r="D936" t="str">
            <v>Otras - Otros Depositos Por Servicios (Otros Activos)</v>
          </cell>
          <cell r="E936">
            <v>1051.5</v>
          </cell>
          <cell r="F936">
            <v>0</v>
          </cell>
          <cell r="G936">
            <v>0</v>
          </cell>
          <cell r="H936">
            <v>1051.5</v>
          </cell>
          <cell r="I936">
            <v>1051.5</v>
          </cell>
          <cell r="J936">
            <v>0</v>
          </cell>
          <cell r="K936">
            <v>0</v>
          </cell>
          <cell r="L936">
            <v>1051.5</v>
          </cell>
        </row>
        <row r="937">
          <cell r="A937" t="str">
            <v>125099911807</v>
          </cell>
          <cell r="B937">
            <v>20</v>
          </cell>
          <cell r="C937" t="str">
            <v>1250999107USD-530-18</v>
          </cell>
          <cell r="D937" t="str">
            <v>Otras - Otros Depositos Por Servicios (Otros Activos)</v>
          </cell>
          <cell r="E937">
            <v>2500</v>
          </cell>
          <cell r="F937">
            <v>0</v>
          </cell>
          <cell r="G937">
            <v>0</v>
          </cell>
          <cell r="H937">
            <v>2500</v>
          </cell>
          <cell r="I937">
            <v>2500</v>
          </cell>
          <cell r="J937">
            <v>0</v>
          </cell>
          <cell r="K937">
            <v>0</v>
          </cell>
          <cell r="L937">
            <v>2500</v>
          </cell>
        </row>
        <row r="938">
          <cell r="A938" t="str">
            <v>125099911907</v>
          </cell>
          <cell r="B938">
            <v>20</v>
          </cell>
          <cell r="C938" t="str">
            <v>1250999107USD-530-19</v>
          </cell>
          <cell r="D938" t="str">
            <v>Otras - Otros Depositos Por Servicios (Otros Activos)</v>
          </cell>
          <cell r="E938">
            <v>4233</v>
          </cell>
          <cell r="F938">
            <v>0</v>
          </cell>
          <cell r="G938">
            <v>0</v>
          </cell>
          <cell r="H938">
            <v>4233</v>
          </cell>
          <cell r="I938">
            <v>4233</v>
          </cell>
          <cell r="J938">
            <v>0</v>
          </cell>
          <cell r="K938">
            <v>0</v>
          </cell>
          <cell r="L938">
            <v>4233</v>
          </cell>
        </row>
        <row r="939">
          <cell r="A939" t="str">
            <v>125099912207</v>
          </cell>
          <cell r="B939">
            <v>20</v>
          </cell>
          <cell r="C939" t="str">
            <v>1250999107USD-530-22</v>
          </cell>
          <cell r="D939" t="str">
            <v>Otras - Otros Depositos Por Servicios (Otros Activos)</v>
          </cell>
          <cell r="E939">
            <v>602.01</v>
          </cell>
          <cell r="F939">
            <v>0</v>
          </cell>
          <cell r="G939">
            <v>0</v>
          </cell>
          <cell r="H939">
            <v>602.01</v>
          </cell>
          <cell r="I939">
            <v>602.01</v>
          </cell>
          <cell r="J939">
            <v>0</v>
          </cell>
          <cell r="K939">
            <v>0</v>
          </cell>
          <cell r="L939">
            <v>602.01</v>
          </cell>
        </row>
        <row r="940">
          <cell r="A940" t="str">
            <v>125099912307</v>
          </cell>
          <cell r="B940">
            <v>20</v>
          </cell>
          <cell r="C940" t="str">
            <v>1250999107USD-530-23</v>
          </cell>
          <cell r="D940" t="str">
            <v>Otras - Otros Depositos Por Servicios (Otros Activos)</v>
          </cell>
          <cell r="E940">
            <v>1920</v>
          </cell>
          <cell r="F940">
            <v>0</v>
          </cell>
          <cell r="G940">
            <v>0</v>
          </cell>
          <cell r="H940">
            <v>1920</v>
          </cell>
          <cell r="I940">
            <v>1920</v>
          </cell>
          <cell r="J940">
            <v>0</v>
          </cell>
          <cell r="K940">
            <v>0</v>
          </cell>
          <cell r="L940">
            <v>1920</v>
          </cell>
        </row>
        <row r="941">
          <cell r="A941" t="str">
            <v>125099912407</v>
          </cell>
          <cell r="B941">
            <v>20</v>
          </cell>
          <cell r="C941" t="str">
            <v>1250999107USD-530-24</v>
          </cell>
          <cell r="D941" t="str">
            <v>Otras - Otros Depositos Por Servicios (Otros Activos)</v>
          </cell>
          <cell r="E941">
            <v>2092</v>
          </cell>
          <cell r="F941">
            <v>0</v>
          </cell>
          <cell r="G941">
            <v>0</v>
          </cell>
          <cell r="H941">
            <v>2092</v>
          </cell>
          <cell r="I941">
            <v>2092</v>
          </cell>
          <cell r="J941">
            <v>0</v>
          </cell>
          <cell r="K941">
            <v>0</v>
          </cell>
          <cell r="L941">
            <v>2092</v>
          </cell>
        </row>
        <row r="942">
          <cell r="A942" t="str">
            <v>125099912507</v>
          </cell>
          <cell r="B942">
            <v>20</v>
          </cell>
          <cell r="C942" t="str">
            <v>1250999107USD-530-25</v>
          </cell>
          <cell r="D942" t="str">
            <v>Otras - Otros Depositos Por Servicios (Otros Activos)</v>
          </cell>
          <cell r="E942">
            <v>665.28</v>
          </cell>
          <cell r="F942">
            <v>0</v>
          </cell>
          <cell r="G942">
            <v>0</v>
          </cell>
          <cell r="H942">
            <v>665.28</v>
          </cell>
          <cell r="I942">
            <v>665.28</v>
          </cell>
          <cell r="J942">
            <v>0</v>
          </cell>
          <cell r="K942">
            <v>0</v>
          </cell>
          <cell r="L942">
            <v>665.28</v>
          </cell>
        </row>
        <row r="943">
          <cell r="A943" t="str">
            <v>125099912607</v>
          </cell>
          <cell r="B943">
            <v>20</v>
          </cell>
          <cell r="C943" t="str">
            <v>1250999107USD-530-26</v>
          </cell>
          <cell r="D943" t="str">
            <v>Otras - Otros Depositos Por Servicios (Otros Activos)</v>
          </cell>
          <cell r="E943">
            <v>1051.5</v>
          </cell>
          <cell r="F943">
            <v>0</v>
          </cell>
          <cell r="G943">
            <v>0</v>
          </cell>
          <cell r="H943">
            <v>1051.5</v>
          </cell>
          <cell r="I943">
            <v>1051.5</v>
          </cell>
          <cell r="J943">
            <v>0</v>
          </cell>
          <cell r="K943">
            <v>0</v>
          </cell>
          <cell r="L943">
            <v>1051.5</v>
          </cell>
        </row>
        <row r="944">
          <cell r="A944" t="str">
            <v>125099912707</v>
          </cell>
          <cell r="B944">
            <v>20</v>
          </cell>
          <cell r="C944" t="str">
            <v>1250999107USD-530-27</v>
          </cell>
          <cell r="D944" t="str">
            <v>Otras - Otros Depositos Por Servicios (Otros Activos)</v>
          </cell>
          <cell r="E944">
            <v>2550</v>
          </cell>
          <cell r="F944">
            <v>0</v>
          </cell>
          <cell r="G944">
            <v>0</v>
          </cell>
          <cell r="H944">
            <v>2550</v>
          </cell>
          <cell r="I944">
            <v>2550</v>
          </cell>
          <cell r="J944">
            <v>0</v>
          </cell>
          <cell r="K944">
            <v>0</v>
          </cell>
          <cell r="L944">
            <v>2550</v>
          </cell>
        </row>
        <row r="945">
          <cell r="A945" t="str">
            <v>125099914107</v>
          </cell>
          <cell r="B945">
            <v>20</v>
          </cell>
          <cell r="C945" t="str">
            <v>1250999107USD-530-41</v>
          </cell>
          <cell r="D945" t="str">
            <v>Otras - Otros Depositos Por Servicios (Otros Activos)</v>
          </cell>
          <cell r="E945">
            <v>526</v>
          </cell>
          <cell r="F945">
            <v>0</v>
          </cell>
          <cell r="G945">
            <v>0</v>
          </cell>
          <cell r="H945">
            <v>526</v>
          </cell>
          <cell r="I945">
            <v>526</v>
          </cell>
          <cell r="J945">
            <v>0</v>
          </cell>
          <cell r="K945">
            <v>0</v>
          </cell>
          <cell r="L945">
            <v>526</v>
          </cell>
        </row>
        <row r="946">
          <cell r="A946" t="str">
            <v>1250999110</v>
          </cell>
          <cell r="B946">
            <v>14</v>
          </cell>
          <cell r="C946" t="str">
            <v>1250999110 USD</v>
          </cell>
          <cell r="D946" t="str">
            <v>Otras - Depositos en Garantia</v>
          </cell>
          <cell r="E946">
            <v>63120.04</v>
          </cell>
          <cell r="F946">
            <v>0</v>
          </cell>
          <cell r="G946">
            <v>0</v>
          </cell>
          <cell r="H946">
            <v>63120.04</v>
          </cell>
          <cell r="I946">
            <v>63120.04</v>
          </cell>
          <cell r="J946">
            <v>0</v>
          </cell>
          <cell r="K946">
            <v>0</v>
          </cell>
          <cell r="L946">
            <v>63120.04</v>
          </cell>
        </row>
        <row r="947">
          <cell r="A947" t="str">
            <v>125099910010</v>
          </cell>
          <cell r="B947">
            <v>20</v>
          </cell>
          <cell r="C947" t="str">
            <v>1250999110USD-530-00</v>
          </cell>
          <cell r="D947" t="str">
            <v>Otras - Depositos en Garantia (Otros Activos)</v>
          </cell>
          <cell r="E947">
            <v>34192.51</v>
          </cell>
          <cell r="F947">
            <v>0</v>
          </cell>
          <cell r="G947">
            <v>0</v>
          </cell>
          <cell r="H947">
            <v>34192.51</v>
          </cell>
          <cell r="I947">
            <v>34192.51</v>
          </cell>
          <cell r="J947">
            <v>0</v>
          </cell>
          <cell r="K947">
            <v>0</v>
          </cell>
          <cell r="L947">
            <v>34192.51</v>
          </cell>
        </row>
        <row r="948">
          <cell r="A948" t="str">
            <v>125099910110</v>
          </cell>
          <cell r="B948">
            <v>20</v>
          </cell>
          <cell r="C948" t="str">
            <v>1250999110USD-530-01</v>
          </cell>
          <cell r="D948" t="str">
            <v>Otras - Depositos en Garantia (Otros Activos)</v>
          </cell>
          <cell r="E948">
            <v>5841.4</v>
          </cell>
          <cell r="F948">
            <v>0</v>
          </cell>
          <cell r="G948">
            <v>0</v>
          </cell>
          <cell r="H948">
            <v>5841.4</v>
          </cell>
          <cell r="I948">
            <v>5841.4</v>
          </cell>
          <cell r="J948">
            <v>0</v>
          </cell>
          <cell r="K948">
            <v>0</v>
          </cell>
          <cell r="L948">
            <v>5841.4</v>
          </cell>
        </row>
        <row r="949">
          <cell r="A949" t="str">
            <v>125099910710</v>
          </cell>
          <cell r="B949">
            <v>20</v>
          </cell>
          <cell r="C949" t="str">
            <v>1250999110USD-530-07</v>
          </cell>
          <cell r="D949" t="str">
            <v>Otras - Depositos en Garantia (Otros Activos)</v>
          </cell>
          <cell r="E949">
            <v>8079.22</v>
          </cell>
          <cell r="F949">
            <v>0</v>
          </cell>
          <cell r="G949">
            <v>0</v>
          </cell>
          <cell r="H949">
            <v>8079.22</v>
          </cell>
          <cell r="I949">
            <v>8079.22</v>
          </cell>
          <cell r="J949">
            <v>0</v>
          </cell>
          <cell r="K949">
            <v>0</v>
          </cell>
          <cell r="L949">
            <v>8079.22</v>
          </cell>
        </row>
        <row r="950">
          <cell r="A950" t="str">
            <v>125099910810</v>
          </cell>
          <cell r="B950">
            <v>20</v>
          </cell>
          <cell r="C950" t="str">
            <v>1250999110USD-530-08</v>
          </cell>
          <cell r="D950" t="str">
            <v>Otras - Depositos en Garantia (Otros Activos)</v>
          </cell>
          <cell r="E950">
            <v>2654.86</v>
          </cell>
          <cell r="F950">
            <v>0</v>
          </cell>
          <cell r="G950">
            <v>0</v>
          </cell>
          <cell r="H950">
            <v>2654.86</v>
          </cell>
          <cell r="I950">
            <v>2654.86</v>
          </cell>
          <cell r="J950">
            <v>0</v>
          </cell>
          <cell r="K950">
            <v>0</v>
          </cell>
          <cell r="L950">
            <v>2654.86</v>
          </cell>
        </row>
        <row r="951">
          <cell r="A951" t="str">
            <v>125099911110</v>
          </cell>
          <cell r="B951">
            <v>20</v>
          </cell>
          <cell r="C951" t="str">
            <v>1250999110USD-530-11</v>
          </cell>
          <cell r="D951" t="str">
            <v>Otras - Depositos en Garantia (Otros Activos)</v>
          </cell>
          <cell r="E951">
            <v>4000</v>
          </cell>
          <cell r="F951">
            <v>0</v>
          </cell>
          <cell r="G951">
            <v>0</v>
          </cell>
          <cell r="H951">
            <v>4000</v>
          </cell>
          <cell r="I951">
            <v>4000</v>
          </cell>
          <cell r="J951">
            <v>0</v>
          </cell>
          <cell r="K951">
            <v>0</v>
          </cell>
          <cell r="L951">
            <v>4000</v>
          </cell>
        </row>
        <row r="952">
          <cell r="A952" t="str">
            <v>125099911210</v>
          </cell>
          <cell r="B952">
            <v>20</v>
          </cell>
          <cell r="C952" t="str">
            <v>1250999110USD-530-12</v>
          </cell>
          <cell r="D952" t="str">
            <v>Otras - Depositos en Garantia (Otros Activos)</v>
          </cell>
          <cell r="E952">
            <v>3466</v>
          </cell>
          <cell r="F952">
            <v>0</v>
          </cell>
          <cell r="G952">
            <v>0</v>
          </cell>
          <cell r="H952">
            <v>3466</v>
          </cell>
          <cell r="I952">
            <v>3466</v>
          </cell>
          <cell r="J952">
            <v>0</v>
          </cell>
          <cell r="K952">
            <v>0</v>
          </cell>
          <cell r="L952">
            <v>3466</v>
          </cell>
        </row>
        <row r="953">
          <cell r="A953" t="str">
            <v>125099911710</v>
          </cell>
          <cell r="B953">
            <v>20</v>
          </cell>
          <cell r="C953" t="str">
            <v>1250999110USD-530-17</v>
          </cell>
          <cell r="D953" t="str">
            <v>Otras - Depositos en Garantia (Otros Activos)</v>
          </cell>
          <cell r="E953">
            <v>2100</v>
          </cell>
          <cell r="F953">
            <v>0</v>
          </cell>
          <cell r="G953">
            <v>0</v>
          </cell>
          <cell r="H953">
            <v>2100</v>
          </cell>
          <cell r="I953">
            <v>2100</v>
          </cell>
          <cell r="J953">
            <v>0</v>
          </cell>
          <cell r="K953">
            <v>0</v>
          </cell>
          <cell r="L953">
            <v>2100</v>
          </cell>
        </row>
        <row r="954">
          <cell r="A954" t="str">
            <v>125099912410</v>
          </cell>
          <cell r="B954">
            <v>20</v>
          </cell>
          <cell r="C954" t="str">
            <v>1250999110USD-530-24</v>
          </cell>
          <cell r="D954" t="str">
            <v>Otras - Depositos en Garantia (Otros Activos)</v>
          </cell>
          <cell r="E954">
            <v>1286.05</v>
          </cell>
          <cell r="F954">
            <v>0</v>
          </cell>
          <cell r="G954">
            <v>0</v>
          </cell>
          <cell r="H954">
            <v>1286.05</v>
          </cell>
          <cell r="I954">
            <v>1286.05</v>
          </cell>
          <cell r="J954">
            <v>0</v>
          </cell>
          <cell r="K954">
            <v>0</v>
          </cell>
          <cell r="L954">
            <v>1286.05</v>
          </cell>
        </row>
        <row r="955">
          <cell r="A955" t="str">
            <v>125099912710</v>
          </cell>
          <cell r="B955">
            <v>20</v>
          </cell>
          <cell r="C955" t="str">
            <v>1250999110USD-530-27</v>
          </cell>
          <cell r="D955" t="str">
            <v>Otras - Depositos en Garantia (Otros Activos)</v>
          </cell>
          <cell r="E955">
            <v>1500</v>
          </cell>
          <cell r="F955">
            <v>0</v>
          </cell>
          <cell r="G955">
            <v>0</v>
          </cell>
          <cell r="H955">
            <v>1500</v>
          </cell>
          <cell r="I955">
            <v>1500</v>
          </cell>
          <cell r="J955">
            <v>0</v>
          </cell>
          <cell r="K955">
            <v>0</v>
          </cell>
          <cell r="L955">
            <v>1500</v>
          </cell>
        </row>
        <row r="956">
          <cell r="A956" t="str">
            <v>1250999135</v>
          </cell>
          <cell r="B956">
            <v>14</v>
          </cell>
          <cell r="C956" t="str">
            <v>1250999135 USD</v>
          </cell>
          <cell r="D956" t="str">
            <v>Seguros de Clientes Pagados por Anticipado</v>
          </cell>
          <cell r="E956">
            <v>76792.61</v>
          </cell>
          <cell r="F956">
            <v>218996.32</v>
          </cell>
          <cell r="G956">
            <v>219030.18</v>
          </cell>
          <cell r="H956">
            <v>76758.75</v>
          </cell>
          <cell r="I956">
            <v>76792.61</v>
          </cell>
          <cell r="J956">
            <v>218996.32</v>
          </cell>
          <cell r="K956">
            <v>219030.18</v>
          </cell>
          <cell r="L956">
            <v>76758.75</v>
          </cell>
        </row>
        <row r="957">
          <cell r="A957" t="str">
            <v>125099910035</v>
          </cell>
          <cell r="B957">
            <v>20</v>
          </cell>
          <cell r="C957" t="str">
            <v>1250999135USD-530-00</v>
          </cell>
          <cell r="D957" t="str">
            <v>Seguros de Clientes Pagados por Anticipado (Otros Activos)</v>
          </cell>
          <cell r="E957">
            <v>0</v>
          </cell>
          <cell r="F957">
            <v>207942.06</v>
          </cell>
          <cell r="G957">
            <v>207942.06</v>
          </cell>
          <cell r="H957">
            <v>0</v>
          </cell>
          <cell r="I957">
            <v>0</v>
          </cell>
          <cell r="J957">
            <v>207942.06</v>
          </cell>
          <cell r="K957">
            <v>207942.06</v>
          </cell>
          <cell r="L957">
            <v>0</v>
          </cell>
        </row>
        <row r="958">
          <cell r="A958" t="str">
            <v>125099910235</v>
          </cell>
          <cell r="B958">
            <v>20</v>
          </cell>
          <cell r="C958" t="str">
            <v>1250999135USD-530-02</v>
          </cell>
          <cell r="D958" t="str">
            <v>Seguros de Clientes Pagados por Anticipado (Otros Activos)</v>
          </cell>
          <cell r="E958">
            <v>5569.83</v>
          </cell>
          <cell r="F958">
            <v>390.99</v>
          </cell>
          <cell r="G958">
            <v>179.35</v>
          </cell>
          <cell r="H958">
            <v>5781.47</v>
          </cell>
          <cell r="I958">
            <v>5569.83</v>
          </cell>
          <cell r="J958">
            <v>390.99</v>
          </cell>
          <cell r="K958">
            <v>179.35</v>
          </cell>
          <cell r="L958">
            <v>5781.47</v>
          </cell>
        </row>
        <row r="959">
          <cell r="A959" t="str">
            <v>125099910335</v>
          </cell>
          <cell r="B959">
            <v>20</v>
          </cell>
          <cell r="C959" t="str">
            <v>1250999135USD-530-03</v>
          </cell>
          <cell r="D959" t="str">
            <v>Seguros de Clientes Pagados por Anticipado (Otros Activos)</v>
          </cell>
          <cell r="E959">
            <v>5045.9799999999996</v>
          </cell>
          <cell r="F959">
            <v>0</v>
          </cell>
          <cell r="G959">
            <v>485.08</v>
          </cell>
          <cell r="H959">
            <v>4560.8999999999996</v>
          </cell>
          <cell r="I959">
            <v>5045.9799999999996</v>
          </cell>
          <cell r="J959">
            <v>0</v>
          </cell>
          <cell r="K959">
            <v>485.08</v>
          </cell>
          <cell r="L959">
            <v>4560.8999999999996</v>
          </cell>
        </row>
        <row r="960">
          <cell r="A960" t="str">
            <v>125099910435</v>
          </cell>
          <cell r="B960">
            <v>20</v>
          </cell>
          <cell r="C960" t="str">
            <v>1250999135USD-530-04</v>
          </cell>
          <cell r="D960" t="str">
            <v>Seguros de Clientes Pagados por Anticipado (Otros Activos)</v>
          </cell>
          <cell r="E960">
            <v>1956.06</v>
          </cell>
          <cell r="F960">
            <v>190.38</v>
          </cell>
          <cell r="G960">
            <v>16.97</v>
          </cell>
          <cell r="H960">
            <v>2129.4699999999998</v>
          </cell>
          <cell r="I960">
            <v>1956.06</v>
          </cell>
          <cell r="J960">
            <v>190.38</v>
          </cell>
          <cell r="K960">
            <v>16.97</v>
          </cell>
          <cell r="L960">
            <v>2129.4699999999998</v>
          </cell>
        </row>
        <row r="961">
          <cell r="A961" t="str">
            <v>125099910535</v>
          </cell>
          <cell r="B961">
            <v>20</v>
          </cell>
          <cell r="C961" t="str">
            <v>1250999135USD-530-05</v>
          </cell>
          <cell r="D961" t="str">
            <v>Seguros de Clientes Pagados por Anticipado (Otros Activos)</v>
          </cell>
          <cell r="E961">
            <v>825.56</v>
          </cell>
          <cell r="F961">
            <v>247.43</v>
          </cell>
          <cell r="G961">
            <v>63.06</v>
          </cell>
          <cell r="H961">
            <v>1009.93</v>
          </cell>
          <cell r="I961">
            <v>825.56</v>
          </cell>
          <cell r="J961">
            <v>247.43</v>
          </cell>
          <cell r="K961">
            <v>63.06</v>
          </cell>
          <cell r="L961">
            <v>1009.93</v>
          </cell>
        </row>
        <row r="962">
          <cell r="A962" t="str">
            <v>125099910735</v>
          </cell>
          <cell r="B962">
            <v>20</v>
          </cell>
          <cell r="C962" t="str">
            <v>1250999135USD-530-07</v>
          </cell>
          <cell r="D962" t="str">
            <v>Seguros de Clientes Pagados por Anticipado (Otros Activos)</v>
          </cell>
          <cell r="E962">
            <v>6952.14</v>
          </cell>
          <cell r="F962">
            <v>290.31</v>
          </cell>
          <cell r="G962">
            <v>53.07</v>
          </cell>
          <cell r="H962">
            <v>7189.38</v>
          </cell>
          <cell r="I962">
            <v>6952.14</v>
          </cell>
          <cell r="J962">
            <v>290.31</v>
          </cell>
          <cell r="K962">
            <v>53.07</v>
          </cell>
          <cell r="L962">
            <v>7189.38</v>
          </cell>
        </row>
        <row r="963">
          <cell r="A963" t="str">
            <v>125099910835</v>
          </cell>
          <cell r="B963">
            <v>20</v>
          </cell>
          <cell r="C963" t="str">
            <v>1250999135USD-530-08</v>
          </cell>
          <cell r="D963" t="str">
            <v>Seguros de Clientes Pagados por Anticipado (Otros Activos)</v>
          </cell>
          <cell r="E963">
            <v>4143.12</v>
          </cell>
          <cell r="F963">
            <v>0</v>
          </cell>
          <cell r="G963">
            <v>1775.64</v>
          </cell>
          <cell r="H963">
            <v>2367.48</v>
          </cell>
          <cell r="I963">
            <v>4143.12</v>
          </cell>
          <cell r="J963">
            <v>0</v>
          </cell>
          <cell r="K963">
            <v>1775.64</v>
          </cell>
          <cell r="L963">
            <v>2367.48</v>
          </cell>
        </row>
        <row r="964">
          <cell r="A964" t="str">
            <v>125099911035</v>
          </cell>
          <cell r="B964">
            <v>20</v>
          </cell>
          <cell r="C964" t="str">
            <v>1250999135USD-530-10</v>
          </cell>
          <cell r="D964" t="str">
            <v>Seguros de Clientes Pagados por Anticipado (Otros Activos)</v>
          </cell>
          <cell r="E964">
            <v>3613.57</v>
          </cell>
          <cell r="F964">
            <v>147.71</v>
          </cell>
          <cell r="G964">
            <v>131.44</v>
          </cell>
          <cell r="H964">
            <v>3629.84</v>
          </cell>
          <cell r="I964">
            <v>3613.57</v>
          </cell>
          <cell r="J964">
            <v>147.71</v>
          </cell>
          <cell r="K964">
            <v>131.44</v>
          </cell>
          <cell r="L964">
            <v>3629.84</v>
          </cell>
        </row>
        <row r="965">
          <cell r="A965" t="str">
            <v>125099911135</v>
          </cell>
          <cell r="B965">
            <v>20</v>
          </cell>
          <cell r="C965" t="str">
            <v>1250999135USD-530-11</v>
          </cell>
          <cell r="D965" t="str">
            <v>Seguros de Clientes Pagados por Anticipado (Otros Activos)</v>
          </cell>
          <cell r="E965">
            <v>756.64</v>
          </cell>
          <cell r="F965">
            <v>161.52000000000001</v>
          </cell>
          <cell r="G965">
            <v>127.84</v>
          </cell>
          <cell r="H965">
            <v>790.32</v>
          </cell>
          <cell r="I965">
            <v>756.64</v>
          </cell>
          <cell r="J965">
            <v>161.52000000000001</v>
          </cell>
          <cell r="K965">
            <v>127.84</v>
          </cell>
          <cell r="L965">
            <v>790.32</v>
          </cell>
        </row>
        <row r="966">
          <cell r="A966" t="str">
            <v>125099911235</v>
          </cell>
          <cell r="B966">
            <v>20</v>
          </cell>
          <cell r="C966" t="str">
            <v>1250999135USD-530-12</v>
          </cell>
          <cell r="D966" t="str">
            <v>Seguros de Clientes Pagados por Anticipado (Otros Activos)</v>
          </cell>
          <cell r="E966">
            <v>13574.9</v>
          </cell>
          <cell r="F966">
            <v>0</v>
          </cell>
          <cell r="G966">
            <v>1140.44</v>
          </cell>
          <cell r="H966">
            <v>12434.46</v>
          </cell>
          <cell r="I966">
            <v>13574.9</v>
          </cell>
          <cell r="J966">
            <v>0</v>
          </cell>
          <cell r="K966">
            <v>1140.44</v>
          </cell>
          <cell r="L966">
            <v>12434.46</v>
          </cell>
        </row>
        <row r="967">
          <cell r="A967" t="str">
            <v>125099911335</v>
          </cell>
          <cell r="B967">
            <v>20</v>
          </cell>
          <cell r="C967" t="str">
            <v>1250999135USD-530-13</v>
          </cell>
          <cell r="D967" t="str">
            <v>Seguros de Clientes Pagados por Anticipado (Otros Activos)</v>
          </cell>
          <cell r="E967">
            <v>5199.08</v>
          </cell>
          <cell r="F967">
            <v>0</v>
          </cell>
          <cell r="G967">
            <v>1650.5</v>
          </cell>
          <cell r="H967">
            <v>3548.58</v>
          </cell>
          <cell r="I967">
            <v>5199.08</v>
          </cell>
          <cell r="J967">
            <v>0</v>
          </cell>
          <cell r="K967">
            <v>1650.5</v>
          </cell>
          <cell r="L967">
            <v>3548.58</v>
          </cell>
        </row>
        <row r="968">
          <cell r="A968" t="str">
            <v>125099911735</v>
          </cell>
          <cell r="B968">
            <v>20</v>
          </cell>
          <cell r="C968" t="str">
            <v>1250999135USD-530-17</v>
          </cell>
          <cell r="D968" t="str">
            <v>Seguros de Clientes Pagados por Anticipado (Otros Activos)</v>
          </cell>
          <cell r="E968">
            <v>1937.76</v>
          </cell>
          <cell r="F968">
            <v>0</v>
          </cell>
          <cell r="G968">
            <v>826.96</v>
          </cell>
          <cell r="H968">
            <v>1110.8</v>
          </cell>
          <cell r="I968">
            <v>1937.76</v>
          </cell>
          <cell r="J968">
            <v>0</v>
          </cell>
          <cell r="K968">
            <v>826.96</v>
          </cell>
          <cell r="L968">
            <v>1110.8</v>
          </cell>
        </row>
        <row r="969">
          <cell r="A969" t="str">
            <v>125099911835</v>
          </cell>
          <cell r="B969">
            <v>20</v>
          </cell>
          <cell r="C969" t="str">
            <v>1250999135USD-530-18</v>
          </cell>
          <cell r="D969" t="str">
            <v>Seguros de Clientes Pagados por Anticipado (Otros Activos)</v>
          </cell>
          <cell r="E969">
            <v>522.14</v>
          </cell>
          <cell r="F969">
            <v>62.2</v>
          </cell>
          <cell r="G969">
            <v>43.12</v>
          </cell>
          <cell r="H969">
            <v>541.22</v>
          </cell>
          <cell r="I969">
            <v>522.14</v>
          </cell>
          <cell r="J969">
            <v>62.2</v>
          </cell>
          <cell r="K969">
            <v>43.12</v>
          </cell>
          <cell r="L969">
            <v>541.22</v>
          </cell>
        </row>
        <row r="970">
          <cell r="A970" t="str">
            <v>125099911935</v>
          </cell>
          <cell r="B970">
            <v>20</v>
          </cell>
          <cell r="C970" t="str">
            <v>1250999135USD-530-19</v>
          </cell>
          <cell r="D970" t="str">
            <v>Seguros de Clientes Pagados por Anticipado (Otros Activos)</v>
          </cell>
          <cell r="E970">
            <v>3668.21</v>
          </cell>
          <cell r="F970">
            <v>0</v>
          </cell>
          <cell r="G970">
            <v>890.37</v>
          </cell>
          <cell r="H970">
            <v>2777.84</v>
          </cell>
          <cell r="I970">
            <v>3668.21</v>
          </cell>
          <cell r="J970">
            <v>0</v>
          </cell>
          <cell r="K970">
            <v>890.37</v>
          </cell>
          <cell r="L970">
            <v>2777.84</v>
          </cell>
        </row>
        <row r="971">
          <cell r="A971" t="str">
            <v>125099912235</v>
          </cell>
          <cell r="B971">
            <v>20</v>
          </cell>
          <cell r="C971" t="str">
            <v>1250999135USD-530-22</v>
          </cell>
          <cell r="D971" t="str">
            <v>Seguros de Clientes Pagados por Anticipado (Otros Activos)</v>
          </cell>
          <cell r="E971">
            <v>3786.79</v>
          </cell>
          <cell r="F971">
            <v>245.6</v>
          </cell>
          <cell r="G971">
            <v>78.61</v>
          </cell>
          <cell r="H971">
            <v>3953.78</v>
          </cell>
          <cell r="I971">
            <v>3786.79</v>
          </cell>
          <cell r="J971">
            <v>245.6</v>
          </cell>
          <cell r="K971">
            <v>78.61</v>
          </cell>
          <cell r="L971">
            <v>3953.78</v>
          </cell>
        </row>
        <row r="972">
          <cell r="A972" t="str">
            <v>125099912335</v>
          </cell>
          <cell r="B972">
            <v>20</v>
          </cell>
          <cell r="C972" t="str">
            <v>1250999135USD-530-23</v>
          </cell>
          <cell r="D972" t="str">
            <v>Seguros de Clientes Pagados por Anticipado (Otros Activos)</v>
          </cell>
          <cell r="E972">
            <v>1751.02</v>
          </cell>
          <cell r="F972">
            <v>457.97</v>
          </cell>
          <cell r="G972">
            <v>0</v>
          </cell>
          <cell r="H972">
            <v>2208.9899999999998</v>
          </cell>
          <cell r="I972">
            <v>1751.02</v>
          </cell>
          <cell r="J972">
            <v>457.97</v>
          </cell>
          <cell r="K972">
            <v>0</v>
          </cell>
          <cell r="L972">
            <v>2208.9899999999998</v>
          </cell>
        </row>
        <row r="973">
          <cell r="A973" t="str">
            <v>125099912435</v>
          </cell>
          <cell r="B973">
            <v>20</v>
          </cell>
          <cell r="C973" t="str">
            <v>1250999135USD-530-24</v>
          </cell>
          <cell r="D973" t="str">
            <v>Seguros de Clientes Pagados por Anticipado (Otros Activos)</v>
          </cell>
          <cell r="E973">
            <v>7181.73</v>
          </cell>
          <cell r="F973">
            <v>0</v>
          </cell>
          <cell r="G973">
            <v>1615.86</v>
          </cell>
          <cell r="H973">
            <v>5565.87</v>
          </cell>
          <cell r="I973">
            <v>7181.73</v>
          </cell>
          <cell r="J973">
            <v>0</v>
          </cell>
          <cell r="K973">
            <v>1615.86</v>
          </cell>
          <cell r="L973">
            <v>5565.87</v>
          </cell>
        </row>
        <row r="974">
          <cell r="A974" t="str">
            <v>125099912635</v>
          </cell>
          <cell r="B974">
            <v>20</v>
          </cell>
          <cell r="C974" t="str">
            <v>1250999135USD-530-26</v>
          </cell>
          <cell r="D974" t="str">
            <v>Seguros de Clientes Pagados por Anticipado (Otros Activos)</v>
          </cell>
          <cell r="E974">
            <v>1742.78</v>
          </cell>
          <cell r="F974">
            <v>66.33</v>
          </cell>
          <cell r="G974">
            <v>14.79</v>
          </cell>
          <cell r="H974">
            <v>1794.32</v>
          </cell>
          <cell r="I974">
            <v>1742.78</v>
          </cell>
          <cell r="J974">
            <v>66.33</v>
          </cell>
          <cell r="K974">
            <v>14.79</v>
          </cell>
          <cell r="L974">
            <v>1794.32</v>
          </cell>
        </row>
        <row r="975">
          <cell r="A975" t="str">
            <v>125099912735</v>
          </cell>
          <cell r="B975">
            <v>20</v>
          </cell>
          <cell r="C975" t="str">
            <v>1250999135USD-530-27</v>
          </cell>
          <cell r="D975" t="str">
            <v>Seguros de Clientes Pagados por Anticipado (Otros Activos)</v>
          </cell>
          <cell r="E975">
            <v>626.19000000000005</v>
          </cell>
          <cell r="F975">
            <v>0</v>
          </cell>
          <cell r="G975">
            <v>59.84</v>
          </cell>
          <cell r="H975">
            <v>566.35</v>
          </cell>
          <cell r="I975">
            <v>626.19000000000005</v>
          </cell>
          <cell r="J975">
            <v>0</v>
          </cell>
          <cell r="K975">
            <v>59.84</v>
          </cell>
          <cell r="L975">
            <v>566.35</v>
          </cell>
        </row>
        <row r="976">
          <cell r="A976" t="str">
            <v>125099913135</v>
          </cell>
          <cell r="B976">
            <v>20</v>
          </cell>
          <cell r="C976" t="str">
            <v>1250999135USD-530-31</v>
          </cell>
          <cell r="D976" t="str">
            <v>Seguros de Clientes Pagados por Anticipado (Otros Activos)</v>
          </cell>
          <cell r="E976">
            <v>2189.19</v>
          </cell>
          <cell r="F976">
            <v>8786.4699999999993</v>
          </cell>
          <cell r="G976">
            <v>0</v>
          </cell>
          <cell r="H976">
            <v>10975.66</v>
          </cell>
          <cell r="I976">
            <v>2189.19</v>
          </cell>
          <cell r="J976">
            <v>8786.4699999999993</v>
          </cell>
          <cell r="K976">
            <v>0</v>
          </cell>
          <cell r="L976">
            <v>10975.66</v>
          </cell>
        </row>
        <row r="977">
          <cell r="A977" t="str">
            <v>125099914135</v>
          </cell>
          <cell r="B977">
            <v>20</v>
          </cell>
          <cell r="C977" t="str">
            <v>1250999135USD-530-41</v>
          </cell>
          <cell r="D977" t="str">
            <v>Seguros de Clientes Pagados por Anticipado (Otros Activos)</v>
          </cell>
          <cell r="E977">
            <v>5749.92</v>
          </cell>
          <cell r="F977">
            <v>0</v>
          </cell>
          <cell r="G977">
            <v>1935.18</v>
          </cell>
          <cell r="H977">
            <v>3814.74</v>
          </cell>
          <cell r="I977">
            <v>5749.92</v>
          </cell>
          <cell r="J977">
            <v>0</v>
          </cell>
          <cell r="K977">
            <v>1935.18</v>
          </cell>
          <cell r="L977">
            <v>3814.74</v>
          </cell>
        </row>
        <row r="978">
          <cell r="A978" t="str">
            <v>125099915935</v>
          </cell>
          <cell r="B978">
            <v>20</v>
          </cell>
          <cell r="C978" t="str">
            <v>1250999135USD-530-59</v>
          </cell>
          <cell r="D978" t="str">
            <v>Seguros de Clientes Pagados por Anticipado (Otros Activos)</v>
          </cell>
          <cell r="E978">
            <v>0</v>
          </cell>
          <cell r="F978">
            <v>7.35</v>
          </cell>
          <cell r="G978">
            <v>0</v>
          </cell>
          <cell r="H978">
            <v>7.35</v>
          </cell>
          <cell r="I978">
            <v>0</v>
          </cell>
          <cell r="J978">
            <v>7.35</v>
          </cell>
          <cell r="K978">
            <v>0</v>
          </cell>
          <cell r="L978">
            <v>7.35</v>
          </cell>
        </row>
        <row r="979">
          <cell r="A979" t="str">
            <v>1250999137</v>
          </cell>
          <cell r="B979">
            <v>14</v>
          </cell>
          <cell r="C979" t="str">
            <v>1250999137 USD</v>
          </cell>
          <cell r="D979" t="str">
            <v>Servicio de asesoría y/o tramitación por cobrar a Clientes</v>
          </cell>
          <cell r="E979">
            <v>0</v>
          </cell>
          <cell r="F979">
            <v>617223.36</v>
          </cell>
          <cell r="G979">
            <v>617223.36</v>
          </cell>
          <cell r="H979">
            <v>0</v>
          </cell>
          <cell r="I979">
            <v>0</v>
          </cell>
          <cell r="J979">
            <v>617223.36</v>
          </cell>
          <cell r="K979">
            <v>617223.36</v>
          </cell>
          <cell r="L979">
            <v>0</v>
          </cell>
        </row>
        <row r="980">
          <cell r="A980" t="str">
            <v>125099910137</v>
          </cell>
          <cell r="B980">
            <v>20</v>
          </cell>
          <cell r="C980" t="str">
            <v>1250999137USD-530-01</v>
          </cell>
          <cell r="D980" t="str">
            <v>Servicio de asesoría y/o tramitación por cobrar a Clientes (Otros Activos)</v>
          </cell>
          <cell r="E980">
            <v>0</v>
          </cell>
          <cell r="F980">
            <v>279.52</v>
          </cell>
          <cell r="G980">
            <v>279.52</v>
          </cell>
          <cell r="H980">
            <v>0</v>
          </cell>
          <cell r="I980">
            <v>0</v>
          </cell>
          <cell r="J980">
            <v>279.52</v>
          </cell>
          <cell r="K980">
            <v>279.52</v>
          </cell>
          <cell r="L980">
            <v>0</v>
          </cell>
        </row>
        <row r="981">
          <cell r="A981" t="str">
            <v>125099910237</v>
          </cell>
          <cell r="B981">
            <v>20</v>
          </cell>
          <cell r="C981" t="str">
            <v>1250999137USD-530-02</v>
          </cell>
          <cell r="D981" t="str">
            <v>Servicio de asesoría y/o tramitación por cobrar a Clientes (Otros Activos)</v>
          </cell>
          <cell r="E981">
            <v>0</v>
          </cell>
          <cell r="F981">
            <v>5141.5</v>
          </cell>
          <cell r="G981">
            <v>5141.5</v>
          </cell>
          <cell r="H981">
            <v>0</v>
          </cell>
          <cell r="I981">
            <v>0</v>
          </cell>
          <cell r="J981">
            <v>5141.5</v>
          </cell>
          <cell r="K981">
            <v>5141.5</v>
          </cell>
          <cell r="L981">
            <v>0</v>
          </cell>
        </row>
        <row r="982">
          <cell r="A982" t="str">
            <v>125099910337</v>
          </cell>
          <cell r="B982">
            <v>20</v>
          </cell>
          <cell r="C982" t="str">
            <v>1250999137USD-530-03</v>
          </cell>
          <cell r="D982" t="str">
            <v>Servicio de asesoría y/o tramitación por cobrar a Clientes (Otros Activos)</v>
          </cell>
          <cell r="E982">
            <v>0</v>
          </cell>
          <cell r="F982">
            <v>36220.269999999997</v>
          </cell>
          <cell r="G982">
            <v>36220.269999999997</v>
          </cell>
          <cell r="H982">
            <v>0</v>
          </cell>
          <cell r="I982">
            <v>0</v>
          </cell>
          <cell r="J982">
            <v>36220.269999999997</v>
          </cell>
          <cell r="K982">
            <v>36220.269999999997</v>
          </cell>
          <cell r="L982">
            <v>0</v>
          </cell>
        </row>
        <row r="983">
          <cell r="A983" t="str">
            <v>125099910437</v>
          </cell>
          <cell r="B983">
            <v>20</v>
          </cell>
          <cell r="C983" t="str">
            <v>1250999137USD-530-04</v>
          </cell>
          <cell r="D983" t="str">
            <v>Servicio de asesoría y/o tramitación por cobrar a Clientes (Otros Activos)</v>
          </cell>
          <cell r="E983">
            <v>0</v>
          </cell>
          <cell r="F983">
            <v>2760.84</v>
          </cell>
          <cell r="G983">
            <v>2760.84</v>
          </cell>
          <cell r="H983">
            <v>0</v>
          </cell>
          <cell r="I983">
            <v>0</v>
          </cell>
          <cell r="J983">
            <v>2760.84</v>
          </cell>
          <cell r="K983">
            <v>2760.84</v>
          </cell>
          <cell r="L983">
            <v>0</v>
          </cell>
        </row>
        <row r="984">
          <cell r="A984" t="str">
            <v>125099910537</v>
          </cell>
          <cell r="B984">
            <v>20</v>
          </cell>
          <cell r="C984" t="str">
            <v>1250999137USD-530-05</v>
          </cell>
          <cell r="D984" t="str">
            <v>Servicio de asesoría y/o tramitación por cobrar a Clientes (Otros Activos)</v>
          </cell>
          <cell r="E984">
            <v>0</v>
          </cell>
          <cell r="F984">
            <v>3656.08</v>
          </cell>
          <cell r="G984">
            <v>3656.08</v>
          </cell>
          <cell r="H984">
            <v>0</v>
          </cell>
          <cell r="I984">
            <v>0</v>
          </cell>
          <cell r="J984">
            <v>3656.08</v>
          </cell>
          <cell r="K984">
            <v>3656.08</v>
          </cell>
          <cell r="L984">
            <v>0</v>
          </cell>
        </row>
        <row r="985">
          <cell r="A985" t="str">
            <v>125099910737</v>
          </cell>
          <cell r="B985">
            <v>20</v>
          </cell>
          <cell r="C985" t="str">
            <v>1250999137USD-530-07</v>
          </cell>
          <cell r="D985" t="str">
            <v>Servicio de asesoría y/o tramitación por cobrar a Clientes (Otros Activos)</v>
          </cell>
          <cell r="E985">
            <v>0</v>
          </cell>
          <cell r="F985">
            <v>3463.51</v>
          </cell>
          <cell r="G985">
            <v>3463.51</v>
          </cell>
          <cell r="H985">
            <v>0</v>
          </cell>
          <cell r="I985">
            <v>0</v>
          </cell>
          <cell r="J985">
            <v>3463.51</v>
          </cell>
          <cell r="K985">
            <v>3463.51</v>
          </cell>
          <cell r="L985">
            <v>0</v>
          </cell>
        </row>
        <row r="986">
          <cell r="A986" t="str">
            <v>125099910837</v>
          </cell>
          <cell r="B986">
            <v>20</v>
          </cell>
          <cell r="C986" t="str">
            <v>1250999137USD-530-08</v>
          </cell>
          <cell r="D986" t="str">
            <v>Servicio de asesoría y/o tramitación por cobrar a Clientes (Otros Activos)</v>
          </cell>
          <cell r="E986">
            <v>0</v>
          </cell>
          <cell r="F986">
            <v>2474.6999999999998</v>
          </cell>
          <cell r="G986">
            <v>2474.6999999999998</v>
          </cell>
          <cell r="H986">
            <v>0</v>
          </cell>
          <cell r="I986">
            <v>0</v>
          </cell>
          <cell r="J986">
            <v>2474.6999999999998</v>
          </cell>
          <cell r="K986">
            <v>2474.6999999999998</v>
          </cell>
          <cell r="L986">
            <v>0</v>
          </cell>
        </row>
        <row r="987">
          <cell r="A987" t="str">
            <v>125099911037</v>
          </cell>
          <cell r="B987">
            <v>20</v>
          </cell>
          <cell r="C987" t="str">
            <v>1250999137USD-530-10</v>
          </cell>
          <cell r="D987" t="str">
            <v>Servicio de asesoría y/o tramitación por cobrar a Clientes (Otros Activos)</v>
          </cell>
          <cell r="E987">
            <v>0</v>
          </cell>
          <cell r="F987">
            <v>2260</v>
          </cell>
          <cell r="G987">
            <v>2260</v>
          </cell>
          <cell r="H987">
            <v>0</v>
          </cell>
          <cell r="I987">
            <v>0</v>
          </cell>
          <cell r="J987">
            <v>2260</v>
          </cell>
          <cell r="K987">
            <v>2260</v>
          </cell>
          <cell r="L987">
            <v>0</v>
          </cell>
        </row>
        <row r="988">
          <cell r="A988" t="str">
            <v>125099911137</v>
          </cell>
          <cell r="B988">
            <v>20</v>
          </cell>
          <cell r="C988" t="str">
            <v>1250999137USD-530-11</v>
          </cell>
          <cell r="D988" t="str">
            <v>Servicio de asesoría y/o tramitación por cobrar a Clientes (Otros Activos)</v>
          </cell>
          <cell r="E988">
            <v>0</v>
          </cell>
          <cell r="F988">
            <v>3864.45</v>
          </cell>
          <cell r="G988">
            <v>3864.45</v>
          </cell>
          <cell r="H988">
            <v>0</v>
          </cell>
          <cell r="I988">
            <v>0</v>
          </cell>
          <cell r="J988">
            <v>3864.45</v>
          </cell>
          <cell r="K988">
            <v>3864.45</v>
          </cell>
          <cell r="L988">
            <v>0</v>
          </cell>
        </row>
        <row r="989">
          <cell r="A989" t="str">
            <v>125099911237</v>
          </cell>
          <cell r="B989">
            <v>20</v>
          </cell>
          <cell r="C989" t="str">
            <v>1250999137USD-530-12</v>
          </cell>
          <cell r="D989" t="str">
            <v>Servicio de asesoría y/o tramitación por cobrar a Clientes (Otros Activos)</v>
          </cell>
          <cell r="E989">
            <v>0</v>
          </cell>
          <cell r="F989">
            <v>1751.38</v>
          </cell>
          <cell r="G989">
            <v>1751.38</v>
          </cell>
          <cell r="H989">
            <v>0</v>
          </cell>
          <cell r="I989">
            <v>0</v>
          </cell>
          <cell r="J989">
            <v>1751.38</v>
          </cell>
          <cell r="K989">
            <v>1751.38</v>
          </cell>
          <cell r="L989">
            <v>0</v>
          </cell>
        </row>
        <row r="990">
          <cell r="A990" t="str">
            <v>125099911337</v>
          </cell>
          <cell r="B990">
            <v>20</v>
          </cell>
          <cell r="C990" t="str">
            <v>1250999137USD-530-13</v>
          </cell>
          <cell r="D990" t="str">
            <v>Servicio de asesoría y/o tramitación por cobrar a Clientes (Otros Activos)</v>
          </cell>
          <cell r="E990">
            <v>0</v>
          </cell>
          <cell r="F990">
            <v>1582</v>
          </cell>
          <cell r="G990">
            <v>1582</v>
          </cell>
          <cell r="H990">
            <v>0</v>
          </cell>
          <cell r="I990">
            <v>0</v>
          </cell>
          <cell r="J990">
            <v>1582</v>
          </cell>
          <cell r="K990">
            <v>1582</v>
          </cell>
          <cell r="L990">
            <v>0</v>
          </cell>
        </row>
        <row r="991">
          <cell r="A991" t="str">
            <v>125099911737</v>
          </cell>
          <cell r="B991">
            <v>20</v>
          </cell>
          <cell r="C991" t="str">
            <v>1250999137USD-530-17</v>
          </cell>
          <cell r="D991" t="str">
            <v>Servicio de asesoría y/o tramitación por cobrar a Clientes (Otros Activos)</v>
          </cell>
          <cell r="E991">
            <v>0</v>
          </cell>
          <cell r="F991">
            <v>9498.9699999999993</v>
          </cell>
          <cell r="G991">
            <v>9498.9699999999993</v>
          </cell>
          <cell r="H991">
            <v>0</v>
          </cell>
          <cell r="I991">
            <v>0</v>
          </cell>
          <cell r="J991">
            <v>9498.9699999999993</v>
          </cell>
          <cell r="K991">
            <v>9498.9699999999993</v>
          </cell>
          <cell r="L991">
            <v>0</v>
          </cell>
        </row>
        <row r="992">
          <cell r="A992" t="str">
            <v>125099911837</v>
          </cell>
          <cell r="B992">
            <v>20</v>
          </cell>
          <cell r="C992" t="str">
            <v>1250999137USD-530-18</v>
          </cell>
          <cell r="D992" t="str">
            <v>Servicio de asesoría y/o tramitación por cobrar a Clientes (Otros Activos)</v>
          </cell>
          <cell r="E992">
            <v>0</v>
          </cell>
          <cell r="F992">
            <v>146.9</v>
          </cell>
          <cell r="G992">
            <v>146.9</v>
          </cell>
          <cell r="H992">
            <v>0</v>
          </cell>
          <cell r="I992">
            <v>0</v>
          </cell>
          <cell r="J992">
            <v>146.9</v>
          </cell>
          <cell r="K992">
            <v>146.9</v>
          </cell>
          <cell r="L992">
            <v>0</v>
          </cell>
        </row>
        <row r="993">
          <cell r="A993" t="str">
            <v>125099911937</v>
          </cell>
          <cell r="B993">
            <v>20</v>
          </cell>
          <cell r="C993" t="str">
            <v>1250999137USD-530-19</v>
          </cell>
          <cell r="D993" t="str">
            <v>Servicio de asesoría y/o tramitación por cobrar a Clientes (Otros Activos)</v>
          </cell>
          <cell r="E993">
            <v>0</v>
          </cell>
          <cell r="F993">
            <v>270.62</v>
          </cell>
          <cell r="G993">
            <v>270.62</v>
          </cell>
          <cell r="H993">
            <v>0</v>
          </cell>
          <cell r="I993">
            <v>0</v>
          </cell>
          <cell r="J993">
            <v>270.62</v>
          </cell>
          <cell r="K993">
            <v>270.62</v>
          </cell>
          <cell r="L993">
            <v>0</v>
          </cell>
        </row>
        <row r="994">
          <cell r="A994" t="str">
            <v>125099912237</v>
          </cell>
          <cell r="B994">
            <v>20</v>
          </cell>
          <cell r="C994" t="str">
            <v>1250999137USD-530-22</v>
          </cell>
          <cell r="D994" t="str">
            <v>Servicio de asesoría y/o tramitación por cobrar a Clientes (Otros Activos)</v>
          </cell>
          <cell r="E994">
            <v>0</v>
          </cell>
          <cell r="F994">
            <v>1259.95</v>
          </cell>
          <cell r="G994">
            <v>1259.95</v>
          </cell>
          <cell r="H994">
            <v>0</v>
          </cell>
          <cell r="I994">
            <v>0</v>
          </cell>
          <cell r="J994">
            <v>1259.95</v>
          </cell>
          <cell r="K994">
            <v>1259.95</v>
          </cell>
          <cell r="L994">
            <v>0</v>
          </cell>
        </row>
        <row r="995">
          <cell r="A995" t="str">
            <v>125099912337</v>
          </cell>
          <cell r="B995">
            <v>20</v>
          </cell>
          <cell r="C995" t="str">
            <v>1250999137USD-530-23</v>
          </cell>
          <cell r="D995" t="str">
            <v>Servicio de asesoría y/o tramitación por cobrar a Clientes (Otros Activos)</v>
          </cell>
          <cell r="E995">
            <v>0</v>
          </cell>
          <cell r="F995">
            <v>1406.85</v>
          </cell>
          <cell r="G995">
            <v>1406.85</v>
          </cell>
          <cell r="H995">
            <v>0</v>
          </cell>
          <cell r="I995">
            <v>0</v>
          </cell>
          <cell r="J995">
            <v>1406.85</v>
          </cell>
          <cell r="K995">
            <v>1406.85</v>
          </cell>
          <cell r="L995">
            <v>0</v>
          </cell>
        </row>
        <row r="996">
          <cell r="A996" t="str">
            <v>125099912437</v>
          </cell>
          <cell r="B996">
            <v>20</v>
          </cell>
          <cell r="C996" t="str">
            <v>1250999137USD-530-24</v>
          </cell>
          <cell r="D996" t="str">
            <v>Servicio de asesoría y/o tramitación por cobrar a Clientes (Otros Activos)</v>
          </cell>
          <cell r="E996">
            <v>0</v>
          </cell>
          <cell r="F996">
            <v>1610.25</v>
          </cell>
          <cell r="G996">
            <v>1610.25</v>
          </cell>
          <cell r="H996">
            <v>0</v>
          </cell>
          <cell r="I996">
            <v>0</v>
          </cell>
          <cell r="J996">
            <v>1610.25</v>
          </cell>
          <cell r="K996">
            <v>1610.25</v>
          </cell>
          <cell r="L996">
            <v>0</v>
          </cell>
        </row>
        <row r="997">
          <cell r="A997" t="str">
            <v>125099912537</v>
          </cell>
          <cell r="B997">
            <v>20</v>
          </cell>
          <cell r="C997" t="str">
            <v>1250999137USD-530-25</v>
          </cell>
          <cell r="D997" t="str">
            <v>Servicio de asesoría y/o tramitación por cobrar a Clientes (Otros Activos)</v>
          </cell>
          <cell r="E997">
            <v>0</v>
          </cell>
          <cell r="F997">
            <v>791</v>
          </cell>
          <cell r="G997">
            <v>791</v>
          </cell>
          <cell r="H997">
            <v>0</v>
          </cell>
          <cell r="I997">
            <v>0</v>
          </cell>
          <cell r="J997">
            <v>791</v>
          </cell>
          <cell r="K997">
            <v>791</v>
          </cell>
          <cell r="L997">
            <v>0</v>
          </cell>
        </row>
        <row r="998">
          <cell r="A998" t="str">
            <v>125099912637</v>
          </cell>
          <cell r="B998">
            <v>20</v>
          </cell>
          <cell r="C998" t="str">
            <v>1250999137USD-530-26</v>
          </cell>
          <cell r="D998" t="str">
            <v>Servicio de asesoría y/o tramitación por cobrar a Clientes (Otros Activos)</v>
          </cell>
          <cell r="E998">
            <v>0</v>
          </cell>
          <cell r="F998">
            <v>1836.25</v>
          </cell>
          <cell r="G998">
            <v>1836.25</v>
          </cell>
          <cell r="H998">
            <v>0</v>
          </cell>
          <cell r="I998">
            <v>0</v>
          </cell>
          <cell r="J998">
            <v>1836.25</v>
          </cell>
          <cell r="K998">
            <v>1836.25</v>
          </cell>
          <cell r="L998">
            <v>0</v>
          </cell>
        </row>
        <row r="999">
          <cell r="A999" t="str">
            <v>125099912737</v>
          </cell>
          <cell r="B999">
            <v>20</v>
          </cell>
          <cell r="C999" t="str">
            <v>1250999137USD-530-27</v>
          </cell>
          <cell r="D999" t="str">
            <v>Servicio de asesoría y/o tramitación por cobrar a Clientes (Otros Activos)</v>
          </cell>
          <cell r="E999">
            <v>0</v>
          </cell>
          <cell r="F999">
            <v>2029.16</v>
          </cell>
          <cell r="G999">
            <v>2029.16</v>
          </cell>
          <cell r="H999">
            <v>0</v>
          </cell>
          <cell r="I999">
            <v>0</v>
          </cell>
          <cell r="J999">
            <v>2029.16</v>
          </cell>
          <cell r="K999">
            <v>2029.16</v>
          </cell>
          <cell r="L999">
            <v>0</v>
          </cell>
        </row>
        <row r="1000">
          <cell r="A1000" t="str">
            <v>125099913137</v>
          </cell>
          <cell r="B1000">
            <v>20</v>
          </cell>
          <cell r="C1000" t="str">
            <v>1250999137USD-530-31</v>
          </cell>
          <cell r="D1000" t="str">
            <v>Servicio de asesoría y/o tramitación por cobrar a Clientes (Otros Activos)</v>
          </cell>
          <cell r="E1000">
            <v>0</v>
          </cell>
          <cell r="F1000">
            <v>532284.56000000006</v>
          </cell>
          <cell r="G1000">
            <v>532284.56000000006</v>
          </cell>
          <cell r="H1000">
            <v>0</v>
          </cell>
          <cell r="I1000">
            <v>0</v>
          </cell>
          <cell r="J1000">
            <v>532284.56000000006</v>
          </cell>
          <cell r="K1000">
            <v>532284.56000000006</v>
          </cell>
          <cell r="L1000">
            <v>0</v>
          </cell>
        </row>
        <row r="1001">
          <cell r="A1001" t="str">
            <v>125099914137</v>
          </cell>
          <cell r="B1001">
            <v>20</v>
          </cell>
          <cell r="C1001" t="str">
            <v>1250999137USD-530-41</v>
          </cell>
          <cell r="D1001" t="str">
            <v>Servicio de asesoría y/o tramitación por cobrar a Clientes (Otros Activos)</v>
          </cell>
          <cell r="E1001">
            <v>0</v>
          </cell>
          <cell r="F1001">
            <v>2634.6</v>
          </cell>
          <cell r="G1001">
            <v>2634.6</v>
          </cell>
          <cell r="H1001">
            <v>0</v>
          </cell>
          <cell r="I1001">
            <v>0</v>
          </cell>
          <cell r="J1001">
            <v>2634.6</v>
          </cell>
          <cell r="K1001">
            <v>2634.6</v>
          </cell>
          <cell r="L1001">
            <v>0</v>
          </cell>
        </row>
        <row r="1002">
          <cell r="A1002" t="str">
            <v>1250999196</v>
          </cell>
          <cell r="B1002">
            <v>14</v>
          </cell>
          <cell r="C1002" t="str">
            <v>1250999196 USD</v>
          </cell>
          <cell r="D1002" t="str">
            <v>Cuentas por cobrar  a empleados</v>
          </cell>
          <cell r="E1002">
            <v>46469.06</v>
          </cell>
          <cell r="F1002">
            <v>15440.59</v>
          </cell>
          <cell r="G1002">
            <v>37311.949999999997</v>
          </cell>
          <cell r="H1002">
            <v>24597.7</v>
          </cell>
          <cell r="I1002">
            <v>46469.06</v>
          </cell>
          <cell r="J1002">
            <v>15440.59</v>
          </cell>
          <cell r="K1002">
            <v>37311.949999999997</v>
          </cell>
          <cell r="L1002">
            <v>24597.7</v>
          </cell>
        </row>
        <row r="1003">
          <cell r="A1003" t="str">
            <v>125099910096</v>
          </cell>
          <cell r="B1003">
            <v>20</v>
          </cell>
          <cell r="C1003" t="str">
            <v>1250999196USD-530-00</v>
          </cell>
          <cell r="D1003" t="str">
            <v>Cuentas por cobrar  a empleados (Otros Activos)</v>
          </cell>
          <cell r="E1003">
            <v>46469.06</v>
          </cell>
          <cell r="F1003">
            <v>15440.59</v>
          </cell>
          <cell r="G1003">
            <v>37311.949999999997</v>
          </cell>
          <cell r="H1003">
            <v>24597.7</v>
          </cell>
          <cell r="I1003">
            <v>46469.06</v>
          </cell>
          <cell r="J1003">
            <v>15440.59</v>
          </cell>
          <cell r="K1003">
            <v>37311.949999999997</v>
          </cell>
          <cell r="L1003">
            <v>24597.7</v>
          </cell>
        </row>
        <row r="1004">
          <cell r="A1004" t="str">
            <v>1250999198</v>
          </cell>
          <cell r="B1004">
            <v>14</v>
          </cell>
          <cell r="C1004" t="str">
            <v>1250999198 USD</v>
          </cell>
          <cell r="D1004" t="str">
            <v>Recuperaciones por aplicar</v>
          </cell>
          <cell r="E1004">
            <v>0</v>
          </cell>
          <cell r="F1004">
            <v>24685134.800000001</v>
          </cell>
          <cell r="G1004">
            <v>24685134.800000001</v>
          </cell>
          <cell r="H1004">
            <v>0</v>
          </cell>
          <cell r="I1004">
            <v>0</v>
          </cell>
          <cell r="J1004">
            <v>24685134.800000001</v>
          </cell>
          <cell r="K1004">
            <v>24685134.800000001</v>
          </cell>
          <cell r="L1004">
            <v>0</v>
          </cell>
        </row>
        <row r="1005">
          <cell r="A1005" t="str">
            <v>125099910098</v>
          </cell>
          <cell r="B1005">
            <v>20</v>
          </cell>
          <cell r="C1005" t="str">
            <v>1250999198USD-430-00</v>
          </cell>
          <cell r="D1005" t="str">
            <v>Recuperaciones por aplicar (Cuentas Temporales)</v>
          </cell>
          <cell r="E1005">
            <v>0</v>
          </cell>
          <cell r="F1005">
            <v>24629207.510000002</v>
          </cell>
          <cell r="G1005">
            <v>24629207.510000002</v>
          </cell>
          <cell r="H1005">
            <v>0</v>
          </cell>
          <cell r="I1005">
            <v>0</v>
          </cell>
          <cell r="J1005">
            <v>24629207.510000002</v>
          </cell>
          <cell r="K1005">
            <v>24629207.510000002</v>
          </cell>
          <cell r="L1005">
            <v>0</v>
          </cell>
        </row>
        <row r="1006">
          <cell r="A1006" t="str">
            <v>125099910198</v>
          </cell>
          <cell r="B1006">
            <v>20</v>
          </cell>
          <cell r="C1006" t="str">
            <v>1250999198USD-430-01</v>
          </cell>
          <cell r="D1006" t="str">
            <v>Recuperaciones por aplicar (Cuentas Temporales)</v>
          </cell>
          <cell r="E1006">
            <v>0</v>
          </cell>
          <cell r="F1006">
            <v>1429.11</v>
          </cell>
          <cell r="G1006">
            <v>1429.11</v>
          </cell>
          <cell r="H1006">
            <v>0</v>
          </cell>
          <cell r="I1006">
            <v>0</v>
          </cell>
          <cell r="J1006">
            <v>1429.11</v>
          </cell>
          <cell r="K1006">
            <v>1429.11</v>
          </cell>
          <cell r="L1006">
            <v>0</v>
          </cell>
        </row>
        <row r="1007">
          <cell r="A1007" t="str">
            <v>125099910298</v>
          </cell>
          <cell r="B1007">
            <v>20</v>
          </cell>
          <cell r="C1007" t="str">
            <v>1250999198USD-430-02</v>
          </cell>
          <cell r="D1007" t="str">
            <v>Recuperaciones por aplicar (Cuentas Temporales)</v>
          </cell>
          <cell r="E1007">
            <v>0</v>
          </cell>
          <cell r="F1007">
            <v>313.45999999999998</v>
          </cell>
          <cell r="G1007">
            <v>313.45999999999998</v>
          </cell>
          <cell r="H1007">
            <v>0</v>
          </cell>
          <cell r="I1007">
            <v>0</v>
          </cell>
          <cell r="J1007">
            <v>313.45999999999998</v>
          </cell>
          <cell r="K1007">
            <v>313.45999999999998</v>
          </cell>
          <cell r="L1007">
            <v>0</v>
          </cell>
        </row>
        <row r="1008">
          <cell r="A1008" t="str">
            <v>125099910398</v>
          </cell>
          <cell r="B1008">
            <v>20</v>
          </cell>
          <cell r="C1008" t="str">
            <v>1250999198USD-430-03</v>
          </cell>
          <cell r="D1008" t="str">
            <v>Recuperaciones por aplicar (Cuentas Temporales)</v>
          </cell>
          <cell r="E1008">
            <v>0</v>
          </cell>
          <cell r="F1008">
            <v>3987.19</v>
          </cell>
          <cell r="G1008">
            <v>3987.19</v>
          </cell>
          <cell r="H1008">
            <v>0</v>
          </cell>
          <cell r="I1008">
            <v>0</v>
          </cell>
          <cell r="J1008">
            <v>3987.19</v>
          </cell>
          <cell r="K1008">
            <v>3987.19</v>
          </cell>
          <cell r="L1008">
            <v>0</v>
          </cell>
        </row>
        <row r="1009">
          <cell r="A1009" t="str">
            <v>125099910498</v>
          </cell>
          <cell r="B1009">
            <v>20</v>
          </cell>
          <cell r="C1009" t="str">
            <v>1250999198USD-430-04</v>
          </cell>
          <cell r="D1009" t="str">
            <v>Recuperaciones por aplicar (Cuentas Temporales)</v>
          </cell>
          <cell r="E1009">
            <v>0</v>
          </cell>
          <cell r="F1009">
            <v>2757.03</v>
          </cell>
          <cell r="G1009">
            <v>2757.03</v>
          </cell>
          <cell r="H1009">
            <v>0</v>
          </cell>
          <cell r="I1009">
            <v>0</v>
          </cell>
          <cell r="J1009">
            <v>2757.03</v>
          </cell>
          <cell r="K1009">
            <v>2757.03</v>
          </cell>
          <cell r="L1009">
            <v>0</v>
          </cell>
        </row>
        <row r="1010">
          <cell r="A1010" t="str">
            <v>125099910598</v>
          </cell>
          <cell r="B1010">
            <v>20</v>
          </cell>
          <cell r="C1010" t="str">
            <v>1250999198USD-430-05</v>
          </cell>
          <cell r="D1010" t="str">
            <v>Recuperaciones por aplicar (Cuentas Temporales)</v>
          </cell>
          <cell r="E1010">
            <v>0</v>
          </cell>
          <cell r="F1010">
            <v>822.8</v>
          </cell>
          <cell r="G1010">
            <v>822.8</v>
          </cell>
          <cell r="H1010">
            <v>0</v>
          </cell>
          <cell r="I1010">
            <v>0</v>
          </cell>
          <cell r="J1010">
            <v>822.8</v>
          </cell>
          <cell r="K1010">
            <v>822.8</v>
          </cell>
          <cell r="L1010">
            <v>0</v>
          </cell>
        </row>
        <row r="1011">
          <cell r="A1011" t="str">
            <v>125099910798</v>
          </cell>
          <cell r="B1011">
            <v>20</v>
          </cell>
          <cell r="C1011" t="str">
            <v>1250999198USD-430-07</v>
          </cell>
          <cell r="D1011" t="str">
            <v>Recuperaciones por aplicar (Cuentas Temporales)</v>
          </cell>
          <cell r="E1011">
            <v>0</v>
          </cell>
          <cell r="F1011">
            <v>14629.91</v>
          </cell>
          <cell r="G1011">
            <v>14629.91</v>
          </cell>
          <cell r="H1011">
            <v>0</v>
          </cell>
          <cell r="I1011">
            <v>0</v>
          </cell>
          <cell r="J1011">
            <v>14629.91</v>
          </cell>
          <cell r="K1011">
            <v>14629.91</v>
          </cell>
          <cell r="L1011">
            <v>0</v>
          </cell>
        </row>
        <row r="1012">
          <cell r="A1012" t="str">
            <v>125099910898</v>
          </cell>
          <cell r="B1012">
            <v>20</v>
          </cell>
          <cell r="C1012" t="str">
            <v>1250999198USD-430-08</v>
          </cell>
          <cell r="D1012" t="str">
            <v>Recuperaciones por aplicar (Cuentas Temporales)</v>
          </cell>
          <cell r="E1012">
            <v>0</v>
          </cell>
          <cell r="F1012">
            <v>2495.62</v>
          </cell>
          <cell r="G1012">
            <v>2495.62</v>
          </cell>
          <cell r="H1012">
            <v>0</v>
          </cell>
          <cell r="I1012">
            <v>0</v>
          </cell>
          <cell r="J1012">
            <v>2495.62</v>
          </cell>
          <cell r="K1012">
            <v>2495.62</v>
          </cell>
          <cell r="L1012">
            <v>0</v>
          </cell>
        </row>
        <row r="1013">
          <cell r="A1013" t="str">
            <v>125099911098</v>
          </cell>
          <cell r="B1013">
            <v>20</v>
          </cell>
          <cell r="C1013" t="str">
            <v>1250999198USD-430-10</v>
          </cell>
          <cell r="D1013" t="str">
            <v>Recuperaciones por aplicar (Cuentas Temporales)</v>
          </cell>
          <cell r="E1013">
            <v>0</v>
          </cell>
          <cell r="F1013">
            <v>460.04</v>
          </cell>
          <cell r="G1013">
            <v>460.04</v>
          </cell>
          <cell r="H1013">
            <v>0</v>
          </cell>
          <cell r="I1013">
            <v>0</v>
          </cell>
          <cell r="J1013">
            <v>460.04</v>
          </cell>
          <cell r="K1013">
            <v>460.04</v>
          </cell>
          <cell r="L1013">
            <v>0</v>
          </cell>
        </row>
        <row r="1014">
          <cell r="A1014" t="str">
            <v>125099911198</v>
          </cell>
          <cell r="B1014">
            <v>20</v>
          </cell>
          <cell r="C1014" t="str">
            <v>1250999198USD-430-11</v>
          </cell>
          <cell r="D1014" t="str">
            <v>Recuperaciones por aplicar (Cuentas Temporales)</v>
          </cell>
          <cell r="E1014">
            <v>0</v>
          </cell>
          <cell r="F1014">
            <v>291.45</v>
          </cell>
          <cell r="G1014">
            <v>291.45</v>
          </cell>
          <cell r="H1014">
            <v>0</v>
          </cell>
          <cell r="I1014">
            <v>0</v>
          </cell>
          <cell r="J1014">
            <v>291.45</v>
          </cell>
          <cell r="K1014">
            <v>291.45</v>
          </cell>
          <cell r="L1014">
            <v>0</v>
          </cell>
        </row>
        <row r="1015">
          <cell r="A1015" t="str">
            <v>125099911298</v>
          </cell>
          <cell r="B1015">
            <v>20</v>
          </cell>
          <cell r="C1015" t="str">
            <v>1250999198USD-430-12</v>
          </cell>
          <cell r="D1015" t="str">
            <v>Recuperaciones por aplicar (Cuentas Temporales)</v>
          </cell>
          <cell r="E1015">
            <v>0</v>
          </cell>
          <cell r="F1015">
            <v>609.86</v>
          </cell>
          <cell r="G1015">
            <v>609.86</v>
          </cell>
          <cell r="H1015">
            <v>0</v>
          </cell>
          <cell r="I1015">
            <v>0</v>
          </cell>
          <cell r="J1015">
            <v>609.86</v>
          </cell>
          <cell r="K1015">
            <v>609.86</v>
          </cell>
          <cell r="L1015">
            <v>0</v>
          </cell>
        </row>
        <row r="1016">
          <cell r="A1016" t="str">
            <v>125099911398</v>
          </cell>
          <cell r="B1016">
            <v>20</v>
          </cell>
          <cell r="C1016" t="str">
            <v>1250999198USD-430-13</v>
          </cell>
          <cell r="D1016" t="str">
            <v>Recuperaciones por aplicar (Cuentas Temporales)</v>
          </cell>
          <cell r="E1016">
            <v>0</v>
          </cell>
          <cell r="F1016">
            <v>237.2</v>
          </cell>
          <cell r="G1016">
            <v>237.2</v>
          </cell>
          <cell r="H1016">
            <v>0</v>
          </cell>
          <cell r="I1016">
            <v>0</v>
          </cell>
          <cell r="J1016">
            <v>237.2</v>
          </cell>
          <cell r="K1016">
            <v>237.2</v>
          </cell>
          <cell r="L1016">
            <v>0</v>
          </cell>
        </row>
        <row r="1017">
          <cell r="A1017" t="str">
            <v>125099911798</v>
          </cell>
          <cell r="B1017">
            <v>20</v>
          </cell>
          <cell r="C1017" t="str">
            <v>1250999198USD-430-17</v>
          </cell>
          <cell r="D1017" t="str">
            <v>Recuperaciones por aplicar (Cuentas Temporales)</v>
          </cell>
          <cell r="E1017">
            <v>0</v>
          </cell>
          <cell r="F1017">
            <v>511.42</v>
          </cell>
          <cell r="G1017">
            <v>511.42</v>
          </cell>
          <cell r="H1017">
            <v>0</v>
          </cell>
          <cell r="I1017">
            <v>0</v>
          </cell>
          <cell r="J1017">
            <v>511.42</v>
          </cell>
          <cell r="K1017">
            <v>511.42</v>
          </cell>
          <cell r="L1017">
            <v>0</v>
          </cell>
        </row>
        <row r="1018">
          <cell r="A1018" t="str">
            <v>125099911898</v>
          </cell>
          <cell r="B1018">
            <v>20</v>
          </cell>
          <cell r="C1018" t="str">
            <v>1250999198USD-430-18</v>
          </cell>
          <cell r="D1018" t="str">
            <v>Recuperaciones por aplicar (Cuentas Temporales)</v>
          </cell>
          <cell r="E1018">
            <v>0</v>
          </cell>
          <cell r="F1018">
            <v>332.46</v>
          </cell>
          <cell r="G1018">
            <v>332.46</v>
          </cell>
          <cell r="H1018">
            <v>0</v>
          </cell>
          <cell r="I1018">
            <v>0</v>
          </cell>
          <cell r="J1018">
            <v>332.46</v>
          </cell>
          <cell r="K1018">
            <v>332.46</v>
          </cell>
          <cell r="L1018">
            <v>0</v>
          </cell>
        </row>
        <row r="1019">
          <cell r="A1019" t="str">
            <v>125099911998</v>
          </cell>
          <cell r="B1019">
            <v>20</v>
          </cell>
          <cell r="C1019" t="str">
            <v>1250999198USD-430-19</v>
          </cell>
          <cell r="D1019" t="str">
            <v>Recuperaciones por aplicar (Cuentas Temporales)</v>
          </cell>
          <cell r="E1019">
            <v>0</v>
          </cell>
          <cell r="F1019">
            <v>506.5</v>
          </cell>
          <cell r="G1019">
            <v>506.5</v>
          </cell>
          <cell r="H1019">
            <v>0</v>
          </cell>
          <cell r="I1019">
            <v>0</v>
          </cell>
          <cell r="J1019">
            <v>506.5</v>
          </cell>
          <cell r="K1019">
            <v>506.5</v>
          </cell>
          <cell r="L1019">
            <v>0</v>
          </cell>
        </row>
        <row r="1020">
          <cell r="A1020" t="str">
            <v>125099912298</v>
          </cell>
          <cell r="B1020">
            <v>20</v>
          </cell>
          <cell r="C1020" t="str">
            <v>1250999198USD-430-22</v>
          </cell>
          <cell r="D1020" t="str">
            <v>Recuperaciones por aplicar (Cuentas Temporales)</v>
          </cell>
          <cell r="E1020">
            <v>0</v>
          </cell>
          <cell r="F1020">
            <v>678.31</v>
          </cell>
          <cell r="G1020">
            <v>678.31</v>
          </cell>
          <cell r="H1020">
            <v>0</v>
          </cell>
          <cell r="I1020">
            <v>0</v>
          </cell>
          <cell r="J1020">
            <v>678.31</v>
          </cell>
          <cell r="K1020">
            <v>678.31</v>
          </cell>
          <cell r="L1020">
            <v>0</v>
          </cell>
        </row>
        <row r="1021">
          <cell r="A1021" t="str">
            <v>125099912398</v>
          </cell>
          <cell r="B1021">
            <v>20</v>
          </cell>
          <cell r="C1021" t="str">
            <v>1250999198USD-430-23</v>
          </cell>
          <cell r="D1021" t="str">
            <v>Recuperaciones por aplicar (Cuentas Temporales)</v>
          </cell>
          <cell r="E1021">
            <v>0</v>
          </cell>
          <cell r="F1021">
            <v>902.03</v>
          </cell>
          <cell r="G1021">
            <v>902.03</v>
          </cell>
          <cell r="H1021">
            <v>0</v>
          </cell>
          <cell r="I1021">
            <v>0</v>
          </cell>
          <cell r="J1021">
            <v>902.03</v>
          </cell>
          <cell r="K1021">
            <v>902.03</v>
          </cell>
          <cell r="L1021">
            <v>0</v>
          </cell>
        </row>
        <row r="1022">
          <cell r="A1022" t="str">
            <v>125099912498</v>
          </cell>
          <cell r="B1022">
            <v>20</v>
          </cell>
          <cell r="C1022" t="str">
            <v>1250999198USD-430-24</v>
          </cell>
          <cell r="D1022" t="str">
            <v>Recuperaciones por aplicar (Cuentas Temporales)</v>
          </cell>
          <cell r="E1022">
            <v>0</v>
          </cell>
          <cell r="F1022">
            <v>11478.89</v>
          </cell>
          <cell r="G1022">
            <v>11478.89</v>
          </cell>
          <cell r="H1022">
            <v>0</v>
          </cell>
          <cell r="I1022">
            <v>0</v>
          </cell>
          <cell r="J1022">
            <v>11478.89</v>
          </cell>
          <cell r="K1022">
            <v>11478.89</v>
          </cell>
          <cell r="L1022">
            <v>0</v>
          </cell>
        </row>
        <row r="1023">
          <cell r="A1023" t="str">
            <v>125099912598</v>
          </cell>
          <cell r="B1023">
            <v>20</v>
          </cell>
          <cell r="C1023" t="str">
            <v>1250999198USD-430-25</v>
          </cell>
          <cell r="D1023" t="str">
            <v>Recuperaciones por aplicar (Cuentas Temporales)</v>
          </cell>
          <cell r="E1023">
            <v>0</v>
          </cell>
          <cell r="F1023">
            <v>282.2</v>
          </cell>
          <cell r="G1023">
            <v>282.2</v>
          </cell>
          <cell r="H1023">
            <v>0</v>
          </cell>
          <cell r="I1023">
            <v>0</v>
          </cell>
          <cell r="J1023">
            <v>282.2</v>
          </cell>
          <cell r="K1023">
            <v>282.2</v>
          </cell>
          <cell r="L1023">
            <v>0</v>
          </cell>
        </row>
        <row r="1024">
          <cell r="A1024" t="str">
            <v>125099912698</v>
          </cell>
          <cell r="B1024">
            <v>20</v>
          </cell>
          <cell r="C1024" t="str">
            <v>1250999198USD-430-26</v>
          </cell>
          <cell r="D1024" t="str">
            <v>Recuperaciones por aplicar (Cuentas Temporales)</v>
          </cell>
          <cell r="E1024">
            <v>0</v>
          </cell>
          <cell r="F1024">
            <v>184.28</v>
          </cell>
          <cell r="G1024">
            <v>184.28</v>
          </cell>
          <cell r="H1024">
            <v>0</v>
          </cell>
          <cell r="I1024">
            <v>0</v>
          </cell>
          <cell r="J1024">
            <v>184.28</v>
          </cell>
          <cell r="K1024">
            <v>184.28</v>
          </cell>
          <cell r="L1024">
            <v>0</v>
          </cell>
        </row>
        <row r="1025">
          <cell r="A1025" t="str">
            <v>125099912798</v>
          </cell>
          <cell r="B1025">
            <v>20</v>
          </cell>
          <cell r="C1025" t="str">
            <v>1250999198USD-430-27</v>
          </cell>
          <cell r="D1025" t="str">
            <v>Recuperaciones por aplicar (Cuentas Temporales)</v>
          </cell>
          <cell r="E1025">
            <v>0</v>
          </cell>
          <cell r="F1025">
            <v>235.97</v>
          </cell>
          <cell r="G1025">
            <v>235.97</v>
          </cell>
          <cell r="H1025">
            <v>0</v>
          </cell>
          <cell r="I1025">
            <v>0</v>
          </cell>
          <cell r="J1025">
            <v>235.97</v>
          </cell>
          <cell r="K1025">
            <v>235.97</v>
          </cell>
          <cell r="L1025">
            <v>0</v>
          </cell>
        </row>
        <row r="1026">
          <cell r="A1026" t="str">
            <v>125099913198</v>
          </cell>
          <cell r="B1026">
            <v>20</v>
          </cell>
          <cell r="C1026" t="str">
            <v>1250999198USD-430-31</v>
          </cell>
          <cell r="D1026" t="str">
            <v>Recuperaciones por aplicar (Cuentas Temporales)</v>
          </cell>
          <cell r="E1026">
            <v>0</v>
          </cell>
          <cell r="F1026">
            <v>651.62</v>
          </cell>
          <cell r="G1026">
            <v>651.62</v>
          </cell>
          <cell r="H1026">
            <v>0</v>
          </cell>
          <cell r="I1026">
            <v>0</v>
          </cell>
          <cell r="J1026">
            <v>651.62</v>
          </cell>
          <cell r="K1026">
            <v>651.62</v>
          </cell>
          <cell r="L1026">
            <v>0</v>
          </cell>
        </row>
        <row r="1027">
          <cell r="A1027" t="str">
            <v>125099914198</v>
          </cell>
          <cell r="B1027">
            <v>20</v>
          </cell>
          <cell r="C1027" t="str">
            <v>1250999198USD-430-41</v>
          </cell>
          <cell r="D1027" t="str">
            <v>Recuperaciones por aplicar (Cuentas Temporales)</v>
          </cell>
          <cell r="E1027">
            <v>0</v>
          </cell>
          <cell r="F1027">
            <v>5864.36</v>
          </cell>
          <cell r="G1027">
            <v>5864.36</v>
          </cell>
          <cell r="H1027">
            <v>0</v>
          </cell>
          <cell r="I1027">
            <v>0</v>
          </cell>
          <cell r="J1027">
            <v>5864.36</v>
          </cell>
          <cell r="K1027">
            <v>5864.36</v>
          </cell>
          <cell r="L1027">
            <v>0</v>
          </cell>
        </row>
        <row r="1028">
          <cell r="A1028" t="str">
            <v>125099915898</v>
          </cell>
          <cell r="B1028">
            <v>20</v>
          </cell>
          <cell r="C1028" t="str">
            <v>1250999198USD-430-58</v>
          </cell>
          <cell r="D1028" t="str">
            <v>Recuperaciones por aplicar (Cuentas Temporales)</v>
          </cell>
          <cell r="E1028">
            <v>0</v>
          </cell>
          <cell r="F1028">
            <v>3468.57</v>
          </cell>
          <cell r="G1028">
            <v>3468.57</v>
          </cell>
          <cell r="H1028">
            <v>0</v>
          </cell>
          <cell r="I1028">
            <v>0</v>
          </cell>
          <cell r="J1028">
            <v>3468.57</v>
          </cell>
          <cell r="K1028">
            <v>3468.57</v>
          </cell>
          <cell r="L1028">
            <v>0</v>
          </cell>
        </row>
        <row r="1029">
          <cell r="A1029" t="str">
            <v>125099915998</v>
          </cell>
          <cell r="B1029">
            <v>20</v>
          </cell>
          <cell r="C1029" t="str">
            <v>1250999198USD-430-59</v>
          </cell>
          <cell r="D1029" t="str">
            <v>Recuperaciones por aplicar (Cuentas Temporales)</v>
          </cell>
          <cell r="E1029">
            <v>0</v>
          </cell>
          <cell r="F1029">
            <v>2797.01</v>
          </cell>
          <cell r="G1029">
            <v>2797.01</v>
          </cell>
          <cell r="H1029">
            <v>0</v>
          </cell>
          <cell r="I1029">
            <v>0</v>
          </cell>
          <cell r="J1029">
            <v>2797.01</v>
          </cell>
          <cell r="K1029">
            <v>2797.01</v>
          </cell>
          <cell r="L1029">
            <v>0</v>
          </cell>
        </row>
        <row r="1030">
          <cell r="A1030" t="str">
            <v>1250999199</v>
          </cell>
          <cell r="B1030">
            <v>14</v>
          </cell>
          <cell r="C1030" t="str">
            <v>1250999199 USD</v>
          </cell>
          <cell r="D1030" t="str">
            <v>Otras - Otras Cuentas Por Cobrar</v>
          </cell>
          <cell r="E1030">
            <v>1210355.67</v>
          </cell>
          <cell r="F1030">
            <v>382536.49</v>
          </cell>
          <cell r="G1030">
            <v>222633.14</v>
          </cell>
          <cell r="H1030">
            <v>1370259.02</v>
          </cell>
          <cell r="I1030">
            <v>1210355.67</v>
          </cell>
          <cell r="J1030">
            <v>382536.49</v>
          </cell>
          <cell r="K1030">
            <v>222633.14</v>
          </cell>
          <cell r="L1030">
            <v>1370259.02</v>
          </cell>
        </row>
        <row r="1031">
          <cell r="A1031" t="str">
            <v>125099910099</v>
          </cell>
          <cell r="B1031">
            <v>20</v>
          </cell>
          <cell r="C1031" t="str">
            <v>1250999199USD-530-00</v>
          </cell>
          <cell r="D1031" t="str">
            <v>Otras - Otras Cuentas Por Cobrar (Otros Activos)</v>
          </cell>
          <cell r="E1031">
            <v>1210355.67</v>
          </cell>
          <cell r="F1031">
            <v>380666.1</v>
          </cell>
          <cell r="G1031">
            <v>220762.75</v>
          </cell>
          <cell r="H1031">
            <v>1370259.02</v>
          </cell>
          <cell r="I1031">
            <v>1210355.67</v>
          </cell>
          <cell r="J1031">
            <v>380666.1</v>
          </cell>
          <cell r="K1031">
            <v>220762.75</v>
          </cell>
          <cell r="L1031">
            <v>1370259.02</v>
          </cell>
        </row>
        <row r="1032">
          <cell r="A1032" t="str">
            <v>125099911299</v>
          </cell>
          <cell r="B1032">
            <v>20</v>
          </cell>
          <cell r="C1032" t="str">
            <v>1250999199USD-530-12</v>
          </cell>
          <cell r="D1032" t="str">
            <v>Otras - Otras Cuentas Por Cobrar (Otros Activos)</v>
          </cell>
          <cell r="E1032">
            <v>0</v>
          </cell>
          <cell r="F1032">
            <v>21.6</v>
          </cell>
          <cell r="G1032">
            <v>21.6</v>
          </cell>
          <cell r="H1032">
            <v>0</v>
          </cell>
          <cell r="I1032">
            <v>0</v>
          </cell>
          <cell r="J1032">
            <v>21.6</v>
          </cell>
          <cell r="K1032">
            <v>21.6</v>
          </cell>
          <cell r="L1032">
            <v>0</v>
          </cell>
        </row>
        <row r="1033">
          <cell r="A1033" t="str">
            <v>125099914199</v>
          </cell>
          <cell r="B1033">
            <v>20</v>
          </cell>
          <cell r="C1033" t="str">
            <v>1250999199USD-530-41</v>
          </cell>
          <cell r="D1033" t="str">
            <v>Otras - Otras Cuentas Por Cobrar (Otros Activos)</v>
          </cell>
          <cell r="E1033">
            <v>0</v>
          </cell>
          <cell r="F1033">
            <v>1848.79</v>
          </cell>
          <cell r="G1033">
            <v>1848.79</v>
          </cell>
          <cell r="H1033">
            <v>0</v>
          </cell>
          <cell r="I1033">
            <v>0</v>
          </cell>
          <cell r="J1033">
            <v>1848.79</v>
          </cell>
          <cell r="K1033">
            <v>1848.79</v>
          </cell>
          <cell r="L1033">
            <v>0</v>
          </cell>
        </row>
        <row r="1034">
          <cell r="A1034" t="str">
            <v>1259</v>
          </cell>
          <cell r="B1034">
            <v>4</v>
          </cell>
          <cell r="C1034">
            <v>1259</v>
          </cell>
          <cell r="D1034" t="str">
            <v>PROVISIÓN DE INCOBRABILIDAD DE CUENTAS POR COBRAR</v>
          </cell>
          <cell r="I1034">
            <v>-80314.33</v>
          </cell>
          <cell r="J1034">
            <v>3747.53</v>
          </cell>
          <cell r="K1034">
            <v>7072.37</v>
          </cell>
          <cell r="L1034">
            <v>-83639.17</v>
          </cell>
        </row>
        <row r="1035">
          <cell r="A1035" t="str">
            <v>1259</v>
          </cell>
          <cell r="B1035">
            <v>4</v>
          </cell>
          <cell r="C1035">
            <v>1259</v>
          </cell>
          <cell r="D1035" t="str">
            <v>PROVISIÓN DE INCOBRABILIDAD DE CUENTAS POR COBRAR</v>
          </cell>
          <cell r="I1035">
            <v>-80314.33</v>
          </cell>
          <cell r="J1035">
            <v>3747.53</v>
          </cell>
          <cell r="K1035">
            <v>7072.37</v>
          </cell>
          <cell r="L1035">
            <v>-83639.17</v>
          </cell>
        </row>
        <row r="1036">
          <cell r="A1036" t="str">
            <v>1259000001</v>
          </cell>
          <cell r="B1036">
            <v>14</v>
          </cell>
          <cell r="C1036" t="str">
            <v>1259000001 USD</v>
          </cell>
          <cell r="D1036" t="str">
            <v>Provisión por incobrabilidad de cuentas por cobrar (Costas Obligatoria) - ML</v>
          </cell>
          <cell r="E1036">
            <v>-67973.47</v>
          </cell>
          <cell r="F1036">
            <v>2467.58</v>
          </cell>
          <cell r="G1036">
            <v>5974.31</v>
          </cell>
          <cell r="H1036">
            <v>-71480.2</v>
          </cell>
          <cell r="I1036">
            <v>-67973.47</v>
          </cell>
          <cell r="J1036">
            <v>2467.58</v>
          </cell>
          <cell r="K1036">
            <v>5974.31</v>
          </cell>
          <cell r="L1036">
            <v>-71480.2</v>
          </cell>
        </row>
        <row r="1037">
          <cell r="A1037" t="str">
            <v>125900000101</v>
          </cell>
          <cell r="B1037">
            <v>20</v>
          </cell>
          <cell r="C1037" t="str">
            <v>1259000001USD-148-01</v>
          </cell>
          <cell r="D1037" t="str">
            <v>Provisión por incobrabilidad de cuentas por cobrar - ML (Otras Provisiones)</v>
          </cell>
          <cell r="E1037">
            <v>-815.93</v>
          </cell>
          <cell r="F1037">
            <v>0</v>
          </cell>
          <cell r="G1037">
            <v>0</v>
          </cell>
          <cell r="H1037">
            <v>-815.93</v>
          </cell>
          <cell r="I1037">
            <v>-815.93</v>
          </cell>
          <cell r="J1037">
            <v>0</v>
          </cell>
          <cell r="K1037">
            <v>0</v>
          </cell>
          <cell r="L1037">
            <v>-815.93</v>
          </cell>
        </row>
        <row r="1038">
          <cell r="A1038" t="str">
            <v>125900000201</v>
          </cell>
          <cell r="B1038">
            <v>20</v>
          </cell>
          <cell r="C1038" t="str">
            <v>1259000001USD-148-02</v>
          </cell>
          <cell r="D1038" t="str">
            <v>Provisión por incobrabilidad de cuentas por cobrar - ML (Otras Provisiones)</v>
          </cell>
          <cell r="E1038">
            <v>-2454.0500000000002</v>
          </cell>
          <cell r="F1038">
            <v>0</v>
          </cell>
          <cell r="G1038">
            <v>141.25</v>
          </cell>
          <cell r="H1038">
            <v>-2595.3000000000002</v>
          </cell>
          <cell r="I1038">
            <v>-2454.0500000000002</v>
          </cell>
          <cell r="J1038">
            <v>0</v>
          </cell>
          <cell r="K1038">
            <v>141.25</v>
          </cell>
          <cell r="L1038">
            <v>-2595.3000000000002</v>
          </cell>
        </row>
        <row r="1039">
          <cell r="A1039" t="str">
            <v>125900000301</v>
          </cell>
          <cell r="B1039">
            <v>20</v>
          </cell>
          <cell r="C1039" t="str">
            <v>1259000001USD-148-03</v>
          </cell>
          <cell r="D1039" t="str">
            <v>Provisión por incobrabilidad de cuentas por cobrar - ML (Otras Provisiones)</v>
          </cell>
          <cell r="E1039">
            <v>-7338.5</v>
          </cell>
          <cell r="F1039">
            <v>0</v>
          </cell>
          <cell r="G1039">
            <v>247.91</v>
          </cell>
          <cell r="H1039">
            <v>-7586.41</v>
          </cell>
          <cell r="I1039">
            <v>-7338.5</v>
          </cell>
          <cell r="J1039">
            <v>0</v>
          </cell>
          <cell r="K1039">
            <v>247.91</v>
          </cell>
          <cell r="L1039">
            <v>-7586.41</v>
          </cell>
        </row>
        <row r="1040">
          <cell r="A1040" t="str">
            <v>125900000401</v>
          </cell>
          <cell r="B1040">
            <v>20</v>
          </cell>
          <cell r="C1040" t="str">
            <v>1259000001USD-148-04</v>
          </cell>
          <cell r="D1040" t="str">
            <v>Provisión por incobrabilidad de cuentas por cobrar - ML (Otras Provisiones)</v>
          </cell>
          <cell r="E1040">
            <v>-3766.2</v>
          </cell>
          <cell r="F1040">
            <v>0</v>
          </cell>
          <cell r="G1040">
            <v>0</v>
          </cell>
          <cell r="H1040">
            <v>-3766.2</v>
          </cell>
          <cell r="I1040">
            <v>-3766.2</v>
          </cell>
          <cell r="J1040">
            <v>0</v>
          </cell>
          <cell r="K1040">
            <v>0</v>
          </cell>
          <cell r="L1040">
            <v>-3766.2</v>
          </cell>
        </row>
        <row r="1041">
          <cell r="A1041" t="str">
            <v>125900000701</v>
          </cell>
          <cell r="B1041">
            <v>20</v>
          </cell>
          <cell r="C1041" t="str">
            <v>1259000001USD-148-07</v>
          </cell>
          <cell r="D1041" t="str">
            <v>Provisión por incobrabilidad de cuentas por cobrar - ML (Otras Provisiones)</v>
          </cell>
          <cell r="E1041">
            <v>-11437.85</v>
          </cell>
          <cell r="F1041">
            <v>0</v>
          </cell>
          <cell r="G1041">
            <v>1351.53</v>
          </cell>
          <cell r="H1041">
            <v>-12789.38</v>
          </cell>
          <cell r="I1041">
            <v>-11437.85</v>
          </cell>
          <cell r="J1041">
            <v>0</v>
          </cell>
          <cell r="K1041">
            <v>1351.53</v>
          </cell>
          <cell r="L1041">
            <v>-12789.38</v>
          </cell>
        </row>
        <row r="1042">
          <cell r="A1042" t="str">
            <v>125900000801</v>
          </cell>
          <cell r="B1042">
            <v>20</v>
          </cell>
          <cell r="C1042" t="str">
            <v>1259000001USD-148-08</v>
          </cell>
          <cell r="D1042" t="str">
            <v>Provisión por incobrabilidad de cuentas por cobrar - ML (Otras Provisiones)</v>
          </cell>
          <cell r="E1042">
            <v>-1786.3</v>
          </cell>
          <cell r="F1042">
            <v>0</v>
          </cell>
          <cell r="G1042">
            <v>783.64</v>
          </cell>
          <cell r="H1042">
            <v>-2569.94</v>
          </cell>
          <cell r="I1042">
            <v>-1786.3</v>
          </cell>
          <cell r="J1042">
            <v>0</v>
          </cell>
          <cell r="K1042">
            <v>783.64</v>
          </cell>
          <cell r="L1042">
            <v>-2569.94</v>
          </cell>
        </row>
        <row r="1043">
          <cell r="A1043" t="str">
            <v>125900001001</v>
          </cell>
          <cell r="B1043">
            <v>20</v>
          </cell>
          <cell r="C1043" t="str">
            <v>1259000001USD-148-10</v>
          </cell>
          <cell r="D1043" t="str">
            <v>Provisión por incobrabilidad de cuentas por cobrar - ML (Otras Provisiones)</v>
          </cell>
          <cell r="E1043">
            <v>-10509.76</v>
          </cell>
          <cell r="F1043">
            <v>574.44000000000005</v>
          </cell>
          <cell r="G1043">
            <v>621.09</v>
          </cell>
          <cell r="H1043">
            <v>-10556.41</v>
          </cell>
          <cell r="I1043">
            <v>-10509.76</v>
          </cell>
          <cell r="J1043">
            <v>574.44000000000005</v>
          </cell>
          <cell r="K1043">
            <v>621.09</v>
          </cell>
          <cell r="L1043">
            <v>-10556.41</v>
          </cell>
        </row>
        <row r="1044">
          <cell r="A1044" t="str">
            <v>125900001101</v>
          </cell>
          <cell r="B1044">
            <v>20</v>
          </cell>
          <cell r="C1044" t="str">
            <v>1259000001USD-148-11</v>
          </cell>
          <cell r="D1044" t="str">
            <v>Provisión por incobrabilidad de cuentas por cobrar - ML (Otras Provisiones)</v>
          </cell>
          <cell r="E1044">
            <v>-1832.82</v>
          </cell>
          <cell r="F1044">
            <v>0</v>
          </cell>
          <cell r="G1044">
            <v>0</v>
          </cell>
          <cell r="H1044">
            <v>-1832.82</v>
          </cell>
          <cell r="I1044">
            <v>-1832.82</v>
          </cell>
          <cell r="J1044">
            <v>0</v>
          </cell>
          <cell r="K1044">
            <v>0</v>
          </cell>
          <cell r="L1044">
            <v>-1832.82</v>
          </cell>
        </row>
        <row r="1045">
          <cell r="A1045" t="str">
            <v>125900001201</v>
          </cell>
          <cell r="B1045">
            <v>20</v>
          </cell>
          <cell r="C1045" t="str">
            <v>1259000001USD-148-12</v>
          </cell>
          <cell r="D1045" t="str">
            <v>Provisión por incobrabilidad de cuentas por cobrar - ML (Otras Provisiones)</v>
          </cell>
          <cell r="E1045">
            <v>-4274.37</v>
          </cell>
          <cell r="F1045">
            <v>0</v>
          </cell>
          <cell r="G1045">
            <v>733.13</v>
          </cell>
          <cell r="H1045">
            <v>-5007.5</v>
          </cell>
          <cell r="I1045">
            <v>-4274.37</v>
          </cell>
          <cell r="J1045">
            <v>0</v>
          </cell>
          <cell r="K1045">
            <v>733.13</v>
          </cell>
          <cell r="L1045">
            <v>-5007.5</v>
          </cell>
        </row>
        <row r="1046">
          <cell r="A1046" t="str">
            <v>125900001301</v>
          </cell>
          <cell r="B1046">
            <v>20</v>
          </cell>
          <cell r="C1046" t="str">
            <v>1259000001USD-148-13</v>
          </cell>
          <cell r="D1046" t="str">
            <v>Provisión por incobrabilidad de cuentas por cobrar - ML (Otras Provisiones)</v>
          </cell>
          <cell r="E1046">
            <v>-2259.4699999999998</v>
          </cell>
          <cell r="F1046">
            <v>0</v>
          </cell>
          <cell r="G1046">
            <v>131.9</v>
          </cell>
          <cell r="H1046">
            <v>-2391.37</v>
          </cell>
          <cell r="I1046">
            <v>-2259.4699999999998</v>
          </cell>
          <cell r="J1046">
            <v>0</v>
          </cell>
          <cell r="K1046">
            <v>131.9</v>
          </cell>
          <cell r="L1046">
            <v>-2391.37</v>
          </cell>
        </row>
        <row r="1047">
          <cell r="A1047" t="str">
            <v>125900001801</v>
          </cell>
          <cell r="B1047">
            <v>20</v>
          </cell>
          <cell r="C1047" t="str">
            <v>1259000001USD-148-18</v>
          </cell>
          <cell r="D1047" t="str">
            <v>Provisión por incobrabilidad de cuentas por cobrar - ML (Otras Provisiones)</v>
          </cell>
          <cell r="E1047">
            <v>-2864.42</v>
          </cell>
          <cell r="F1047">
            <v>0</v>
          </cell>
          <cell r="G1047">
            <v>0</v>
          </cell>
          <cell r="H1047">
            <v>-2864.42</v>
          </cell>
          <cell r="I1047">
            <v>-2864.42</v>
          </cell>
          <cell r="J1047">
            <v>0</v>
          </cell>
          <cell r="K1047">
            <v>0</v>
          </cell>
          <cell r="L1047">
            <v>-2864.42</v>
          </cell>
        </row>
        <row r="1048">
          <cell r="A1048" t="str">
            <v>125900002201</v>
          </cell>
          <cell r="B1048">
            <v>20</v>
          </cell>
          <cell r="C1048" t="str">
            <v>1259000001USD-148-22</v>
          </cell>
          <cell r="D1048" t="str">
            <v>Provisión por incobrabilidad de cuentas por cobrar - ML (Otras Provisiones)</v>
          </cell>
          <cell r="E1048">
            <v>-423.8</v>
          </cell>
          <cell r="F1048">
            <v>0</v>
          </cell>
          <cell r="G1048">
            <v>56.33</v>
          </cell>
          <cell r="H1048">
            <v>-480.13</v>
          </cell>
          <cell r="I1048">
            <v>-423.8</v>
          </cell>
          <cell r="J1048">
            <v>0</v>
          </cell>
          <cell r="K1048">
            <v>56.33</v>
          </cell>
          <cell r="L1048">
            <v>-480.13</v>
          </cell>
        </row>
        <row r="1049">
          <cell r="A1049" t="str">
            <v>125900002301</v>
          </cell>
          <cell r="B1049">
            <v>20</v>
          </cell>
          <cell r="C1049" t="str">
            <v>1259000001USD-148-23</v>
          </cell>
          <cell r="D1049" t="str">
            <v>Provisión por incobrabilidad de cuentas por cobrar - ML (Otras Provisiones)</v>
          </cell>
          <cell r="E1049">
            <v>-1956.32</v>
          </cell>
          <cell r="F1049">
            <v>0</v>
          </cell>
          <cell r="G1049">
            <v>157.28</v>
          </cell>
          <cell r="H1049">
            <v>-2113.6</v>
          </cell>
          <cell r="I1049">
            <v>-1956.32</v>
          </cell>
          <cell r="J1049">
            <v>0</v>
          </cell>
          <cell r="K1049">
            <v>157.28</v>
          </cell>
          <cell r="L1049">
            <v>-2113.6</v>
          </cell>
        </row>
        <row r="1050">
          <cell r="A1050" t="str">
            <v>125900002401</v>
          </cell>
          <cell r="B1050">
            <v>20</v>
          </cell>
          <cell r="C1050" t="str">
            <v>1259000001USD-148-24</v>
          </cell>
          <cell r="D1050" t="str">
            <v>Provisión por incobrabilidad de cuentas por cobrar - ML (Otras Provisiones)</v>
          </cell>
          <cell r="E1050">
            <v>-446.13</v>
          </cell>
          <cell r="F1050">
            <v>0</v>
          </cell>
          <cell r="G1050">
            <v>0</v>
          </cell>
          <cell r="H1050">
            <v>-446.13</v>
          </cell>
          <cell r="I1050">
            <v>-446.13</v>
          </cell>
          <cell r="J1050">
            <v>0</v>
          </cell>
          <cell r="K1050">
            <v>0</v>
          </cell>
          <cell r="L1050">
            <v>-446.13</v>
          </cell>
        </row>
        <row r="1051">
          <cell r="A1051" t="str">
            <v>125900002601</v>
          </cell>
          <cell r="B1051">
            <v>20</v>
          </cell>
          <cell r="C1051" t="str">
            <v>1259000001USD-148-26</v>
          </cell>
          <cell r="D1051" t="str">
            <v>Provisión por incobrabilidad de cuentas por cobrar - ML (Otras Provisiones)</v>
          </cell>
          <cell r="E1051">
            <v>-86.55</v>
          </cell>
          <cell r="F1051">
            <v>0</v>
          </cell>
          <cell r="G1051">
            <v>0</v>
          </cell>
          <cell r="H1051">
            <v>-86.55</v>
          </cell>
          <cell r="I1051">
            <v>-86.55</v>
          </cell>
          <cell r="J1051">
            <v>0</v>
          </cell>
          <cell r="K1051">
            <v>0</v>
          </cell>
          <cell r="L1051">
            <v>-86.55</v>
          </cell>
        </row>
        <row r="1052">
          <cell r="A1052" t="str">
            <v>125900003101</v>
          </cell>
          <cell r="B1052">
            <v>20</v>
          </cell>
          <cell r="C1052" t="str">
            <v>1259000001USD-148-31</v>
          </cell>
          <cell r="D1052" t="str">
            <v>Provisión por incobrabilidad de cuentas por cobrar - ML (Otras Provisiones)</v>
          </cell>
          <cell r="E1052">
            <v>-1301.1300000000001</v>
          </cell>
          <cell r="F1052">
            <v>0</v>
          </cell>
          <cell r="G1052">
            <v>574.44000000000005</v>
          </cell>
          <cell r="H1052">
            <v>-1875.57</v>
          </cell>
          <cell r="I1052">
            <v>-1301.1300000000001</v>
          </cell>
          <cell r="J1052">
            <v>0</v>
          </cell>
          <cell r="K1052">
            <v>574.44000000000005</v>
          </cell>
          <cell r="L1052">
            <v>-1875.57</v>
          </cell>
        </row>
        <row r="1053">
          <cell r="A1053" t="str">
            <v>125900004101</v>
          </cell>
          <cell r="B1053">
            <v>20</v>
          </cell>
          <cell r="C1053" t="str">
            <v>1259000001USD-148-41</v>
          </cell>
          <cell r="D1053" t="str">
            <v>Provisión por incobrabilidad de cuentas por cobrar - ML (Otras Provisiones)</v>
          </cell>
          <cell r="E1053">
            <v>-14419.87</v>
          </cell>
          <cell r="F1053">
            <v>1893.14</v>
          </cell>
          <cell r="G1053">
            <v>1175.81</v>
          </cell>
          <cell r="H1053">
            <v>-13702.54</v>
          </cell>
          <cell r="I1053">
            <v>-14419.87</v>
          </cell>
          <cell r="J1053">
            <v>1893.14</v>
          </cell>
          <cell r="K1053">
            <v>1175.81</v>
          </cell>
          <cell r="L1053">
            <v>-13702.54</v>
          </cell>
        </row>
        <row r="1054">
          <cell r="A1054" t="str">
            <v>1259000003</v>
          </cell>
          <cell r="B1054">
            <v>14</v>
          </cell>
          <cell r="C1054" t="str">
            <v>1259000003 USD</v>
          </cell>
          <cell r="D1054" t="str">
            <v>Provisión por incobrabilidad de cuentas por cobrar ( Seguros Oblig.)</v>
          </cell>
          <cell r="E1054">
            <v>-12340.86</v>
          </cell>
          <cell r="F1054">
            <v>1279.95</v>
          </cell>
          <cell r="G1054">
            <v>1098.06</v>
          </cell>
          <cell r="H1054">
            <v>-12158.97</v>
          </cell>
          <cell r="I1054">
            <v>-12340.86</v>
          </cell>
          <cell r="J1054">
            <v>1279.95</v>
          </cell>
          <cell r="K1054">
            <v>1098.06</v>
          </cell>
          <cell r="L1054">
            <v>-12158.97</v>
          </cell>
        </row>
        <row r="1055">
          <cell r="A1055" t="str">
            <v>125900000203</v>
          </cell>
          <cell r="B1055">
            <v>20</v>
          </cell>
          <cell r="C1055" t="str">
            <v>1259000003USD-148-02</v>
          </cell>
          <cell r="D1055" t="str">
            <v>Provisión por incobrabilidad de cuentas por cobrar ( Seguros Oblig.) (Otras Prov</v>
          </cell>
          <cell r="E1055">
            <v>-31.05</v>
          </cell>
          <cell r="F1055">
            <v>7.92</v>
          </cell>
          <cell r="G1055">
            <v>13.95</v>
          </cell>
          <cell r="H1055">
            <v>-37.08</v>
          </cell>
          <cell r="I1055">
            <v>-31.05</v>
          </cell>
          <cell r="J1055">
            <v>7.92</v>
          </cell>
          <cell r="K1055">
            <v>13.95</v>
          </cell>
          <cell r="L1055">
            <v>-37.08</v>
          </cell>
        </row>
        <row r="1056">
          <cell r="A1056" t="str">
            <v>125900000303</v>
          </cell>
          <cell r="B1056">
            <v>20</v>
          </cell>
          <cell r="C1056" t="str">
            <v>1259000003USD-148-03</v>
          </cell>
          <cell r="D1056" t="str">
            <v>Provisión por incobrabilidad de cuentas por cobrar ( Seguros Oblig.) (Otras Prov</v>
          </cell>
          <cell r="E1056">
            <v>-308.75</v>
          </cell>
          <cell r="F1056">
            <v>37.51</v>
          </cell>
          <cell r="G1056">
            <v>61.13</v>
          </cell>
          <cell r="H1056">
            <v>-332.37</v>
          </cell>
          <cell r="I1056">
            <v>-308.75</v>
          </cell>
          <cell r="J1056">
            <v>37.51</v>
          </cell>
          <cell r="K1056">
            <v>61.13</v>
          </cell>
          <cell r="L1056">
            <v>-332.37</v>
          </cell>
        </row>
        <row r="1057">
          <cell r="A1057" t="str">
            <v>125900000403</v>
          </cell>
          <cell r="B1057">
            <v>20</v>
          </cell>
          <cell r="C1057" t="str">
            <v>1259000003USD-148-04</v>
          </cell>
          <cell r="D1057" t="str">
            <v>Provisión por incobrabilidad de cuentas por cobrar ( Seguros Oblig.) (Otras Prov</v>
          </cell>
          <cell r="E1057">
            <v>-738.23</v>
          </cell>
          <cell r="F1057">
            <v>15.22</v>
          </cell>
          <cell r="G1057">
            <v>106.36</v>
          </cell>
          <cell r="H1057">
            <v>-829.37</v>
          </cell>
          <cell r="I1057">
            <v>-738.23</v>
          </cell>
          <cell r="J1057">
            <v>15.22</v>
          </cell>
          <cell r="K1057">
            <v>106.36</v>
          </cell>
          <cell r="L1057">
            <v>-829.37</v>
          </cell>
        </row>
        <row r="1058">
          <cell r="A1058" t="str">
            <v>125900000503</v>
          </cell>
          <cell r="B1058">
            <v>20</v>
          </cell>
          <cell r="C1058" t="str">
            <v>1259000003USD-148-05</v>
          </cell>
          <cell r="D1058" t="str">
            <v>Provisión por incobrabilidad de cuentas por cobrar ( Seguros Oblig.) (Otras Prov</v>
          </cell>
          <cell r="E1058">
            <v>-318.57</v>
          </cell>
          <cell r="F1058">
            <v>2.73</v>
          </cell>
          <cell r="G1058">
            <v>59.09</v>
          </cell>
          <cell r="H1058">
            <v>-374.93</v>
          </cell>
          <cell r="I1058">
            <v>-318.57</v>
          </cell>
          <cell r="J1058">
            <v>2.73</v>
          </cell>
          <cell r="K1058">
            <v>59.09</v>
          </cell>
          <cell r="L1058">
            <v>-374.93</v>
          </cell>
        </row>
        <row r="1059">
          <cell r="A1059" t="str">
            <v>125900000703</v>
          </cell>
          <cell r="B1059">
            <v>20</v>
          </cell>
          <cell r="C1059" t="str">
            <v>1259000003USD-148-07</v>
          </cell>
          <cell r="D1059" t="str">
            <v>Provisión por incobrabilidad de cuentas por cobrar ( Seguros Oblig.) (Otras Prov</v>
          </cell>
          <cell r="E1059">
            <v>-2187.63</v>
          </cell>
          <cell r="F1059">
            <v>9.33</v>
          </cell>
          <cell r="G1059">
            <v>100.15</v>
          </cell>
          <cell r="H1059">
            <v>-2278.4499999999998</v>
          </cell>
          <cell r="I1059">
            <v>-2187.63</v>
          </cell>
          <cell r="J1059">
            <v>9.33</v>
          </cell>
          <cell r="K1059">
            <v>100.15</v>
          </cell>
          <cell r="L1059">
            <v>-2278.4499999999998</v>
          </cell>
        </row>
        <row r="1060">
          <cell r="A1060" t="str">
            <v>125900000803</v>
          </cell>
          <cell r="B1060">
            <v>20</v>
          </cell>
          <cell r="C1060" t="str">
            <v>1259000003USD-148-08</v>
          </cell>
          <cell r="D1060" t="str">
            <v>Provisión por incobrabilidad de cuentas por cobrar ( Seguros Oblig.) (Otras Prov</v>
          </cell>
          <cell r="E1060">
            <v>-330.53</v>
          </cell>
          <cell r="F1060">
            <v>45.65</v>
          </cell>
          <cell r="G1060">
            <v>4.49</v>
          </cell>
          <cell r="H1060">
            <v>-289.37</v>
          </cell>
          <cell r="I1060">
            <v>-330.53</v>
          </cell>
          <cell r="J1060">
            <v>45.65</v>
          </cell>
          <cell r="K1060">
            <v>4.49</v>
          </cell>
          <cell r="L1060">
            <v>-289.37</v>
          </cell>
        </row>
        <row r="1061">
          <cell r="A1061" t="str">
            <v>125900001003</v>
          </cell>
          <cell r="B1061">
            <v>20</v>
          </cell>
          <cell r="C1061" t="str">
            <v>1259000003USD-148-10</v>
          </cell>
          <cell r="D1061" t="str">
            <v>Provisión por incobrabilidad de cuentas por cobrar ( Seguros Oblig.) (Otras Prov</v>
          </cell>
          <cell r="E1061">
            <v>-2158.08</v>
          </cell>
          <cell r="F1061">
            <v>103.31</v>
          </cell>
          <cell r="G1061">
            <v>56.98</v>
          </cell>
          <cell r="H1061">
            <v>-2111.75</v>
          </cell>
          <cell r="I1061">
            <v>-2158.08</v>
          </cell>
          <cell r="J1061">
            <v>103.31</v>
          </cell>
          <cell r="K1061">
            <v>56.98</v>
          </cell>
          <cell r="L1061">
            <v>-2111.75</v>
          </cell>
        </row>
        <row r="1062">
          <cell r="A1062" t="str">
            <v>125900001103</v>
          </cell>
          <cell r="B1062">
            <v>20</v>
          </cell>
          <cell r="C1062" t="str">
            <v>1259000003USD-148-11</v>
          </cell>
          <cell r="D1062" t="str">
            <v>Provisión por incobrabilidad de cuentas por cobrar ( Seguros Oblig.) (Otras Prov</v>
          </cell>
          <cell r="E1062">
            <v>-8.19</v>
          </cell>
          <cell r="F1062">
            <v>8.19</v>
          </cell>
          <cell r="G1062">
            <v>4.29</v>
          </cell>
          <cell r="H1062">
            <v>-4.29</v>
          </cell>
          <cell r="I1062">
            <v>-8.19</v>
          </cell>
          <cell r="J1062">
            <v>8.19</v>
          </cell>
          <cell r="K1062">
            <v>4.29</v>
          </cell>
          <cell r="L1062">
            <v>-4.29</v>
          </cell>
        </row>
        <row r="1063">
          <cell r="A1063" t="str">
            <v>125900001203</v>
          </cell>
          <cell r="B1063">
            <v>20</v>
          </cell>
          <cell r="C1063" t="str">
            <v>1259000003USD-148-12</v>
          </cell>
          <cell r="D1063" t="str">
            <v>Provisión por incobrabilidad de cuentas por cobrar ( Seguros Oblig.) (Otras Prov</v>
          </cell>
          <cell r="E1063">
            <v>-1878.91</v>
          </cell>
          <cell r="F1063">
            <v>62.24</v>
          </cell>
          <cell r="G1063">
            <v>217.61</v>
          </cell>
          <cell r="H1063">
            <v>-2034.28</v>
          </cell>
          <cell r="I1063">
            <v>-1878.91</v>
          </cell>
          <cell r="J1063">
            <v>62.24</v>
          </cell>
          <cell r="K1063">
            <v>217.61</v>
          </cell>
          <cell r="L1063">
            <v>-2034.28</v>
          </cell>
        </row>
        <row r="1064">
          <cell r="A1064" t="str">
            <v>125900001303</v>
          </cell>
          <cell r="B1064">
            <v>20</v>
          </cell>
          <cell r="C1064" t="str">
            <v>1259000003USD-148-13</v>
          </cell>
          <cell r="D1064" t="str">
            <v>Provisión por incobrabilidad de cuentas por cobrar ( Seguros Oblig.) (Otras Prov</v>
          </cell>
          <cell r="E1064">
            <v>-525.47</v>
          </cell>
          <cell r="F1064">
            <v>17.350000000000001</v>
          </cell>
          <cell r="G1064">
            <v>71.97</v>
          </cell>
          <cell r="H1064">
            <v>-580.09</v>
          </cell>
          <cell r="I1064">
            <v>-525.47</v>
          </cell>
          <cell r="J1064">
            <v>17.350000000000001</v>
          </cell>
          <cell r="K1064">
            <v>71.97</v>
          </cell>
          <cell r="L1064">
            <v>-580.09</v>
          </cell>
        </row>
        <row r="1065">
          <cell r="A1065" t="str">
            <v>125900001703</v>
          </cell>
          <cell r="B1065">
            <v>20</v>
          </cell>
          <cell r="C1065" t="str">
            <v>1259000003USD-148-17</v>
          </cell>
          <cell r="D1065" t="str">
            <v>Provisión por incobrabilidad de cuentas por cobrar ( Seguros Oblig.) (Otras Prov</v>
          </cell>
          <cell r="E1065">
            <v>-33.29</v>
          </cell>
          <cell r="F1065">
            <v>9.6999999999999993</v>
          </cell>
          <cell r="G1065">
            <v>8.5299999999999994</v>
          </cell>
          <cell r="H1065">
            <v>-32.119999999999997</v>
          </cell>
          <cell r="I1065">
            <v>-33.29</v>
          </cell>
          <cell r="J1065">
            <v>9.6999999999999993</v>
          </cell>
          <cell r="K1065">
            <v>8.5299999999999994</v>
          </cell>
          <cell r="L1065">
            <v>-32.119999999999997</v>
          </cell>
        </row>
        <row r="1066">
          <cell r="A1066" t="str">
            <v>125900001803</v>
          </cell>
          <cell r="B1066">
            <v>20</v>
          </cell>
          <cell r="C1066" t="str">
            <v>1259000003USD-148-18</v>
          </cell>
          <cell r="D1066" t="str">
            <v>Provisión por incobrabilidad de cuentas por cobrar ( Seguros Oblig.) (Otras Prov</v>
          </cell>
          <cell r="E1066">
            <v>-206.74</v>
          </cell>
          <cell r="F1066">
            <v>0.87</v>
          </cell>
          <cell r="G1066">
            <v>20.99</v>
          </cell>
          <cell r="H1066">
            <v>-226.86</v>
          </cell>
          <cell r="I1066">
            <v>-206.74</v>
          </cell>
          <cell r="J1066">
            <v>0.87</v>
          </cell>
          <cell r="K1066">
            <v>20.99</v>
          </cell>
          <cell r="L1066">
            <v>-226.86</v>
          </cell>
        </row>
        <row r="1067">
          <cell r="A1067" t="str">
            <v>125900001903</v>
          </cell>
          <cell r="B1067">
            <v>20</v>
          </cell>
          <cell r="C1067" t="str">
            <v>1259000003USD-148-19</v>
          </cell>
          <cell r="D1067" t="str">
            <v>Provisión por incobrabilidad de cuentas por cobrar ( Seguros Oblig.) (Otras Prov</v>
          </cell>
          <cell r="E1067">
            <v>-378.52</v>
          </cell>
          <cell r="F1067">
            <v>111.49</v>
          </cell>
          <cell r="G1067">
            <v>46.98</v>
          </cell>
          <cell r="H1067">
            <v>-314.01</v>
          </cell>
          <cell r="I1067">
            <v>-378.52</v>
          </cell>
          <cell r="J1067">
            <v>111.49</v>
          </cell>
          <cell r="K1067">
            <v>46.98</v>
          </cell>
          <cell r="L1067">
            <v>-314.01</v>
          </cell>
        </row>
        <row r="1068">
          <cell r="A1068" t="str">
            <v>125900002203</v>
          </cell>
          <cell r="B1068">
            <v>20</v>
          </cell>
          <cell r="C1068" t="str">
            <v>1259000003USD-148-22</v>
          </cell>
          <cell r="D1068" t="str">
            <v>Provisión por incobrabilidad de cuentas por cobrar ( Seguros Oblig.) (Otras Prov</v>
          </cell>
          <cell r="E1068">
            <v>-391.94</v>
          </cell>
          <cell r="F1068">
            <v>9.73</v>
          </cell>
          <cell r="G1068">
            <v>66.319999999999993</v>
          </cell>
          <cell r="H1068">
            <v>-448.53</v>
          </cell>
          <cell r="I1068">
            <v>-391.94</v>
          </cell>
          <cell r="J1068">
            <v>9.73</v>
          </cell>
          <cell r="K1068">
            <v>66.319999999999993</v>
          </cell>
          <cell r="L1068">
            <v>-448.53</v>
          </cell>
        </row>
        <row r="1069">
          <cell r="A1069" t="str">
            <v>125900002303</v>
          </cell>
          <cell r="B1069">
            <v>20</v>
          </cell>
          <cell r="C1069" t="str">
            <v>1259000003USD-148-23</v>
          </cell>
          <cell r="D1069" t="str">
            <v>Provisión por incobrabilidad de cuentas por cobrar ( Seguros Oblig.) (Otras Prov</v>
          </cell>
          <cell r="E1069">
            <v>-182.72</v>
          </cell>
          <cell r="F1069">
            <v>0.11</v>
          </cell>
          <cell r="G1069">
            <v>80.78</v>
          </cell>
          <cell r="H1069">
            <v>-263.39</v>
          </cell>
          <cell r="I1069">
            <v>-182.72</v>
          </cell>
          <cell r="J1069">
            <v>0.11</v>
          </cell>
          <cell r="K1069">
            <v>80.78</v>
          </cell>
          <cell r="L1069">
            <v>-263.39</v>
          </cell>
        </row>
        <row r="1070">
          <cell r="A1070" t="str">
            <v>125900002403</v>
          </cell>
          <cell r="B1070">
            <v>20</v>
          </cell>
          <cell r="C1070" t="str">
            <v>1259000003USD-148-24</v>
          </cell>
          <cell r="D1070" t="str">
            <v>Provisión por incobrabilidad de cuentas por cobrar ( Seguros Oblig.) (Otras Prov</v>
          </cell>
          <cell r="E1070">
            <v>-156.41</v>
          </cell>
          <cell r="F1070">
            <v>13.81</v>
          </cell>
          <cell r="G1070">
            <v>7.01</v>
          </cell>
          <cell r="H1070">
            <v>-149.61000000000001</v>
          </cell>
          <cell r="I1070">
            <v>-156.41</v>
          </cell>
          <cell r="J1070">
            <v>13.81</v>
          </cell>
          <cell r="K1070">
            <v>7.01</v>
          </cell>
          <cell r="L1070">
            <v>-149.61000000000001</v>
          </cell>
        </row>
        <row r="1071">
          <cell r="A1071" t="str">
            <v>125900002603</v>
          </cell>
          <cell r="B1071">
            <v>20</v>
          </cell>
          <cell r="C1071" t="str">
            <v>1259000003USD-148-26</v>
          </cell>
          <cell r="D1071" t="str">
            <v>Provisión por incobrabilidad de cuentas por cobrar ( Seguros Oblig.) (Otras Prov</v>
          </cell>
          <cell r="E1071">
            <v>-22.19</v>
          </cell>
          <cell r="F1071">
            <v>0.09</v>
          </cell>
          <cell r="G1071">
            <v>0.84</v>
          </cell>
          <cell r="H1071">
            <v>-22.94</v>
          </cell>
          <cell r="I1071">
            <v>-22.19</v>
          </cell>
          <cell r="J1071">
            <v>0.09</v>
          </cell>
          <cell r="K1071">
            <v>0.84</v>
          </cell>
          <cell r="L1071">
            <v>-22.94</v>
          </cell>
        </row>
        <row r="1072">
          <cell r="A1072" t="str">
            <v>125900002703</v>
          </cell>
          <cell r="B1072">
            <v>20</v>
          </cell>
          <cell r="C1072" t="str">
            <v>1259000003USD-148-27</v>
          </cell>
          <cell r="D1072" t="str">
            <v>Provisión por incobrabilidad de cuentas por cobrar ( Seguros Oblig.) (Otras Prov</v>
          </cell>
          <cell r="E1072">
            <v>-360.53</v>
          </cell>
          <cell r="F1072">
            <v>1.1599999999999999</v>
          </cell>
          <cell r="G1072">
            <v>6.25</v>
          </cell>
          <cell r="H1072">
            <v>-365.62</v>
          </cell>
          <cell r="I1072">
            <v>-360.53</v>
          </cell>
          <cell r="J1072">
            <v>1.1599999999999999</v>
          </cell>
          <cell r="K1072">
            <v>6.25</v>
          </cell>
          <cell r="L1072">
            <v>-365.62</v>
          </cell>
        </row>
        <row r="1073">
          <cell r="A1073" t="str">
            <v>125900003103</v>
          </cell>
          <cell r="B1073">
            <v>20</v>
          </cell>
          <cell r="C1073" t="str">
            <v>1259000003USD-148-31</v>
          </cell>
          <cell r="D1073" t="str">
            <v>Provisión por incobrabilidad de cuentas por cobrar ( Seguros Oblig.) (Otras Prov</v>
          </cell>
          <cell r="E1073">
            <v>-200.65</v>
          </cell>
          <cell r="F1073">
            <v>49.06</v>
          </cell>
          <cell r="G1073">
            <v>109.05</v>
          </cell>
          <cell r="H1073">
            <v>-260.64</v>
          </cell>
          <cell r="I1073">
            <v>-200.65</v>
          </cell>
          <cell r="J1073">
            <v>49.06</v>
          </cell>
          <cell r="K1073">
            <v>109.05</v>
          </cell>
          <cell r="L1073">
            <v>-260.64</v>
          </cell>
        </row>
        <row r="1074">
          <cell r="A1074" t="str">
            <v>125900004103</v>
          </cell>
          <cell r="B1074">
            <v>20</v>
          </cell>
          <cell r="C1074" t="str">
            <v>1259000003USD-148-41</v>
          </cell>
          <cell r="D1074" t="str">
            <v>Provisión por incobrabilidad de cuentas por cobrar ( Seguros Oblig.) (Otras Prov</v>
          </cell>
          <cell r="E1074">
            <v>-1922.46</v>
          </cell>
          <cell r="F1074">
            <v>774.48</v>
          </cell>
          <cell r="G1074">
            <v>55.29</v>
          </cell>
          <cell r="H1074">
            <v>-1203.27</v>
          </cell>
          <cell r="I1074">
            <v>-1922.46</v>
          </cell>
          <cell r="J1074">
            <v>774.48</v>
          </cell>
          <cell r="K1074">
            <v>55.29</v>
          </cell>
          <cell r="L1074">
            <v>-1203.27</v>
          </cell>
        </row>
        <row r="1075">
          <cell r="A1075" t="str">
            <v>13</v>
          </cell>
          <cell r="B1075">
            <v>2</v>
          </cell>
          <cell r="C1075">
            <v>13</v>
          </cell>
          <cell r="D1075" t="str">
            <v>ACTIVO FIJO</v>
          </cell>
          <cell r="I1075">
            <v>10154673.640000001</v>
          </cell>
          <cell r="J1075">
            <v>1401242.27</v>
          </cell>
          <cell r="K1075">
            <v>374097.64</v>
          </cell>
          <cell r="L1075">
            <v>11181818.27</v>
          </cell>
        </row>
        <row r="1076">
          <cell r="A1076" t="str">
            <v>131</v>
          </cell>
          <cell r="B1076">
            <v>3</v>
          </cell>
          <cell r="C1076">
            <v>131</v>
          </cell>
          <cell r="D1076" t="str">
            <v>NO DEPRECIABLES</v>
          </cell>
          <cell r="I1076">
            <v>6527969.8300000001</v>
          </cell>
          <cell r="J1076">
            <v>1175154.1000000001</v>
          </cell>
          <cell r="K1076">
            <v>67999.210000000006</v>
          </cell>
          <cell r="L1076">
            <v>7635124.7199999997</v>
          </cell>
        </row>
        <row r="1077">
          <cell r="A1077" t="str">
            <v>1310</v>
          </cell>
          <cell r="B1077">
            <v>4</v>
          </cell>
          <cell r="C1077">
            <v>1310</v>
          </cell>
          <cell r="D1077" t="str">
            <v>NO DEPRECIABLES</v>
          </cell>
          <cell r="I1077">
            <v>6527969.8300000001</v>
          </cell>
          <cell r="J1077">
            <v>1175154.1000000001</v>
          </cell>
          <cell r="K1077">
            <v>67999.210000000006</v>
          </cell>
          <cell r="L1077">
            <v>7635124.7199999997</v>
          </cell>
        </row>
        <row r="1078">
          <cell r="A1078" t="str">
            <v>131001</v>
          </cell>
          <cell r="B1078">
            <v>6</v>
          </cell>
          <cell r="C1078">
            <v>131001</v>
          </cell>
          <cell r="D1078" t="str">
            <v>TERRENOS</v>
          </cell>
          <cell r="I1078">
            <v>5632853.4000000004</v>
          </cell>
          <cell r="J1078">
            <v>1034542.86</v>
          </cell>
          <cell r="K1078">
            <v>0</v>
          </cell>
          <cell r="L1078">
            <v>6667396.2599999998</v>
          </cell>
        </row>
        <row r="1079">
          <cell r="A1079" t="str">
            <v>13100101 U</v>
          </cell>
          <cell r="B1079">
            <v>12</v>
          </cell>
          <cell r="C1079" t="str">
            <v>13100101 USD</v>
          </cell>
          <cell r="D1079" t="str">
            <v>Terrenos - valor de adquisición</v>
          </cell>
          <cell r="E1079">
            <v>5632853.4000000004</v>
          </cell>
          <cell r="F1079">
            <v>1034542.86</v>
          </cell>
          <cell r="G1079">
            <v>0</v>
          </cell>
          <cell r="H1079">
            <v>6667396.2599999998</v>
          </cell>
          <cell r="I1079">
            <v>5632853.4000000004</v>
          </cell>
          <cell r="J1079">
            <v>1034542.86</v>
          </cell>
          <cell r="K1079">
            <v>0</v>
          </cell>
          <cell r="L1079">
            <v>6667396.2599999998</v>
          </cell>
        </row>
        <row r="1080">
          <cell r="A1080" t="str">
            <v>1310010100</v>
          </cell>
          <cell r="B1080">
            <v>18</v>
          </cell>
          <cell r="C1080" t="str">
            <v>13100101USD-262-00</v>
          </cell>
          <cell r="D1080" t="str">
            <v>Terrenos - valor de adquisición (Tangible FA in operation, Land)</v>
          </cell>
          <cell r="E1080">
            <v>4549833.22</v>
          </cell>
          <cell r="F1080">
            <v>1034542.86</v>
          </cell>
          <cell r="G1080">
            <v>0</v>
          </cell>
          <cell r="H1080">
            <v>5584376.0800000001</v>
          </cell>
          <cell r="I1080">
            <v>4549833.22</v>
          </cell>
          <cell r="J1080">
            <v>1034542.86</v>
          </cell>
          <cell r="K1080">
            <v>0</v>
          </cell>
          <cell r="L1080">
            <v>5584376.0800000001</v>
          </cell>
        </row>
        <row r="1081">
          <cell r="A1081" t="str">
            <v>1310010103</v>
          </cell>
          <cell r="B1081">
            <v>18</v>
          </cell>
          <cell r="C1081" t="str">
            <v>13100101USD-262-03</v>
          </cell>
          <cell r="D1081" t="str">
            <v>Terrenos - valor de adquisición (Tangible FA in operation, Land)</v>
          </cell>
          <cell r="E1081">
            <v>511754.29</v>
          </cell>
          <cell r="F1081">
            <v>0</v>
          </cell>
          <cell r="G1081">
            <v>0</v>
          </cell>
          <cell r="H1081">
            <v>511754.29</v>
          </cell>
          <cell r="I1081">
            <v>511754.29</v>
          </cell>
          <cell r="J1081">
            <v>0</v>
          </cell>
          <cell r="K1081">
            <v>0</v>
          </cell>
          <cell r="L1081">
            <v>511754.29</v>
          </cell>
        </row>
        <row r="1082">
          <cell r="A1082" t="str">
            <v>1310010105</v>
          </cell>
          <cell r="B1082">
            <v>18</v>
          </cell>
          <cell r="C1082" t="str">
            <v>13100101USD-262-05</v>
          </cell>
          <cell r="D1082" t="str">
            <v>Terrenos - valor de adquisición (Tangible FA in operation, Land)</v>
          </cell>
          <cell r="E1082">
            <v>231693.86</v>
          </cell>
          <cell r="F1082">
            <v>0</v>
          </cell>
          <cell r="G1082">
            <v>0</v>
          </cell>
          <cell r="H1082">
            <v>231693.86</v>
          </cell>
          <cell r="I1082">
            <v>231693.86</v>
          </cell>
          <cell r="J1082">
            <v>0</v>
          </cell>
          <cell r="K1082">
            <v>0</v>
          </cell>
          <cell r="L1082">
            <v>231693.86</v>
          </cell>
        </row>
        <row r="1083">
          <cell r="A1083" t="str">
            <v>1310010110</v>
          </cell>
          <cell r="B1083">
            <v>18</v>
          </cell>
          <cell r="C1083" t="str">
            <v>13100101USD-262-10</v>
          </cell>
          <cell r="D1083" t="str">
            <v>Terrenos - valor de adquisición (Tangible FA in operation, Land)</v>
          </cell>
          <cell r="E1083">
            <v>108374.05</v>
          </cell>
          <cell r="F1083">
            <v>0</v>
          </cell>
          <cell r="G1083">
            <v>0</v>
          </cell>
          <cell r="H1083">
            <v>108374.05</v>
          </cell>
          <cell r="I1083">
            <v>108374.05</v>
          </cell>
          <cell r="J1083">
            <v>0</v>
          </cell>
          <cell r="K1083">
            <v>0</v>
          </cell>
          <cell r="L1083">
            <v>108374.05</v>
          </cell>
        </row>
        <row r="1084">
          <cell r="A1084" t="str">
            <v>1310010122</v>
          </cell>
          <cell r="B1084">
            <v>18</v>
          </cell>
          <cell r="C1084" t="str">
            <v>13100101USD-262-22</v>
          </cell>
          <cell r="D1084" t="str">
            <v>Terrenos - valor de adquisición (Tangible FA in operation, Land)</v>
          </cell>
          <cell r="E1084">
            <v>56201.26</v>
          </cell>
          <cell r="F1084">
            <v>0</v>
          </cell>
          <cell r="G1084">
            <v>0</v>
          </cell>
          <cell r="H1084">
            <v>56201.26</v>
          </cell>
          <cell r="I1084">
            <v>56201.26</v>
          </cell>
          <cell r="J1084">
            <v>0</v>
          </cell>
          <cell r="K1084">
            <v>0</v>
          </cell>
          <cell r="L1084">
            <v>56201.26</v>
          </cell>
        </row>
        <row r="1085">
          <cell r="A1085" t="str">
            <v>1310010141</v>
          </cell>
          <cell r="B1085">
            <v>18</v>
          </cell>
          <cell r="C1085" t="str">
            <v>13100101USD-262-41</v>
          </cell>
          <cell r="D1085" t="str">
            <v>Terrenos - valor de adquisición (Tangible FA in operation, Land)</v>
          </cell>
          <cell r="E1085">
            <v>174996.72</v>
          </cell>
          <cell r="F1085">
            <v>0</v>
          </cell>
          <cell r="G1085">
            <v>0</v>
          </cell>
          <cell r="H1085">
            <v>174996.72</v>
          </cell>
          <cell r="I1085">
            <v>174996.72</v>
          </cell>
          <cell r="J1085">
            <v>0</v>
          </cell>
          <cell r="K1085">
            <v>0</v>
          </cell>
          <cell r="L1085">
            <v>174996.72</v>
          </cell>
        </row>
        <row r="1086">
          <cell r="A1086" t="str">
            <v>131002</v>
          </cell>
          <cell r="B1086">
            <v>6</v>
          </cell>
          <cell r="C1086">
            <v>131002</v>
          </cell>
          <cell r="D1086" t="str">
            <v>CONSTRUCCIONES EN PROCESO</v>
          </cell>
          <cell r="I1086">
            <v>819750.04</v>
          </cell>
          <cell r="J1086">
            <v>116736.24</v>
          </cell>
          <cell r="K1086">
            <v>65677.75</v>
          </cell>
          <cell r="L1086">
            <v>870808.53</v>
          </cell>
        </row>
        <row r="1087">
          <cell r="A1087" t="str">
            <v>13100201 U</v>
          </cell>
          <cell r="B1087">
            <v>12</v>
          </cell>
          <cell r="C1087" t="str">
            <v>13100201 USD</v>
          </cell>
          <cell r="D1087" t="str">
            <v>Inmuebles</v>
          </cell>
          <cell r="E1087">
            <v>23525.49</v>
          </cell>
          <cell r="F1087">
            <v>5110.2</v>
          </cell>
          <cell r="G1087">
            <v>28635.69</v>
          </cell>
          <cell r="H1087">
            <v>0</v>
          </cell>
          <cell r="I1087">
            <v>23525.49</v>
          </cell>
          <cell r="J1087">
            <v>5110.2</v>
          </cell>
          <cell r="K1087">
            <v>28635.69</v>
          </cell>
          <cell r="L1087">
            <v>0</v>
          </cell>
        </row>
        <row r="1088">
          <cell r="A1088" t="str">
            <v>1310020100</v>
          </cell>
          <cell r="B1088">
            <v>18</v>
          </cell>
          <cell r="C1088" t="str">
            <v>13100201USD-717-00</v>
          </cell>
          <cell r="D1088" t="str">
            <v>Inmuebles (Activos Fijos Bajo Construccion - Tangibles)</v>
          </cell>
          <cell r="E1088">
            <v>23525.49</v>
          </cell>
          <cell r="F1088">
            <v>5110.2</v>
          </cell>
          <cell r="G1088">
            <v>28635.69</v>
          </cell>
          <cell r="H1088">
            <v>0</v>
          </cell>
          <cell r="I1088">
            <v>23525.49</v>
          </cell>
          <cell r="J1088">
            <v>5110.2</v>
          </cell>
          <cell r="K1088">
            <v>28635.69</v>
          </cell>
          <cell r="L1088">
            <v>0</v>
          </cell>
        </row>
        <row r="1089">
          <cell r="A1089" t="str">
            <v>1310020101</v>
          </cell>
          <cell r="B1089">
            <v>14</v>
          </cell>
          <cell r="C1089" t="str">
            <v>1310020101 USD</v>
          </cell>
          <cell r="D1089" t="str">
            <v>Inmuebles propios</v>
          </cell>
          <cell r="E1089">
            <v>794662.05</v>
          </cell>
          <cell r="F1089">
            <v>111626.04</v>
          </cell>
          <cell r="G1089">
            <v>35479.56</v>
          </cell>
          <cell r="H1089">
            <v>870808.53</v>
          </cell>
          <cell r="I1089">
            <v>794662.05</v>
          </cell>
          <cell r="J1089">
            <v>111626.04</v>
          </cell>
          <cell r="K1089">
            <v>35479.56</v>
          </cell>
          <cell r="L1089">
            <v>870808.53</v>
          </cell>
        </row>
        <row r="1090">
          <cell r="A1090" t="str">
            <v>131002010001</v>
          </cell>
          <cell r="B1090">
            <v>20</v>
          </cell>
          <cell r="C1090" t="str">
            <v>1310020101USD-717-00</v>
          </cell>
          <cell r="D1090" t="str">
            <v>Inmuebles propios (Activos Fijos Bajo Construccion - Tangibles)</v>
          </cell>
          <cell r="E1090">
            <v>759182.49</v>
          </cell>
          <cell r="F1090">
            <v>111626.04</v>
          </cell>
          <cell r="G1090">
            <v>0</v>
          </cell>
          <cell r="H1090">
            <v>870808.53</v>
          </cell>
          <cell r="I1090">
            <v>759182.49</v>
          </cell>
          <cell r="J1090">
            <v>111626.04</v>
          </cell>
          <cell r="K1090">
            <v>0</v>
          </cell>
          <cell r="L1090">
            <v>870808.53</v>
          </cell>
        </row>
        <row r="1091">
          <cell r="A1091" t="str">
            <v>131002011001</v>
          </cell>
          <cell r="B1091">
            <v>20</v>
          </cell>
          <cell r="C1091" t="str">
            <v>1310020101USD-717-10</v>
          </cell>
          <cell r="D1091" t="str">
            <v>Inmuebles propios (Activos Fijos Bajo Construccion - Tangibles)</v>
          </cell>
          <cell r="E1091">
            <v>35479.56</v>
          </cell>
          <cell r="F1091">
            <v>0</v>
          </cell>
          <cell r="G1091">
            <v>35479.56</v>
          </cell>
          <cell r="H1091">
            <v>0</v>
          </cell>
          <cell r="I1091">
            <v>35479.56</v>
          </cell>
          <cell r="J1091">
            <v>0</v>
          </cell>
          <cell r="K1091">
            <v>35479.56</v>
          </cell>
          <cell r="L1091">
            <v>0</v>
          </cell>
        </row>
        <row r="1092">
          <cell r="A1092" t="str">
            <v>1310020102</v>
          </cell>
          <cell r="B1092">
            <v>14</v>
          </cell>
          <cell r="C1092" t="str">
            <v>1310020102 USD</v>
          </cell>
          <cell r="D1092" t="str">
            <v>Inmuebles arrendados</v>
          </cell>
          <cell r="E1092">
            <v>1562.5</v>
          </cell>
          <cell r="F1092">
            <v>0</v>
          </cell>
          <cell r="G1092">
            <v>1562.5</v>
          </cell>
          <cell r="H1092">
            <v>0</v>
          </cell>
          <cell r="I1092">
            <v>1562.5</v>
          </cell>
          <cell r="J1092">
            <v>0</v>
          </cell>
          <cell r="K1092">
            <v>1562.5</v>
          </cell>
          <cell r="L1092">
            <v>0</v>
          </cell>
        </row>
        <row r="1093">
          <cell r="A1093" t="str">
            <v>131002012502</v>
          </cell>
          <cell r="B1093">
            <v>20</v>
          </cell>
          <cell r="C1093" t="str">
            <v>1310020102USD-717-25</v>
          </cell>
          <cell r="D1093" t="str">
            <v>Inmuebles arrendados (Activos Fijos Bajo Construccion - Tangibles)</v>
          </cell>
          <cell r="E1093">
            <v>1562.5</v>
          </cell>
          <cell r="F1093">
            <v>0</v>
          </cell>
          <cell r="G1093">
            <v>1562.5</v>
          </cell>
          <cell r="H1093">
            <v>0</v>
          </cell>
          <cell r="I1093">
            <v>1562.5</v>
          </cell>
          <cell r="J1093">
            <v>0</v>
          </cell>
          <cell r="K1093">
            <v>1562.5</v>
          </cell>
          <cell r="L1093">
            <v>0</v>
          </cell>
        </row>
        <row r="1094">
          <cell r="A1094" t="str">
            <v>131003</v>
          </cell>
          <cell r="B1094">
            <v>6</v>
          </cell>
          <cell r="C1094">
            <v>131003</v>
          </cell>
          <cell r="D1094" t="str">
            <v>MOBILIARIO Y EQUIPO POR UTILIZAR</v>
          </cell>
          <cell r="I1094">
            <v>75366.39</v>
          </cell>
          <cell r="J1094">
            <v>23875</v>
          </cell>
          <cell r="K1094">
            <v>2321.46</v>
          </cell>
          <cell r="L1094">
            <v>96919.93</v>
          </cell>
        </row>
        <row r="1095">
          <cell r="A1095" t="str">
            <v>13100302 U</v>
          </cell>
          <cell r="B1095">
            <v>12</v>
          </cell>
          <cell r="C1095" t="str">
            <v>13100302 USD</v>
          </cell>
          <cell r="D1095" t="str">
            <v>Mobiliario y equipo en existencia</v>
          </cell>
          <cell r="E1095">
            <v>75366.39</v>
          </cell>
          <cell r="F1095">
            <v>23875</v>
          </cell>
          <cell r="G1095">
            <v>2321.46</v>
          </cell>
          <cell r="H1095">
            <v>96919.93</v>
          </cell>
          <cell r="I1095">
            <v>75366.39</v>
          </cell>
          <cell r="J1095">
            <v>23875</v>
          </cell>
          <cell r="K1095">
            <v>2321.46</v>
          </cell>
          <cell r="L1095">
            <v>96919.93</v>
          </cell>
        </row>
        <row r="1096">
          <cell r="A1096" t="str">
            <v>1310030200</v>
          </cell>
          <cell r="B1096">
            <v>18</v>
          </cell>
          <cell r="C1096" t="str">
            <v>13100302USD-720-00</v>
          </cell>
          <cell r="D1096" t="str">
            <v>Mobiliario y equipo en existencia (Otros Activos - Inventarios)</v>
          </cell>
          <cell r="E1096">
            <v>75366.39</v>
          </cell>
          <cell r="F1096">
            <v>23875</v>
          </cell>
          <cell r="G1096">
            <v>2321.46</v>
          </cell>
          <cell r="H1096">
            <v>96919.93</v>
          </cell>
          <cell r="I1096">
            <v>75366.39</v>
          </cell>
          <cell r="J1096">
            <v>23875</v>
          </cell>
          <cell r="K1096">
            <v>2321.46</v>
          </cell>
          <cell r="L1096">
            <v>96919.93</v>
          </cell>
        </row>
        <row r="1097">
          <cell r="A1097" t="str">
            <v>132</v>
          </cell>
          <cell r="B1097">
            <v>3</v>
          </cell>
          <cell r="C1097">
            <v>132</v>
          </cell>
          <cell r="D1097" t="str">
            <v>DEPRECIABLES</v>
          </cell>
          <cell r="I1097">
            <v>3144594.15</v>
          </cell>
          <cell r="J1097">
            <v>226088.17</v>
          </cell>
          <cell r="K1097">
            <v>293410.05</v>
          </cell>
          <cell r="L1097">
            <v>3077272.27</v>
          </cell>
        </row>
        <row r="1098">
          <cell r="A1098" t="str">
            <v>1320</v>
          </cell>
          <cell r="B1098">
            <v>4</v>
          </cell>
          <cell r="C1098">
            <v>1320</v>
          </cell>
          <cell r="D1098" t="str">
            <v>DEPRECIABLES</v>
          </cell>
          <cell r="I1098">
            <v>17283556.77</v>
          </cell>
          <cell r="J1098">
            <v>34109.089999999997</v>
          </cell>
          <cell r="K1098">
            <v>163488.18</v>
          </cell>
          <cell r="L1098">
            <v>17154177.68</v>
          </cell>
        </row>
        <row r="1099">
          <cell r="A1099" t="str">
            <v>132001</v>
          </cell>
          <cell r="B1099">
            <v>6</v>
          </cell>
          <cell r="C1099">
            <v>132001</v>
          </cell>
          <cell r="D1099" t="str">
            <v>EDIFICACIONES</v>
          </cell>
          <cell r="I1099">
            <v>5031707.4000000004</v>
          </cell>
          <cell r="J1099">
            <v>0</v>
          </cell>
          <cell r="K1099">
            <v>0</v>
          </cell>
          <cell r="L1099">
            <v>5031707.4000000004</v>
          </cell>
        </row>
        <row r="1100">
          <cell r="A1100" t="str">
            <v>13200101 U</v>
          </cell>
          <cell r="B1100">
            <v>12</v>
          </cell>
          <cell r="C1100" t="str">
            <v>13200101 USD</v>
          </cell>
          <cell r="D1100" t="str">
            <v>Edificaciones - valor de adquisición</v>
          </cell>
          <cell r="E1100">
            <v>5031707.4000000004</v>
          </cell>
          <cell r="F1100">
            <v>0</v>
          </cell>
          <cell r="G1100">
            <v>0</v>
          </cell>
          <cell r="H1100">
            <v>5031707.4000000004</v>
          </cell>
          <cell r="I1100">
            <v>5031707.4000000004</v>
          </cell>
          <cell r="J1100">
            <v>0</v>
          </cell>
          <cell r="K1100">
            <v>0</v>
          </cell>
          <cell r="L1100">
            <v>5031707.4000000004</v>
          </cell>
        </row>
        <row r="1101">
          <cell r="A1101" t="str">
            <v>1320010100</v>
          </cell>
          <cell r="B1101">
            <v>18</v>
          </cell>
          <cell r="C1101" t="str">
            <v>13200101USD-257-00</v>
          </cell>
          <cell r="D1101" t="str">
            <v>Edificaciones - valor de adquisición (Activos Fijos Tangibles - Edificios)</v>
          </cell>
          <cell r="E1101">
            <v>3745972.05</v>
          </cell>
          <cell r="F1101">
            <v>0</v>
          </cell>
          <cell r="G1101">
            <v>0</v>
          </cell>
          <cell r="H1101">
            <v>3745972.05</v>
          </cell>
          <cell r="I1101">
            <v>3745972.05</v>
          </cell>
          <cell r="J1101">
            <v>0</v>
          </cell>
          <cell r="K1101">
            <v>0</v>
          </cell>
          <cell r="L1101">
            <v>3745972.05</v>
          </cell>
        </row>
        <row r="1102">
          <cell r="A1102" t="str">
            <v>1320010102</v>
          </cell>
          <cell r="B1102">
            <v>18</v>
          </cell>
          <cell r="C1102" t="str">
            <v>13200101USD-257-02</v>
          </cell>
          <cell r="D1102" t="str">
            <v>Edificaciones - valor de adquisición (Activos Fijos Tangibles - Edificios)</v>
          </cell>
          <cell r="E1102">
            <v>255000</v>
          </cell>
          <cell r="F1102">
            <v>0</v>
          </cell>
          <cell r="G1102">
            <v>0</v>
          </cell>
          <cell r="H1102">
            <v>255000</v>
          </cell>
          <cell r="I1102">
            <v>255000</v>
          </cell>
          <cell r="J1102">
            <v>0</v>
          </cell>
          <cell r="K1102">
            <v>0</v>
          </cell>
          <cell r="L1102">
            <v>255000</v>
          </cell>
        </row>
        <row r="1103">
          <cell r="A1103" t="str">
            <v>1320010103</v>
          </cell>
          <cell r="B1103">
            <v>18</v>
          </cell>
          <cell r="C1103" t="str">
            <v>13200101USD-257-03</v>
          </cell>
          <cell r="D1103" t="str">
            <v>Edificaciones - valor de adquisición (Activos Fijos Tangibles - Edificios)</v>
          </cell>
          <cell r="E1103">
            <v>265871.83</v>
          </cell>
          <cell r="F1103">
            <v>0</v>
          </cell>
          <cell r="G1103">
            <v>0</v>
          </cell>
          <cell r="H1103">
            <v>265871.83</v>
          </cell>
          <cell r="I1103">
            <v>265871.83</v>
          </cell>
          <cell r="J1103">
            <v>0</v>
          </cell>
          <cell r="K1103">
            <v>0</v>
          </cell>
          <cell r="L1103">
            <v>265871.83</v>
          </cell>
        </row>
        <row r="1104">
          <cell r="A1104" t="str">
            <v>1320010105</v>
          </cell>
          <cell r="B1104">
            <v>18</v>
          </cell>
          <cell r="C1104" t="str">
            <v>13200101USD-257-05</v>
          </cell>
          <cell r="D1104" t="str">
            <v>Edificaciones - valor de adquisición (Activos Fijos Tangibles - Edificios)</v>
          </cell>
          <cell r="E1104">
            <v>262233.31</v>
          </cell>
          <cell r="F1104">
            <v>0</v>
          </cell>
          <cell r="G1104">
            <v>0</v>
          </cell>
          <cell r="H1104">
            <v>262233.31</v>
          </cell>
          <cell r="I1104">
            <v>262233.31</v>
          </cell>
          <cell r="J1104">
            <v>0</v>
          </cell>
          <cell r="K1104">
            <v>0</v>
          </cell>
          <cell r="L1104">
            <v>262233.31</v>
          </cell>
        </row>
        <row r="1105">
          <cell r="A1105" t="str">
            <v>1320010110</v>
          </cell>
          <cell r="B1105">
            <v>18</v>
          </cell>
          <cell r="C1105" t="str">
            <v>13200101USD-257-10</v>
          </cell>
          <cell r="D1105" t="str">
            <v>Edificaciones - valor de adquisición (Activos Fijos Tangibles - Edificios)</v>
          </cell>
          <cell r="E1105">
            <v>180932.81</v>
          </cell>
          <cell r="F1105">
            <v>0</v>
          </cell>
          <cell r="G1105">
            <v>0</v>
          </cell>
          <cell r="H1105">
            <v>180932.81</v>
          </cell>
          <cell r="I1105">
            <v>180932.81</v>
          </cell>
          <cell r="J1105">
            <v>0</v>
          </cell>
          <cell r="K1105">
            <v>0</v>
          </cell>
          <cell r="L1105">
            <v>180932.81</v>
          </cell>
        </row>
        <row r="1106">
          <cell r="A1106" t="str">
            <v>1320010122</v>
          </cell>
          <cell r="B1106">
            <v>18</v>
          </cell>
          <cell r="C1106" t="str">
            <v>13200101USD-257-22</v>
          </cell>
          <cell r="D1106" t="str">
            <v>Edificaciones - valor de adquisición (Activos Fijos Tangibles - Edificios)</v>
          </cell>
          <cell r="E1106">
            <v>168798.74</v>
          </cell>
          <cell r="F1106">
            <v>0</v>
          </cell>
          <cell r="G1106">
            <v>0</v>
          </cell>
          <cell r="H1106">
            <v>168798.74</v>
          </cell>
          <cell r="I1106">
            <v>168798.74</v>
          </cell>
          <cell r="J1106">
            <v>0</v>
          </cell>
          <cell r="K1106">
            <v>0</v>
          </cell>
          <cell r="L1106">
            <v>168798.74</v>
          </cell>
        </row>
        <row r="1107">
          <cell r="A1107" t="str">
            <v>1320010141</v>
          </cell>
          <cell r="B1107">
            <v>18</v>
          </cell>
          <cell r="C1107" t="str">
            <v>13200101USD-257-41</v>
          </cell>
          <cell r="D1107" t="str">
            <v>Edificaciones - valor de adquisición (Activos Fijos Tangibles - Edificios)</v>
          </cell>
          <cell r="E1107">
            <v>152898.66</v>
          </cell>
          <cell r="F1107">
            <v>0</v>
          </cell>
          <cell r="G1107">
            <v>0</v>
          </cell>
          <cell r="H1107">
            <v>152898.66</v>
          </cell>
          <cell r="I1107">
            <v>152898.66</v>
          </cell>
          <cell r="J1107">
            <v>0</v>
          </cell>
          <cell r="K1107">
            <v>0</v>
          </cell>
          <cell r="L1107">
            <v>152898.66</v>
          </cell>
        </row>
        <row r="1108">
          <cell r="A1108" t="str">
            <v>132002</v>
          </cell>
          <cell r="B1108">
            <v>6</v>
          </cell>
          <cell r="C1108">
            <v>132002</v>
          </cell>
          <cell r="D1108" t="str">
            <v>EQUIPO DE COMPUTACIÓN</v>
          </cell>
          <cell r="I1108">
            <v>6206281.1799999997</v>
          </cell>
          <cell r="J1108">
            <v>18843.62</v>
          </cell>
          <cell r="K1108">
            <v>18843.62</v>
          </cell>
          <cell r="L1108">
            <v>6206281.1799999997</v>
          </cell>
        </row>
        <row r="1109">
          <cell r="A1109" t="str">
            <v>13200201 U</v>
          </cell>
          <cell r="B1109">
            <v>12</v>
          </cell>
          <cell r="C1109" t="str">
            <v>13200201 USD</v>
          </cell>
          <cell r="D1109" t="str">
            <v>Equipo de computación - valor de adquisición</v>
          </cell>
          <cell r="E1109">
            <v>6206281.1799999997</v>
          </cell>
          <cell r="F1109">
            <v>18843.62</v>
          </cell>
          <cell r="G1109">
            <v>18843.62</v>
          </cell>
          <cell r="H1109">
            <v>6206281.1799999997</v>
          </cell>
          <cell r="I1109">
            <v>6206281.1799999997</v>
          </cell>
          <cell r="J1109">
            <v>18843.62</v>
          </cell>
          <cell r="K1109">
            <v>18843.62</v>
          </cell>
          <cell r="L1109">
            <v>6206281.1799999997</v>
          </cell>
        </row>
        <row r="1110">
          <cell r="A1110" t="str">
            <v>1320020100</v>
          </cell>
          <cell r="B1110">
            <v>18</v>
          </cell>
          <cell r="C1110" t="str">
            <v>13200201USD-258-00</v>
          </cell>
          <cell r="D1110" t="str">
            <v>Equipo de computación - valor de adquisición (Activos Fijos Tangibles - Eq. De C</v>
          </cell>
          <cell r="E1110">
            <v>4318160.51</v>
          </cell>
          <cell r="F1110">
            <v>7723.33</v>
          </cell>
          <cell r="G1110">
            <v>11120.29</v>
          </cell>
          <cell r="H1110">
            <v>4314763.55</v>
          </cell>
          <cell r="I1110">
            <v>4318160.51</v>
          </cell>
          <cell r="J1110">
            <v>7723.33</v>
          </cell>
          <cell r="K1110">
            <v>11120.29</v>
          </cell>
          <cell r="L1110">
            <v>4314763.55</v>
          </cell>
        </row>
        <row r="1111">
          <cell r="A1111" t="str">
            <v>1320020101</v>
          </cell>
          <cell r="B1111">
            <v>18</v>
          </cell>
          <cell r="C1111" t="str">
            <v>13200201USD-258-01</v>
          </cell>
          <cell r="D1111" t="str">
            <v>Equipo de computación - valor de adquisición (Activos Fijos Tangibles - Eq. De C</v>
          </cell>
          <cell r="E1111">
            <v>19496.310000000001</v>
          </cell>
          <cell r="F1111">
            <v>0</v>
          </cell>
          <cell r="G1111">
            <v>717</v>
          </cell>
          <cell r="H1111">
            <v>18779.310000000001</v>
          </cell>
          <cell r="I1111">
            <v>19496.310000000001</v>
          </cell>
          <cell r="J1111">
            <v>0</v>
          </cell>
          <cell r="K1111">
            <v>717</v>
          </cell>
          <cell r="L1111">
            <v>18779.310000000001</v>
          </cell>
        </row>
        <row r="1112">
          <cell r="A1112" t="str">
            <v>1320020102</v>
          </cell>
          <cell r="B1112">
            <v>18</v>
          </cell>
          <cell r="C1112" t="str">
            <v>13200201USD-258-02</v>
          </cell>
          <cell r="D1112" t="str">
            <v>Equipo de computación - valor de adquisición (Activos Fijos Tangibles - Eq. De C</v>
          </cell>
          <cell r="E1112">
            <v>42498.44</v>
          </cell>
          <cell r="F1112">
            <v>0</v>
          </cell>
          <cell r="G1112">
            <v>0</v>
          </cell>
          <cell r="H1112">
            <v>42498.44</v>
          </cell>
          <cell r="I1112">
            <v>42498.44</v>
          </cell>
          <cell r="J1112">
            <v>0</v>
          </cell>
          <cell r="K1112">
            <v>0</v>
          </cell>
          <cell r="L1112">
            <v>42498.44</v>
          </cell>
        </row>
        <row r="1113">
          <cell r="A1113" t="str">
            <v>1320020103</v>
          </cell>
          <cell r="B1113">
            <v>18</v>
          </cell>
          <cell r="C1113" t="str">
            <v>13200201USD-258-03</v>
          </cell>
          <cell r="D1113" t="str">
            <v>Equipo de computación - valor de adquisición (Activos Fijos Tangibles - Eq. De C</v>
          </cell>
          <cell r="E1113">
            <v>1169282.6299999999</v>
          </cell>
          <cell r="F1113">
            <v>0</v>
          </cell>
          <cell r="G1113">
            <v>0</v>
          </cell>
          <cell r="H1113">
            <v>1169282.6299999999</v>
          </cell>
          <cell r="I1113">
            <v>1169282.6299999999</v>
          </cell>
          <cell r="J1113">
            <v>0</v>
          </cell>
          <cell r="K1113">
            <v>0</v>
          </cell>
          <cell r="L1113">
            <v>1169282.6299999999</v>
          </cell>
        </row>
        <row r="1114">
          <cell r="A1114" t="str">
            <v>1320020104</v>
          </cell>
          <cell r="B1114">
            <v>18</v>
          </cell>
          <cell r="C1114" t="str">
            <v>13200201USD-258-04</v>
          </cell>
          <cell r="D1114" t="str">
            <v>Equipo de computación - valor de adquisición (Activos Fijos Tangibles - Eq. De C</v>
          </cell>
          <cell r="E1114">
            <v>30606.78</v>
          </cell>
          <cell r="F1114">
            <v>0</v>
          </cell>
          <cell r="G1114">
            <v>0</v>
          </cell>
          <cell r="H1114">
            <v>30606.78</v>
          </cell>
          <cell r="I1114">
            <v>30606.78</v>
          </cell>
          <cell r="J1114">
            <v>0</v>
          </cell>
          <cell r="K1114">
            <v>0</v>
          </cell>
          <cell r="L1114">
            <v>30606.78</v>
          </cell>
        </row>
        <row r="1115">
          <cell r="A1115" t="str">
            <v>1320020105</v>
          </cell>
          <cell r="B1115">
            <v>18</v>
          </cell>
          <cell r="C1115" t="str">
            <v>13200201USD-258-05</v>
          </cell>
          <cell r="D1115" t="str">
            <v>Equipo de computación - valor de adquisición (Activos Fijos Tangibles - Eq. De C</v>
          </cell>
          <cell r="E1115">
            <v>68949.97</v>
          </cell>
          <cell r="F1115">
            <v>8680.0300000000007</v>
          </cell>
          <cell r="G1115">
            <v>5277.08</v>
          </cell>
          <cell r="H1115">
            <v>72352.92</v>
          </cell>
          <cell r="I1115">
            <v>68949.97</v>
          </cell>
          <cell r="J1115">
            <v>8680.0300000000007</v>
          </cell>
          <cell r="K1115">
            <v>5277.08</v>
          </cell>
          <cell r="L1115">
            <v>72352.92</v>
          </cell>
        </row>
        <row r="1116">
          <cell r="A1116" t="str">
            <v>1320020107</v>
          </cell>
          <cell r="B1116">
            <v>18</v>
          </cell>
          <cell r="C1116" t="str">
            <v>13200201USD-258-07</v>
          </cell>
          <cell r="D1116" t="str">
            <v>Equipo de computación - valor de adquisición (Activos Fijos Tangibles - Eq. De C</v>
          </cell>
          <cell r="E1116">
            <v>23179.82</v>
          </cell>
          <cell r="F1116">
            <v>0</v>
          </cell>
          <cell r="G1116">
            <v>0</v>
          </cell>
          <cell r="H1116">
            <v>23179.82</v>
          </cell>
          <cell r="I1116">
            <v>23179.82</v>
          </cell>
          <cell r="J1116">
            <v>0</v>
          </cell>
          <cell r="K1116">
            <v>0</v>
          </cell>
          <cell r="L1116">
            <v>23179.82</v>
          </cell>
        </row>
        <row r="1117">
          <cell r="A1117" t="str">
            <v>1320020108</v>
          </cell>
          <cell r="B1117">
            <v>18</v>
          </cell>
          <cell r="C1117" t="str">
            <v>13200201USD-258-08</v>
          </cell>
          <cell r="D1117" t="str">
            <v>Equipo de computación - valor de adquisición (Activos Fijos Tangibles - Eq. De C</v>
          </cell>
          <cell r="E1117">
            <v>26122.33</v>
          </cell>
          <cell r="F1117">
            <v>0</v>
          </cell>
          <cell r="G1117">
            <v>0</v>
          </cell>
          <cell r="H1117">
            <v>26122.33</v>
          </cell>
          <cell r="I1117">
            <v>26122.33</v>
          </cell>
          <cell r="J1117">
            <v>0</v>
          </cell>
          <cell r="K1117">
            <v>0</v>
          </cell>
          <cell r="L1117">
            <v>26122.33</v>
          </cell>
        </row>
        <row r="1118">
          <cell r="A1118" t="str">
            <v>1320020110</v>
          </cell>
          <cell r="B1118">
            <v>18</v>
          </cell>
          <cell r="C1118" t="str">
            <v>13200201USD-258-10</v>
          </cell>
          <cell r="D1118" t="str">
            <v>Equipo de computación - valor de adquisición (Activos Fijos Tangibles - Eq. De C</v>
          </cell>
          <cell r="E1118">
            <v>39202.92</v>
          </cell>
          <cell r="F1118">
            <v>0</v>
          </cell>
          <cell r="G1118">
            <v>0</v>
          </cell>
          <cell r="H1118">
            <v>39202.92</v>
          </cell>
          <cell r="I1118">
            <v>39202.92</v>
          </cell>
          <cell r="J1118">
            <v>0</v>
          </cell>
          <cell r="K1118">
            <v>0</v>
          </cell>
          <cell r="L1118">
            <v>39202.92</v>
          </cell>
        </row>
        <row r="1119">
          <cell r="A1119" t="str">
            <v>1320020111</v>
          </cell>
          <cell r="B1119">
            <v>18</v>
          </cell>
          <cell r="C1119" t="str">
            <v>13200201USD-258-11</v>
          </cell>
          <cell r="D1119" t="str">
            <v>Equipo de computación - valor de adquisición (Activos Fijos Tangibles - Eq. De C</v>
          </cell>
          <cell r="E1119">
            <v>29830.25</v>
          </cell>
          <cell r="F1119">
            <v>0</v>
          </cell>
          <cell r="G1119">
            <v>0</v>
          </cell>
          <cell r="H1119">
            <v>29830.25</v>
          </cell>
          <cell r="I1119">
            <v>29830.25</v>
          </cell>
          <cell r="J1119">
            <v>0</v>
          </cell>
          <cell r="K1119">
            <v>0</v>
          </cell>
          <cell r="L1119">
            <v>29830.25</v>
          </cell>
        </row>
        <row r="1120">
          <cell r="A1120" t="str">
            <v>1320020112</v>
          </cell>
          <cell r="B1120">
            <v>18</v>
          </cell>
          <cell r="C1120" t="str">
            <v>13200201USD-258-12</v>
          </cell>
          <cell r="D1120" t="str">
            <v>Equipo de computación - valor de adquisición (Activos Fijos Tangibles - Eq. De C</v>
          </cell>
          <cell r="E1120">
            <v>31364.97</v>
          </cell>
          <cell r="F1120">
            <v>0</v>
          </cell>
          <cell r="G1120">
            <v>0</v>
          </cell>
          <cell r="H1120">
            <v>31364.97</v>
          </cell>
          <cell r="I1120">
            <v>31364.97</v>
          </cell>
          <cell r="J1120">
            <v>0</v>
          </cell>
          <cell r="K1120">
            <v>0</v>
          </cell>
          <cell r="L1120">
            <v>31364.97</v>
          </cell>
        </row>
        <row r="1121">
          <cell r="A1121" t="str">
            <v>1320020113</v>
          </cell>
          <cell r="B1121">
            <v>18</v>
          </cell>
          <cell r="C1121" t="str">
            <v>13200201USD-258-13</v>
          </cell>
          <cell r="D1121" t="str">
            <v>Equipo de computación - valor de adquisición (Activos Fijos Tangibles - Eq. De C</v>
          </cell>
          <cell r="E1121">
            <v>36202.1</v>
          </cell>
          <cell r="F1121">
            <v>0</v>
          </cell>
          <cell r="G1121">
            <v>0</v>
          </cell>
          <cell r="H1121">
            <v>36202.1</v>
          </cell>
          <cell r="I1121">
            <v>36202.1</v>
          </cell>
          <cell r="J1121">
            <v>0</v>
          </cell>
          <cell r="K1121">
            <v>0</v>
          </cell>
          <cell r="L1121">
            <v>36202.1</v>
          </cell>
        </row>
        <row r="1122">
          <cell r="A1122" t="str">
            <v>1320020117</v>
          </cell>
          <cell r="B1122">
            <v>18</v>
          </cell>
          <cell r="C1122" t="str">
            <v>13200201USD-258-17</v>
          </cell>
          <cell r="D1122" t="str">
            <v>Equipo de computación - valor de adquisición (Activos Fijos Tangibles - Eq. De C</v>
          </cell>
          <cell r="E1122">
            <v>26538.34</v>
          </cell>
          <cell r="F1122">
            <v>698.5</v>
          </cell>
          <cell r="G1122">
            <v>829.25</v>
          </cell>
          <cell r="H1122">
            <v>26407.59</v>
          </cell>
          <cell r="I1122">
            <v>26538.34</v>
          </cell>
          <cell r="J1122">
            <v>698.5</v>
          </cell>
          <cell r="K1122">
            <v>829.25</v>
          </cell>
          <cell r="L1122">
            <v>26407.59</v>
          </cell>
        </row>
        <row r="1123">
          <cell r="A1123" t="str">
            <v>1320020118</v>
          </cell>
          <cell r="B1123">
            <v>18</v>
          </cell>
          <cell r="C1123" t="str">
            <v>13200201USD-258-18</v>
          </cell>
          <cell r="D1123" t="str">
            <v>Equipo de computación - valor de adquisición (Activos Fijos Tangibles - Eq. De C</v>
          </cell>
          <cell r="E1123">
            <v>31200.79</v>
          </cell>
          <cell r="F1123">
            <v>0</v>
          </cell>
          <cell r="G1123">
            <v>0</v>
          </cell>
          <cell r="H1123">
            <v>31200.79</v>
          </cell>
          <cell r="I1123">
            <v>31200.79</v>
          </cell>
          <cell r="J1123">
            <v>0</v>
          </cell>
          <cell r="K1123">
            <v>0</v>
          </cell>
          <cell r="L1123">
            <v>31200.79</v>
          </cell>
        </row>
        <row r="1124">
          <cell r="A1124" t="str">
            <v>1320020119</v>
          </cell>
          <cell r="B1124">
            <v>18</v>
          </cell>
          <cell r="C1124" t="str">
            <v>13200201USD-258-19</v>
          </cell>
          <cell r="D1124" t="str">
            <v>Equipo de computación - valor de adquisición (Activos Fijos Tangibles - Eq. De C</v>
          </cell>
          <cell r="E1124">
            <v>34004.559999999998</v>
          </cell>
          <cell r="F1124">
            <v>0</v>
          </cell>
          <cell r="G1124">
            <v>0</v>
          </cell>
          <cell r="H1124">
            <v>34004.559999999998</v>
          </cell>
          <cell r="I1124">
            <v>34004.559999999998</v>
          </cell>
          <cell r="J1124">
            <v>0</v>
          </cell>
          <cell r="K1124">
            <v>0</v>
          </cell>
          <cell r="L1124">
            <v>34004.559999999998</v>
          </cell>
        </row>
        <row r="1125">
          <cell r="A1125" t="str">
            <v>1320020122</v>
          </cell>
          <cell r="B1125">
            <v>18</v>
          </cell>
          <cell r="C1125" t="str">
            <v>13200201USD-258-22</v>
          </cell>
          <cell r="D1125" t="str">
            <v>Equipo de computación - valor de adquisición (Activos Fijos Tangibles - Eq. De C</v>
          </cell>
          <cell r="E1125">
            <v>27788.05</v>
          </cell>
          <cell r="F1125">
            <v>0</v>
          </cell>
          <cell r="G1125">
            <v>0</v>
          </cell>
          <cell r="H1125">
            <v>27788.05</v>
          </cell>
          <cell r="I1125">
            <v>27788.05</v>
          </cell>
          <cell r="J1125">
            <v>0</v>
          </cell>
          <cell r="K1125">
            <v>0</v>
          </cell>
          <cell r="L1125">
            <v>27788.05</v>
          </cell>
        </row>
        <row r="1126">
          <cell r="A1126" t="str">
            <v>1320020123</v>
          </cell>
          <cell r="B1126">
            <v>18</v>
          </cell>
          <cell r="C1126" t="str">
            <v>13200201USD-258-23</v>
          </cell>
          <cell r="D1126" t="str">
            <v>Equipo de computación - valor de adquisición (Activos Fijos Tangibles - Eq. De C</v>
          </cell>
          <cell r="E1126">
            <v>27702.77</v>
          </cell>
          <cell r="F1126">
            <v>0</v>
          </cell>
          <cell r="G1126">
            <v>0</v>
          </cell>
          <cell r="H1126">
            <v>27702.77</v>
          </cell>
          <cell r="I1126">
            <v>27702.77</v>
          </cell>
          <cell r="J1126">
            <v>0</v>
          </cell>
          <cell r="K1126">
            <v>0</v>
          </cell>
          <cell r="L1126">
            <v>27702.77</v>
          </cell>
        </row>
        <row r="1127">
          <cell r="A1127" t="str">
            <v>1320020124</v>
          </cell>
          <cell r="B1127">
            <v>18</v>
          </cell>
          <cell r="C1127" t="str">
            <v>13200201USD-258-24</v>
          </cell>
          <cell r="D1127" t="str">
            <v>Equipo de computación - valor de adquisición (Activos Fijos Tangibles - Eq. De C</v>
          </cell>
          <cell r="E1127">
            <v>42471.6</v>
          </cell>
          <cell r="F1127">
            <v>0</v>
          </cell>
          <cell r="G1127">
            <v>0</v>
          </cell>
          <cell r="H1127">
            <v>42471.6</v>
          </cell>
          <cell r="I1127">
            <v>42471.6</v>
          </cell>
          <cell r="J1127">
            <v>0</v>
          </cell>
          <cell r="K1127">
            <v>0</v>
          </cell>
          <cell r="L1127">
            <v>42471.6</v>
          </cell>
        </row>
        <row r="1128">
          <cell r="A1128" t="str">
            <v>1320020125</v>
          </cell>
          <cell r="B1128">
            <v>18</v>
          </cell>
          <cell r="C1128" t="str">
            <v>13200201USD-258-25</v>
          </cell>
          <cell r="D1128" t="str">
            <v>Equipo de computación - valor de adquisición (Activos Fijos Tangibles - Eq. De C</v>
          </cell>
          <cell r="E1128">
            <v>17516.37</v>
          </cell>
          <cell r="F1128">
            <v>0</v>
          </cell>
          <cell r="G1128">
            <v>0</v>
          </cell>
          <cell r="H1128">
            <v>17516.37</v>
          </cell>
          <cell r="I1128">
            <v>17516.37</v>
          </cell>
          <cell r="J1128">
            <v>0</v>
          </cell>
          <cell r="K1128">
            <v>0</v>
          </cell>
          <cell r="L1128">
            <v>17516.37</v>
          </cell>
        </row>
        <row r="1129">
          <cell r="A1129" t="str">
            <v>1320020126</v>
          </cell>
          <cell r="B1129">
            <v>18</v>
          </cell>
          <cell r="C1129" t="str">
            <v>13200201USD-258-26</v>
          </cell>
          <cell r="D1129" t="str">
            <v>Equipo de computación - valor de adquisición (Activos Fijos Tangibles - Eq. De C</v>
          </cell>
          <cell r="E1129">
            <v>21308.19</v>
          </cell>
          <cell r="F1129">
            <v>0</v>
          </cell>
          <cell r="G1129">
            <v>0</v>
          </cell>
          <cell r="H1129">
            <v>21308.19</v>
          </cell>
          <cell r="I1129">
            <v>21308.19</v>
          </cell>
          <cell r="J1129">
            <v>0</v>
          </cell>
          <cell r="K1129">
            <v>0</v>
          </cell>
          <cell r="L1129">
            <v>21308.19</v>
          </cell>
        </row>
        <row r="1130">
          <cell r="A1130" t="str">
            <v>1320020127</v>
          </cell>
          <cell r="B1130">
            <v>18</v>
          </cell>
          <cell r="C1130" t="str">
            <v>13200201USD-258-27</v>
          </cell>
          <cell r="D1130" t="str">
            <v>Equipo de computación - valor de adquisición (Activos Fijos Tangibles - Eq. De C</v>
          </cell>
          <cell r="E1130">
            <v>21858.14</v>
          </cell>
          <cell r="F1130">
            <v>698.5</v>
          </cell>
          <cell r="G1130">
            <v>0</v>
          </cell>
          <cell r="H1130">
            <v>22556.639999999999</v>
          </cell>
          <cell r="I1130">
            <v>21858.14</v>
          </cell>
          <cell r="J1130">
            <v>698.5</v>
          </cell>
          <cell r="K1130">
            <v>0</v>
          </cell>
          <cell r="L1130">
            <v>22556.639999999999</v>
          </cell>
        </row>
        <row r="1131">
          <cell r="A1131" t="str">
            <v>1320020131</v>
          </cell>
          <cell r="B1131">
            <v>18</v>
          </cell>
          <cell r="C1131" t="str">
            <v>13200201USD-258-31</v>
          </cell>
          <cell r="D1131" t="str">
            <v>Equipo de computación - valor de adquisición (Activos Fijos Tangibles - Eq. De C</v>
          </cell>
          <cell r="E1131">
            <v>24919</v>
          </cell>
          <cell r="F1131">
            <v>0</v>
          </cell>
          <cell r="G1131">
            <v>0</v>
          </cell>
          <cell r="H1131">
            <v>24919</v>
          </cell>
          <cell r="I1131">
            <v>24919</v>
          </cell>
          <cell r="J1131">
            <v>0</v>
          </cell>
          <cell r="K1131">
            <v>0</v>
          </cell>
          <cell r="L1131">
            <v>24919</v>
          </cell>
        </row>
        <row r="1132">
          <cell r="A1132" t="str">
            <v>1320020141</v>
          </cell>
          <cell r="B1132">
            <v>18</v>
          </cell>
          <cell r="C1132" t="str">
            <v>13200201USD-258-41</v>
          </cell>
          <cell r="D1132" t="str">
            <v>Equipo de computación - valor de adquisición (Activos Fijos Tangibles - Eq. De C</v>
          </cell>
          <cell r="E1132">
            <v>47996.480000000003</v>
          </cell>
          <cell r="F1132">
            <v>1043.26</v>
          </cell>
          <cell r="G1132">
            <v>900</v>
          </cell>
          <cell r="H1132">
            <v>48139.74</v>
          </cell>
          <cell r="I1132">
            <v>47996.480000000003</v>
          </cell>
          <cell r="J1132">
            <v>1043.26</v>
          </cell>
          <cell r="K1132">
            <v>900</v>
          </cell>
          <cell r="L1132">
            <v>48139.74</v>
          </cell>
        </row>
        <row r="1133">
          <cell r="A1133" t="str">
            <v>1320020158</v>
          </cell>
          <cell r="B1133">
            <v>18</v>
          </cell>
          <cell r="C1133" t="str">
            <v>13200201USD-258-58</v>
          </cell>
          <cell r="D1133" t="str">
            <v>Equipo de computación - valor de adquisición (Activos Fijos Tangibles - Eq. De C</v>
          </cell>
          <cell r="E1133">
            <v>25127.7</v>
          </cell>
          <cell r="F1133">
            <v>0</v>
          </cell>
          <cell r="G1133">
            <v>0</v>
          </cell>
          <cell r="H1133">
            <v>25127.7</v>
          </cell>
          <cell r="I1133">
            <v>25127.7</v>
          </cell>
          <cell r="J1133">
            <v>0</v>
          </cell>
          <cell r="K1133">
            <v>0</v>
          </cell>
          <cell r="L1133">
            <v>25127.7</v>
          </cell>
        </row>
        <row r="1134">
          <cell r="A1134" t="str">
            <v>1320020159</v>
          </cell>
          <cell r="B1134">
            <v>18</v>
          </cell>
          <cell r="C1134" t="str">
            <v>13200201USD-258-59</v>
          </cell>
          <cell r="D1134" t="str">
            <v>Equipo de computación - valor de adquisición (Activos Fijos Tangibles - Eq. De C</v>
          </cell>
          <cell r="E1134">
            <v>22952.16</v>
          </cell>
          <cell r="F1134">
            <v>0</v>
          </cell>
          <cell r="G1134">
            <v>0</v>
          </cell>
          <cell r="H1134">
            <v>22952.16</v>
          </cell>
          <cell r="I1134">
            <v>22952.16</v>
          </cell>
          <cell r="J1134">
            <v>0</v>
          </cell>
          <cell r="K1134">
            <v>0</v>
          </cell>
          <cell r="L1134">
            <v>22952.16</v>
          </cell>
        </row>
        <row r="1135">
          <cell r="A1135" t="str">
            <v>132003</v>
          </cell>
          <cell r="B1135">
            <v>6</v>
          </cell>
          <cell r="C1135">
            <v>132003</v>
          </cell>
          <cell r="D1135" t="str">
            <v>EQUIPO DE OFICINA</v>
          </cell>
          <cell r="I1135">
            <v>3019606.42</v>
          </cell>
          <cell r="J1135">
            <v>9394.92</v>
          </cell>
          <cell r="K1135">
            <v>117193.93</v>
          </cell>
          <cell r="L1135">
            <v>2911807.41</v>
          </cell>
        </row>
        <row r="1136">
          <cell r="A1136" t="str">
            <v>13200301 U</v>
          </cell>
          <cell r="B1136">
            <v>12</v>
          </cell>
          <cell r="C1136" t="str">
            <v>13200301 USD</v>
          </cell>
          <cell r="D1136" t="str">
            <v>Equipo de oficina - valor de adquisición</v>
          </cell>
          <cell r="E1136">
            <v>3019606.42</v>
          </cell>
          <cell r="F1136">
            <v>9394.92</v>
          </cell>
          <cell r="G1136">
            <v>117193.93</v>
          </cell>
          <cell r="H1136">
            <v>2911807.41</v>
          </cell>
          <cell r="I1136">
            <v>3019606.42</v>
          </cell>
          <cell r="J1136">
            <v>9394.92</v>
          </cell>
          <cell r="K1136">
            <v>117193.93</v>
          </cell>
          <cell r="L1136">
            <v>2911807.41</v>
          </cell>
        </row>
        <row r="1137">
          <cell r="A1137" t="str">
            <v>1320030100</v>
          </cell>
          <cell r="B1137">
            <v>18</v>
          </cell>
          <cell r="C1137" t="str">
            <v>13200301USD-259-00</v>
          </cell>
          <cell r="D1137" t="str">
            <v>Equipo de oficina - valor de adquisición (Activos Fijos Tangibles - Eq. De Ofici</v>
          </cell>
          <cell r="E1137">
            <v>1420522.69</v>
          </cell>
          <cell r="F1137">
            <v>9130.32</v>
          </cell>
          <cell r="G1137">
            <v>110646.92</v>
          </cell>
          <cell r="H1137">
            <v>1319006.0900000001</v>
          </cell>
          <cell r="I1137">
            <v>1420522.69</v>
          </cell>
          <cell r="J1137">
            <v>9130.32</v>
          </cell>
          <cell r="K1137">
            <v>110646.92</v>
          </cell>
          <cell r="L1137">
            <v>1319006.0900000001</v>
          </cell>
        </row>
        <row r="1138">
          <cell r="A1138" t="str">
            <v>1320030101</v>
          </cell>
          <cell r="B1138">
            <v>18</v>
          </cell>
          <cell r="C1138" t="str">
            <v>13200301USD-259-01</v>
          </cell>
          <cell r="D1138" t="str">
            <v>Equipo de oficina - valor de adquisición (Activos Fijos Tangibles - Eq. De Ofici</v>
          </cell>
          <cell r="E1138">
            <v>49244.42</v>
          </cell>
          <cell r="F1138">
            <v>0</v>
          </cell>
          <cell r="G1138">
            <v>0</v>
          </cell>
          <cell r="H1138">
            <v>49244.42</v>
          </cell>
          <cell r="I1138">
            <v>49244.42</v>
          </cell>
          <cell r="J1138">
            <v>0</v>
          </cell>
          <cell r="K1138">
            <v>0</v>
          </cell>
          <cell r="L1138">
            <v>49244.42</v>
          </cell>
        </row>
        <row r="1139">
          <cell r="A1139" t="str">
            <v>1320030102</v>
          </cell>
          <cell r="B1139">
            <v>18</v>
          </cell>
          <cell r="C1139" t="str">
            <v>13200301USD-259-02</v>
          </cell>
          <cell r="D1139" t="str">
            <v>Equipo de oficina - valor de adquisición (Activos Fijos Tangibles - Eq. De Ofici</v>
          </cell>
          <cell r="E1139">
            <v>76874.69</v>
          </cell>
          <cell r="F1139">
            <v>0</v>
          </cell>
          <cell r="G1139">
            <v>0</v>
          </cell>
          <cell r="H1139">
            <v>76874.69</v>
          </cell>
          <cell r="I1139">
            <v>76874.69</v>
          </cell>
          <cell r="J1139">
            <v>0</v>
          </cell>
          <cell r="K1139">
            <v>0</v>
          </cell>
          <cell r="L1139">
            <v>76874.69</v>
          </cell>
        </row>
        <row r="1140">
          <cell r="A1140" t="str">
            <v>1320030103</v>
          </cell>
          <cell r="B1140">
            <v>18</v>
          </cell>
          <cell r="C1140" t="str">
            <v>13200301USD-259-03</v>
          </cell>
          <cell r="D1140" t="str">
            <v>Equipo de oficina - valor de adquisición (Activos Fijos Tangibles - Eq. De Ofici</v>
          </cell>
          <cell r="E1140">
            <v>176084.37</v>
          </cell>
          <cell r="F1140">
            <v>0</v>
          </cell>
          <cell r="G1140">
            <v>0</v>
          </cell>
          <cell r="H1140">
            <v>176084.37</v>
          </cell>
          <cell r="I1140">
            <v>176084.37</v>
          </cell>
          <cell r="J1140">
            <v>0</v>
          </cell>
          <cell r="K1140">
            <v>0</v>
          </cell>
          <cell r="L1140">
            <v>176084.37</v>
          </cell>
        </row>
        <row r="1141">
          <cell r="A1141" t="str">
            <v>1320030104</v>
          </cell>
          <cell r="B1141">
            <v>18</v>
          </cell>
          <cell r="C1141" t="str">
            <v>13200301USD-259-04</v>
          </cell>
          <cell r="D1141" t="str">
            <v>Equipo de oficina - valor de adquisición (Activos Fijos Tangibles - Eq. De Ofici</v>
          </cell>
          <cell r="E1141">
            <v>54642.81</v>
          </cell>
          <cell r="F1141">
            <v>0</v>
          </cell>
          <cell r="G1141">
            <v>0</v>
          </cell>
          <cell r="H1141">
            <v>54642.81</v>
          </cell>
          <cell r="I1141">
            <v>54642.81</v>
          </cell>
          <cell r="J1141">
            <v>0</v>
          </cell>
          <cell r="K1141">
            <v>0</v>
          </cell>
          <cell r="L1141">
            <v>54642.81</v>
          </cell>
        </row>
        <row r="1142">
          <cell r="A1142" t="str">
            <v>1320030105</v>
          </cell>
          <cell r="B1142">
            <v>18</v>
          </cell>
          <cell r="C1142" t="str">
            <v>13200301USD-259-05</v>
          </cell>
          <cell r="D1142" t="str">
            <v>Equipo de oficina - valor de adquisición (Activos Fijos Tangibles - Eq. De Ofici</v>
          </cell>
          <cell r="E1142">
            <v>72295.990000000005</v>
          </cell>
          <cell r="F1142">
            <v>0</v>
          </cell>
          <cell r="G1142">
            <v>149.56</v>
          </cell>
          <cell r="H1142">
            <v>72146.429999999993</v>
          </cell>
          <cell r="I1142">
            <v>72295.990000000005</v>
          </cell>
          <cell r="J1142">
            <v>0</v>
          </cell>
          <cell r="K1142">
            <v>149.56</v>
          </cell>
          <cell r="L1142">
            <v>72146.429999999993</v>
          </cell>
        </row>
        <row r="1143">
          <cell r="A1143" t="str">
            <v>1320030107</v>
          </cell>
          <cell r="B1143">
            <v>18</v>
          </cell>
          <cell r="C1143" t="str">
            <v>13200301USD-259-07</v>
          </cell>
          <cell r="D1143" t="str">
            <v>Equipo de oficina - valor de adquisición (Activos Fijos Tangibles - Eq. De Ofici</v>
          </cell>
          <cell r="E1143">
            <v>45449.72</v>
          </cell>
          <cell r="F1143">
            <v>0</v>
          </cell>
          <cell r="G1143">
            <v>0</v>
          </cell>
          <cell r="H1143">
            <v>45449.72</v>
          </cell>
          <cell r="I1143">
            <v>45449.72</v>
          </cell>
          <cell r="J1143">
            <v>0</v>
          </cell>
          <cell r="K1143">
            <v>0</v>
          </cell>
          <cell r="L1143">
            <v>45449.72</v>
          </cell>
        </row>
        <row r="1144">
          <cell r="A1144" t="str">
            <v>1320030108</v>
          </cell>
          <cell r="B1144">
            <v>18</v>
          </cell>
          <cell r="C1144" t="str">
            <v>13200301USD-259-08</v>
          </cell>
          <cell r="D1144" t="str">
            <v>Equipo de oficina - valor de adquisición (Activos Fijos Tangibles - Eq. De Ofici</v>
          </cell>
          <cell r="E1144">
            <v>61399.51</v>
          </cell>
          <cell r="F1144">
            <v>0</v>
          </cell>
          <cell r="G1144">
            <v>0</v>
          </cell>
          <cell r="H1144">
            <v>61399.51</v>
          </cell>
          <cell r="I1144">
            <v>61399.51</v>
          </cell>
          <cell r="J1144">
            <v>0</v>
          </cell>
          <cell r="K1144">
            <v>0</v>
          </cell>
          <cell r="L1144">
            <v>61399.51</v>
          </cell>
        </row>
        <row r="1145">
          <cell r="A1145" t="str">
            <v>1320030110</v>
          </cell>
          <cell r="B1145">
            <v>18</v>
          </cell>
          <cell r="C1145" t="str">
            <v>13200301USD-259-10</v>
          </cell>
          <cell r="D1145" t="str">
            <v>Equipo de oficina - valor de adquisición (Activos Fijos Tangibles - Eq. De Ofici</v>
          </cell>
          <cell r="E1145">
            <v>69659.7</v>
          </cell>
          <cell r="F1145">
            <v>0</v>
          </cell>
          <cell r="G1145">
            <v>0</v>
          </cell>
          <cell r="H1145">
            <v>69659.7</v>
          </cell>
          <cell r="I1145">
            <v>69659.7</v>
          </cell>
          <cell r="J1145">
            <v>0</v>
          </cell>
          <cell r="K1145">
            <v>0</v>
          </cell>
          <cell r="L1145">
            <v>69659.7</v>
          </cell>
        </row>
        <row r="1146">
          <cell r="A1146" t="str">
            <v>1320030111</v>
          </cell>
          <cell r="B1146">
            <v>18</v>
          </cell>
          <cell r="C1146" t="str">
            <v>13200301USD-259-11</v>
          </cell>
          <cell r="D1146" t="str">
            <v>Equipo de oficina - valor de adquisición (Activos Fijos Tangibles - Eq. De Ofici</v>
          </cell>
          <cell r="E1146">
            <v>72913.69</v>
          </cell>
          <cell r="F1146">
            <v>0</v>
          </cell>
          <cell r="G1146">
            <v>0</v>
          </cell>
          <cell r="H1146">
            <v>72913.69</v>
          </cell>
          <cell r="I1146">
            <v>72913.69</v>
          </cell>
          <cell r="J1146">
            <v>0</v>
          </cell>
          <cell r="K1146">
            <v>0</v>
          </cell>
          <cell r="L1146">
            <v>72913.69</v>
          </cell>
        </row>
        <row r="1147">
          <cell r="A1147" t="str">
            <v>1320030112</v>
          </cell>
          <cell r="B1147">
            <v>18</v>
          </cell>
          <cell r="C1147" t="str">
            <v>13200301USD-259-12</v>
          </cell>
          <cell r="D1147" t="str">
            <v>Equipo de oficina - valor de adquisición (Activos Fijos Tangibles - Eq. De Ofici</v>
          </cell>
          <cell r="E1147">
            <v>74223.509999999995</v>
          </cell>
          <cell r="F1147">
            <v>0</v>
          </cell>
          <cell r="G1147">
            <v>0</v>
          </cell>
          <cell r="H1147">
            <v>74223.509999999995</v>
          </cell>
          <cell r="I1147">
            <v>74223.509999999995</v>
          </cell>
          <cell r="J1147">
            <v>0</v>
          </cell>
          <cell r="K1147">
            <v>0</v>
          </cell>
          <cell r="L1147">
            <v>74223.509999999995</v>
          </cell>
        </row>
        <row r="1148">
          <cell r="A1148" t="str">
            <v>1320030113</v>
          </cell>
          <cell r="B1148">
            <v>18</v>
          </cell>
          <cell r="C1148" t="str">
            <v>13200301USD-259-13</v>
          </cell>
          <cell r="D1148" t="str">
            <v>Equipo de oficina - valor de adquisición (Activos Fijos Tangibles - Eq. De Ofici</v>
          </cell>
          <cell r="E1148">
            <v>62572.84</v>
          </cell>
          <cell r="F1148">
            <v>0</v>
          </cell>
          <cell r="G1148">
            <v>0</v>
          </cell>
          <cell r="H1148">
            <v>62572.84</v>
          </cell>
          <cell r="I1148">
            <v>62572.84</v>
          </cell>
          <cell r="J1148">
            <v>0</v>
          </cell>
          <cell r="K1148">
            <v>0</v>
          </cell>
          <cell r="L1148">
            <v>62572.84</v>
          </cell>
        </row>
        <row r="1149">
          <cell r="A1149" t="str">
            <v>1320030117</v>
          </cell>
          <cell r="B1149">
            <v>18</v>
          </cell>
          <cell r="C1149" t="str">
            <v>13200301USD-259-17</v>
          </cell>
          <cell r="D1149" t="str">
            <v>Equipo de oficina - valor de adquisición (Activos Fijos Tangibles - Eq. De Ofici</v>
          </cell>
          <cell r="E1149">
            <v>72199.97</v>
          </cell>
          <cell r="F1149">
            <v>0</v>
          </cell>
          <cell r="G1149">
            <v>0</v>
          </cell>
          <cell r="H1149">
            <v>72199.97</v>
          </cell>
          <cell r="I1149">
            <v>72199.97</v>
          </cell>
          <cell r="J1149">
            <v>0</v>
          </cell>
          <cell r="K1149">
            <v>0</v>
          </cell>
          <cell r="L1149">
            <v>72199.97</v>
          </cell>
        </row>
        <row r="1150">
          <cell r="A1150" t="str">
            <v>1320030118</v>
          </cell>
          <cell r="B1150">
            <v>18</v>
          </cell>
          <cell r="C1150" t="str">
            <v>13200301USD-259-18</v>
          </cell>
          <cell r="D1150" t="str">
            <v>Equipo de oficina - valor de adquisición (Activos Fijos Tangibles - Eq. De Ofici</v>
          </cell>
          <cell r="E1150">
            <v>73575.28</v>
          </cell>
          <cell r="F1150">
            <v>0</v>
          </cell>
          <cell r="G1150">
            <v>3700</v>
          </cell>
          <cell r="H1150">
            <v>69875.28</v>
          </cell>
          <cell r="I1150">
            <v>73575.28</v>
          </cell>
          <cell r="J1150">
            <v>0</v>
          </cell>
          <cell r="K1150">
            <v>3700</v>
          </cell>
          <cell r="L1150">
            <v>69875.28</v>
          </cell>
        </row>
        <row r="1151">
          <cell r="A1151" t="str">
            <v>1320030119</v>
          </cell>
          <cell r="B1151">
            <v>18</v>
          </cell>
          <cell r="C1151" t="str">
            <v>13200301USD-259-19</v>
          </cell>
          <cell r="D1151" t="str">
            <v>Equipo de oficina - valor de adquisición (Activos Fijos Tangibles - Eq. De Ofici</v>
          </cell>
          <cell r="E1151">
            <v>75834.03</v>
          </cell>
          <cell r="F1151">
            <v>0</v>
          </cell>
          <cell r="G1151">
            <v>0</v>
          </cell>
          <cell r="H1151">
            <v>75834.03</v>
          </cell>
          <cell r="I1151">
            <v>75834.03</v>
          </cell>
          <cell r="J1151">
            <v>0</v>
          </cell>
          <cell r="K1151">
            <v>0</v>
          </cell>
          <cell r="L1151">
            <v>75834.03</v>
          </cell>
        </row>
        <row r="1152">
          <cell r="A1152" t="str">
            <v>1320030122</v>
          </cell>
          <cell r="B1152">
            <v>18</v>
          </cell>
          <cell r="C1152" t="str">
            <v>13200301USD-259-22</v>
          </cell>
          <cell r="D1152" t="str">
            <v>Equipo de oficina - valor de adquisición (Activos Fijos Tangibles - Eq. De Ofici</v>
          </cell>
          <cell r="E1152">
            <v>75067.31</v>
          </cell>
          <cell r="F1152">
            <v>0</v>
          </cell>
          <cell r="G1152">
            <v>2641.26</v>
          </cell>
          <cell r="H1152">
            <v>72426.05</v>
          </cell>
          <cell r="I1152">
            <v>75067.31</v>
          </cell>
          <cell r="J1152">
            <v>0</v>
          </cell>
          <cell r="K1152">
            <v>2641.26</v>
          </cell>
          <cell r="L1152">
            <v>72426.05</v>
          </cell>
        </row>
        <row r="1153">
          <cell r="A1153" t="str">
            <v>1320030123</v>
          </cell>
          <cell r="B1153">
            <v>18</v>
          </cell>
          <cell r="C1153" t="str">
            <v>13200301USD-259-23</v>
          </cell>
          <cell r="D1153" t="str">
            <v>Equipo de oficina - valor de adquisición (Activos Fijos Tangibles - Eq. De Ofici</v>
          </cell>
          <cell r="E1153">
            <v>68901.66</v>
          </cell>
          <cell r="F1153">
            <v>0</v>
          </cell>
          <cell r="G1153">
            <v>0</v>
          </cell>
          <cell r="H1153">
            <v>68901.66</v>
          </cell>
          <cell r="I1153">
            <v>68901.66</v>
          </cell>
          <cell r="J1153">
            <v>0</v>
          </cell>
          <cell r="K1153">
            <v>0</v>
          </cell>
          <cell r="L1153">
            <v>68901.66</v>
          </cell>
        </row>
        <row r="1154">
          <cell r="A1154" t="str">
            <v>1320030124</v>
          </cell>
          <cell r="B1154">
            <v>18</v>
          </cell>
          <cell r="C1154" t="str">
            <v>13200301USD-259-24</v>
          </cell>
          <cell r="D1154" t="str">
            <v>Equipo de oficina - valor de adquisición (Activos Fijos Tangibles - Eq. De Ofici</v>
          </cell>
          <cell r="E1154">
            <v>74515.11</v>
          </cell>
          <cell r="F1154">
            <v>0</v>
          </cell>
          <cell r="G1154">
            <v>0</v>
          </cell>
          <cell r="H1154">
            <v>74515.11</v>
          </cell>
          <cell r="I1154">
            <v>74515.11</v>
          </cell>
          <cell r="J1154">
            <v>0</v>
          </cell>
          <cell r="K1154">
            <v>0</v>
          </cell>
          <cell r="L1154">
            <v>74515.11</v>
          </cell>
        </row>
        <row r="1155">
          <cell r="A1155" t="str">
            <v>1320030125</v>
          </cell>
          <cell r="B1155">
            <v>18</v>
          </cell>
          <cell r="C1155" t="str">
            <v>13200301USD-259-25</v>
          </cell>
          <cell r="D1155" t="str">
            <v>Equipo de oficina - valor de adquisición (Activos Fijos Tangibles - Eq. De Ofici</v>
          </cell>
          <cell r="E1155">
            <v>51475.41</v>
          </cell>
          <cell r="F1155">
            <v>0</v>
          </cell>
          <cell r="G1155">
            <v>56.19</v>
          </cell>
          <cell r="H1155">
            <v>51419.22</v>
          </cell>
          <cell r="I1155">
            <v>51475.41</v>
          </cell>
          <cell r="J1155">
            <v>0</v>
          </cell>
          <cell r="K1155">
            <v>56.19</v>
          </cell>
          <cell r="L1155">
            <v>51419.22</v>
          </cell>
        </row>
        <row r="1156">
          <cell r="A1156" t="str">
            <v>1320030126</v>
          </cell>
          <cell r="B1156">
            <v>18</v>
          </cell>
          <cell r="C1156" t="str">
            <v>13200301USD-259-26</v>
          </cell>
          <cell r="D1156" t="str">
            <v>Equipo de oficina - valor de adquisición (Activos Fijos Tangibles - Eq. De Ofici</v>
          </cell>
          <cell r="E1156">
            <v>57147.14</v>
          </cell>
          <cell r="F1156">
            <v>0</v>
          </cell>
          <cell r="G1156">
            <v>0</v>
          </cell>
          <cell r="H1156">
            <v>57147.14</v>
          </cell>
          <cell r="I1156">
            <v>57147.14</v>
          </cell>
          <cell r="J1156">
            <v>0</v>
          </cell>
          <cell r="K1156">
            <v>0</v>
          </cell>
          <cell r="L1156">
            <v>57147.14</v>
          </cell>
        </row>
        <row r="1157">
          <cell r="A1157" t="str">
            <v>1320030127</v>
          </cell>
          <cell r="B1157">
            <v>18</v>
          </cell>
          <cell r="C1157" t="str">
            <v>13200301USD-259-27</v>
          </cell>
          <cell r="D1157" t="str">
            <v>Equipo de oficina - valor de adquisición (Activos Fijos Tangibles - Eq. De Ofici</v>
          </cell>
          <cell r="E1157">
            <v>60377.46</v>
          </cell>
          <cell r="F1157">
            <v>0</v>
          </cell>
          <cell r="G1157">
            <v>0</v>
          </cell>
          <cell r="H1157">
            <v>60377.46</v>
          </cell>
          <cell r="I1157">
            <v>60377.46</v>
          </cell>
          <cell r="J1157">
            <v>0</v>
          </cell>
          <cell r="K1157">
            <v>0</v>
          </cell>
          <cell r="L1157">
            <v>60377.46</v>
          </cell>
        </row>
        <row r="1158">
          <cell r="A1158" t="str">
            <v>1320030131</v>
          </cell>
          <cell r="B1158">
            <v>18</v>
          </cell>
          <cell r="C1158" t="str">
            <v>13200301USD-259-31</v>
          </cell>
          <cell r="D1158" t="str">
            <v>Equipo de oficina - valor de adquisición (Activos Fijos Tangibles - Eq. De Ofici</v>
          </cell>
          <cell r="E1158">
            <v>32329.360000000001</v>
          </cell>
          <cell r="F1158">
            <v>0</v>
          </cell>
          <cell r="G1158">
            <v>0</v>
          </cell>
          <cell r="H1158">
            <v>32329.360000000001</v>
          </cell>
          <cell r="I1158">
            <v>32329.360000000001</v>
          </cell>
          <cell r="J1158">
            <v>0</v>
          </cell>
          <cell r="K1158">
            <v>0</v>
          </cell>
          <cell r="L1158">
            <v>32329.360000000001</v>
          </cell>
        </row>
        <row r="1159">
          <cell r="A1159" t="str">
            <v>1320030141</v>
          </cell>
          <cell r="B1159">
            <v>18</v>
          </cell>
          <cell r="C1159" t="str">
            <v>13200301USD-259-41</v>
          </cell>
          <cell r="D1159" t="str">
            <v>Equipo de oficina - valor de adquisición (Activos Fijos Tangibles - Eq. De Ofici</v>
          </cell>
          <cell r="E1159">
            <v>66636.92</v>
          </cell>
          <cell r="F1159">
            <v>0</v>
          </cell>
          <cell r="G1159">
            <v>0</v>
          </cell>
          <cell r="H1159">
            <v>66636.92</v>
          </cell>
          <cell r="I1159">
            <v>66636.92</v>
          </cell>
          <cell r="J1159">
            <v>0</v>
          </cell>
          <cell r="K1159">
            <v>0</v>
          </cell>
          <cell r="L1159">
            <v>66636.92</v>
          </cell>
        </row>
        <row r="1160">
          <cell r="A1160" t="str">
            <v>1320030158</v>
          </cell>
          <cell r="B1160">
            <v>18</v>
          </cell>
          <cell r="C1160" t="str">
            <v>13200301USD-259-58</v>
          </cell>
          <cell r="D1160" t="str">
            <v>Equipo de oficina - valor de adquisición (Activos Fijos Tangibles - Eq. De Ofici</v>
          </cell>
          <cell r="E1160">
            <v>39227.269999999997</v>
          </cell>
          <cell r="F1160">
            <v>264.60000000000002</v>
          </cell>
          <cell r="G1160">
            <v>0</v>
          </cell>
          <cell r="H1160">
            <v>39491.870000000003</v>
          </cell>
          <cell r="I1160">
            <v>39227.269999999997</v>
          </cell>
          <cell r="J1160">
            <v>264.60000000000002</v>
          </cell>
          <cell r="K1160">
            <v>0</v>
          </cell>
          <cell r="L1160">
            <v>39491.870000000003</v>
          </cell>
        </row>
        <row r="1161">
          <cell r="A1161" t="str">
            <v>1320030159</v>
          </cell>
          <cell r="B1161">
            <v>18</v>
          </cell>
          <cell r="C1161" t="str">
            <v>13200301USD-259-59</v>
          </cell>
          <cell r="D1161" t="str">
            <v>Equipo de oficina - valor de adquisición (Activos Fijos Tangibles - Eq. De Ofici</v>
          </cell>
          <cell r="E1161">
            <v>36435.56</v>
          </cell>
          <cell r="F1161">
            <v>0</v>
          </cell>
          <cell r="G1161">
            <v>0</v>
          </cell>
          <cell r="H1161">
            <v>36435.56</v>
          </cell>
          <cell r="I1161">
            <v>36435.56</v>
          </cell>
          <cell r="J1161">
            <v>0</v>
          </cell>
          <cell r="K1161">
            <v>0</v>
          </cell>
          <cell r="L1161">
            <v>36435.56</v>
          </cell>
        </row>
        <row r="1162">
          <cell r="A1162" t="str">
            <v>132004</v>
          </cell>
          <cell r="B1162">
            <v>6</v>
          </cell>
          <cell r="C1162">
            <v>132004</v>
          </cell>
          <cell r="D1162" t="str">
            <v>MOBILIARIO</v>
          </cell>
          <cell r="I1162">
            <v>1217959.1299999999</v>
          </cell>
          <cell r="J1162">
            <v>5870.55</v>
          </cell>
          <cell r="K1162">
            <v>27450.63</v>
          </cell>
          <cell r="L1162">
            <v>1196379.05</v>
          </cell>
        </row>
        <row r="1163">
          <cell r="A1163" t="str">
            <v>13200401 U</v>
          </cell>
          <cell r="B1163">
            <v>12</v>
          </cell>
          <cell r="C1163" t="str">
            <v>13200401 USD</v>
          </cell>
          <cell r="D1163" t="str">
            <v>Mobiliario - valor de adquisición</v>
          </cell>
          <cell r="E1163">
            <v>1217959.1299999999</v>
          </cell>
          <cell r="F1163">
            <v>5870.55</v>
          </cell>
          <cell r="G1163">
            <v>27450.63</v>
          </cell>
          <cell r="H1163">
            <v>1196379.05</v>
          </cell>
          <cell r="I1163">
            <v>1217959.1299999999</v>
          </cell>
          <cell r="J1163">
            <v>5870.55</v>
          </cell>
          <cell r="K1163">
            <v>27450.63</v>
          </cell>
          <cell r="L1163">
            <v>1196379.05</v>
          </cell>
        </row>
        <row r="1164">
          <cell r="A1164" t="str">
            <v>1320040100</v>
          </cell>
          <cell r="B1164">
            <v>18</v>
          </cell>
          <cell r="C1164" t="str">
            <v>13200401USD-264-00</v>
          </cell>
          <cell r="D1164" t="str">
            <v>Mobiliario - valor de adquisición (Activos Fijos Tangibles - Mobiliario)</v>
          </cell>
          <cell r="E1164">
            <v>646067.26</v>
          </cell>
          <cell r="F1164">
            <v>3674.67</v>
          </cell>
          <cell r="G1164">
            <v>24175.96</v>
          </cell>
          <cell r="H1164">
            <v>625565.97</v>
          </cell>
          <cell r="I1164">
            <v>646067.26</v>
          </cell>
          <cell r="J1164">
            <v>3674.67</v>
          </cell>
          <cell r="K1164">
            <v>24175.96</v>
          </cell>
          <cell r="L1164">
            <v>625565.97</v>
          </cell>
        </row>
        <row r="1165">
          <cell r="A1165" t="str">
            <v>1320040101</v>
          </cell>
          <cell r="B1165">
            <v>18</v>
          </cell>
          <cell r="C1165" t="str">
            <v>13200401USD-264-01</v>
          </cell>
          <cell r="D1165" t="str">
            <v>Mobiliario - valor de adquisición (Activos Fijos Tangibles - Mobiliario)</v>
          </cell>
          <cell r="E1165">
            <v>11706.6</v>
          </cell>
          <cell r="F1165">
            <v>0</v>
          </cell>
          <cell r="G1165">
            <v>0</v>
          </cell>
          <cell r="H1165">
            <v>11706.6</v>
          </cell>
          <cell r="I1165">
            <v>11706.6</v>
          </cell>
          <cell r="J1165">
            <v>0</v>
          </cell>
          <cell r="K1165">
            <v>0</v>
          </cell>
          <cell r="L1165">
            <v>11706.6</v>
          </cell>
        </row>
        <row r="1166">
          <cell r="A1166" t="str">
            <v>1320040102</v>
          </cell>
          <cell r="B1166">
            <v>18</v>
          </cell>
          <cell r="C1166" t="str">
            <v>13200401USD-264-02</v>
          </cell>
          <cell r="D1166" t="str">
            <v>Mobiliario - valor de adquisición (Activos Fijos Tangibles - Mobiliario)</v>
          </cell>
          <cell r="E1166">
            <v>34465.85</v>
          </cell>
          <cell r="F1166">
            <v>0</v>
          </cell>
          <cell r="G1166">
            <v>0</v>
          </cell>
          <cell r="H1166">
            <v>34465.85</v>
          </cell>
          <cell r="I1166">
            <v>34465.85</v>
          </cell>
          <cell r="J1166">
            <v>0</v>
          </cell>
          <cell r="K1166">
            <v>0</v>
          </cell>
          <cell r="L1166">
            <v>34465.85</v>
          </cell>
        </row>
        <row r="1167">
          <cell r="A1167" t="str">
            <v>1320040103</v>
          </cell>
          <cell r="B1167">
            <v>18</v>
          </cell>
          <cell r="C1167" t="str">
            <v>13200401USD-264-03</v>
          </cell>
          <cell r="D1167" t="str">
            <v>Mobiliario - valor de adquisición (Activos Fijos Tangibles - Mobiliario)</v>
          </cell>
          <cell r="E1167">
            <v>36080.089999999997</v>
          </cell>
          <cell r="F1167">
            <v>0</v>
          </cell>
          <cell r="G1167">
            <v>0</v>
          </cell>
          <cell r="H1167">
            <v>36080.089999999997</v>
          </cell>
          <cell r="I1167">
            <v>36080.089999999997</v>
          </cell>
          <cell r="J1167">
            <v>0</v>
          </cell>
          <cell r="K1167">
            <v>0</v>
          </cell>
          <cell r="L1167">
            <v>36080.089999999997</v>
          </cell>
        </row>
        <row r="1168">
          <cell r="A1168" t="str">
            <v>1320040104</v>
          </cell>
          <cell r="B1168">
            <v>18</v>
          </cell>
          <cell r="C1168" t="str">
            <v>13200401USD-264-04</v>
          </cell>
          <cell r="D1168" t="str">
            <v>Mobiliario - valor de adquisición (Activos Fijos Tangibles - Mobiliario)</v>
          </cell>
          <cell r="E1168">
            <v>25480.91</v>
          </cell>
          <cell r="F1168">
            <v>0</v>
          </cell>
          <cell r="G1168">
            <v>0</v>
          </cell>
          <cell r="H1168">
            <v>25480.91</v>
          </cell>
          <cell r="I1168">
            <v>25480.91</v>
          </cell>
          <cell r="J1168">
            <v>0</v>
          </cell>
          <cell r="K1168">
            <v>0</v>
          </cell>
          <cell r="L1168">
            <v>25480.91</v>
          </cell>
        </row>
        <row r="1169">
          <cell r="A1169" t="str">
            <v>1320040105</v>
          </cell>
          <cell r="B1169">
            <v>18</v>
          </cell>
          <cell r="C1169" t="str">
            <v>13200401USD-264-05</v>
          </cell>
          <cell r="D1169" t="str">
            <v>Mobiliario - valor de adquisición (Activos Fijos Tangibles - Mobiliario)</v>
          </cell>
          <cell r="E1169">
            <v>24264.45</v>
          </cell>
          <cell r="F1169">
            <v>2195.88</v>
          </cell>
          <cell r="G1169">
            <v>2474.3200000000002</v>
          </cell>
          <cell r="H1169">
            <v>23986.01</v>
          </cell>
          <cell r="I1169">
            <v>24264.45</v>
          </cell>
          <cell r="J1169">
            <v>2195.88</v>
          </cell>
          <cell r="K1169">
            <v>2474.3200000000002</v>
          </cell>
          <cell r="L1169">
            <v>23986.01</v>
          </cell>
        </row>
        <row r="1170">
          <cell r="A1170" t="str">
            <v>1320040107</v>
          </cell>
          <cell r="B1170">
            <v>18</v>
          </cell>
          <cell r="C1170" t="str">
            <v>13200401USD-264-07</v>
          </cell>
          <cell r="D1170" t="str">
            <v>Mobiliario - valor de adquisición (Activos Fijos Tangibles - Mobiliario)</v>
          </cell>
          <cell r="E1170">
            <v>18616.72</v>
          </cell>
          <cell r="F1170">
            <v>0</v>
          </cell>
          <cell r="G1170">
            <v>0</v>
          </cell>
          <cell r="H1170">
            <v>18616.72</v>
          </cell>
          <cell r="I1170">
            <v>18616.72</v>
          </cell>
          <cell r="J1170">
            <v>0</v>
          </cell>
          <cell r="K1170">
            <v>0</v>
          </cell>
          <cell r="L1170">
            <v>18616.72</v>
          </cell>
        </row>
        <row r="1171">
          <cell r="A1171" t="str">
            <v>1320040108</v>
          </cell>
          <cell r="B1171">
            <v>18</v>
          </cell>
          <cell r="C1171" t="str">
            <v>13200401USD-264-08</v>
          </cell>
          <cell r="D1171" t="str">
            <v>Mobiliario - valor de adquisición (Activos Fijos Tangibles - Mobiliario)</v>
          </cell>
          <cell r="E1171">
            <v>14172.19</v>
          </cell>
          <cell r="F1171">
            <v>0</v>
          </cell>
          <cell r="G1171">
            <v>0</v>
          </cell>
          <cell r="H1171">
            <v>14172.19</v>
          </cell>
          <cell r="I1171">
            <v>14172.19</v>
          </cell>
          <cell r="J1171">
            <v>0</v>
          </cell>
          <cell r="K1171">
            <v>0</v>
          </cell>
          <cell r="L1171">
            <v>14172.19</v>
          </cell>
        </row>
        <row r="1172">
          <cell r="A1172" t="str">
            <v>1320040110</v>
          </cell>
          <cell r="B1172">
            <v>18</v>
          </cell>
          <cell r="C1172" t="str">
            <v>13200401USD-264-10</v>
          </cell>
          <cell r="D1172" t="str">
            <v>Mobiliario - valor de adquisición (Activos Fijos Tangibles - Mobiliario)</v>
          </cell>
          <cell r="E1172">
            <v>21159.46</v>
          </cell>
          <cell r="F1172">
            <v>0</v>
          </cell>
          <cell r="G1172">
            <v>0</v>
          </cell>
          <cell r="H1172">
            <v>21159.46</v>
          </cell>
          <cell r="I1172">
            <v>21159.46</v>
          </cell>
          <cell r="J1172">
            <v>0</v>
          </cell>
          <cell r="K1172">
            <v>0</v>
          </cell>
          <cell r="L1172">
            <v>21159.46</v>
          </cell>
        </row>
        <row r="1173">
          <cell r="A1173" t="str">
            <v>1320040111</v>
          </cell>
          <cell r="B1173">
            <v>18</v>
          </cell>
          <cell r="C1173" t="str">
            <v>13200401USD-264-11</v>
          </cell>
          <cell r="D1173" t="str">
            <v>Mobiliario - valor de adquisición (Activos Fijos Tangibles - Mobiliario)</v>
          </cell>
          <cell r="E1173">
            <v>27330.32</v>
          </cell>
          <cell r="F1173">
            <v>0</v>
          </cell>
          <cell r="G1173">
            <v>0</v>
          </cell>
          <cell r="H1173">
            <v>27330.32</v>
          </cell>
          <cell r="I1173">
            <v>27330.32</v>
          </cell>
          <cell r="J1173">
            <v>0</v>
          </cell>
          <cell r="K1173">
            <v>0</v>
          </cell>
          <cell r="L1173">
            <v>27330.32</v>
          </cell>
        </row>
        <row r="1174">
          <cell r="A1174" t="str">
            <v>1320040112</v>
          </cell>
          <cell r="B1174">
            <v>18</v>
          </cell>
          <cell r="C1174" t="str">
            <v>13200401USD-264-12</v>
          </cell>
          <cell r="D1174" t="str">
            <v>Mobiliario - valor de adquisición (Activos Fijos Tangibles - Mobiliario)</v>
          </cell>
          <cell r="E1174">
            <v>26046.9</v>
          </cell>
          <cell r="F1174">
            <v>0</v>
          </cell>
          <cell r="G1174">
            <v>0</v>
          </cell>
          <cell r="H1174">
            <v>26046.9</v>
          </cell>
          <cell r="I1174">
            <v>26046.9</v>
          </cell>
          <cell r="J1174">
            <v>0</v>
          </cell>
          <cell r="K1174">
            <v>0</v>
          </cell>
          <cell r="L1174">
            <v>26046.9</v>
          </cell>
        </row>
        <row r="1175">
          <cell r="A1175" t="str">
            <v>1320040113</v>
          </cell>
          <cell r="B1175">
            <v>18</v>
          </cell>
          <cell r="C1175" t="str">
            <v>13200401USD-264-13</v>
          </cell>
          <cell r="D1175" t="str">
            <v>Mobiliario - valor de adquisición (Activos Fijos Tangibles - Mobiliario)</v>
          </cell>
          <cell r="E1175">
            <v>22633.43</v>
          </cell>
          <cell r="F1175">
            <v>0</v>
          </cell>
          <cell r="G1175">
            <v>0</v>
          </cell>
          <cell r="H1175">
            <v>22633.43</v>
          </cell>
          <cell r="I1175">
            <v>22633.43</v>
          </cell>
          <cell r="J1175">
            <v>0</v>
          </cell>
          <cell r="K1175">
            <v>0</v>
          </cell>
          <cell r="L1175">
            <v>22633.43</v>
          </cell>
        </row>
        <row r="1176">
          <cell r="A1176" t="str">
            <v>1320040117</v>
          </cell>
          <cell r="B1176">
            <v>18</v>
          </cell>
          <cell r="C1176" t="str">
            <v>13200401USD-264-17</v>
          </cell>
          <cell r="D1176" t="str">
            <v>Mobiliario - valor de adquisición (Activos Fijos Tangibles - Mobiliario)</v>
          </cell>
          <cell r="E1176">
            <v>24688.16</v>
          </cell>
          <cell r="F1176">
            <v>0</v>
          </cell>
          <cell r="G1176">
            <v>0</v>
          </cell>
          <cell r="H1176">
            <v>24688.16</v>
          </cell>
          <cell r="I1176">
            <v>24688.16</v>
          </cell>
          <cell r="J1176">
            <v>0</v>
          </cell>
          <cell r="K1176">
            <v>0</v>
          </cell>
          <cell r="L1176">
            <v>24688.16</v>
          </cell>
        </row>
        <row r="1177">
          <cell r="A1177" t="str">
            <v>1320040118</v>
          </cell>
          <cell r="B1177">
            <v>18</v>
          </cell>
          <cell r="C1177" t="str">
            <v>13200401USD-264-18</v>
          </cell>
          <cell r="D1177" t="str">
            <v>Mobiliario - valor de adquisición (Activos Fijos Tangibles - Mobiliario)</v>
          </cell>
          <cell r="E1177">
            <v>22202.45</v>
          </cell>
          <cell r="F1177">
            <v>0</v>
          </cell>
          <cell r="G1177">
            <v>0</v>
          </cell>
          <cell r="H1177">
            <v>22202.45</v>
          </cell>
          <cell r="I1177">
            <v>22202.45</v>
          </cell>
          <cell r="J1177">
            <v>0</v>
          </cell>
          <cell r="K1177">
            <v>0</v>
          </cell>
          <cell r="L1177">
            <v>22202.45</v>
          </cell>
        </row>
        <row r="1178">
          <cell r="A1178" t="str">
            <v>1320040119</v>
          </cell>
          <cell r="B1178">
            <v>18</v>
          </cell>
          <cell r="C1178" t="str">
            <v>13200401USD-264-19</v>
          </cell>
          <cell r="D1178" t="str">
            <v>Mobiliario - valor de adquisición (Activos Fijos Tangibles - Mobiliario)</v>
          </cell>
          <cell r="E1178">
            <v>24856.82</v>
          </cell>
          <cell r="F1178">
            <v>0</v>
          </cell>
          <cell r="G1178">
            <v>0</v>
          </cell>
          <cell r="H1178">
            <v>24856.82</v>
          </cell>
          <cell r="I1178">
            <v>24856.82</v>
          </cell>
          <cell r="J1178">
            <v>0</v>
          </cell>
          <cell r="K1178">
            <v>0</v>
          </cell>
          <cell r="L1178">
            <v>24856.82</v>
          </cell>
        </row>
        <row r="1179">
          <cell r="A1179" t="str">
            <v>1320040122</v>
          </cell>
          <cell r="B1179">
            <v>18</v>
          </cell>
          <cell r="C1179" t="str">
            <v>13200401USD-264-22</v>
          </cell>
          <cell r="D1179" t="str">
            <v>Mobiliario - valor de adquisición (Activos Fijos Tangibles - Mobiliario)</v>
          </cell>
          <cell r="E1179">
            <v>24471.53</v>
          </cell>
          <cell r="F1179">
            <v>0</v>
          </cell>
          <cell r="G1179">
            <v>0</v>
          </cell>
          <cell r="H1179">
            <v>24471.53</v>
          </cell>
          <cell r="I1179">
            <v>24471.53</v>
          </cell>
          <cell r="J1179">
            <v>0</v>
          </cell>
          <cell r="K1179">
            <v>0</v>
          </cell>
          <cell r="L1179">
            <v>24471.53</v>
          </cell>
        </row>
        <row r="1180">
          <cell r="A1180" t="str">
            <v>1320040123</v>
          </cell>
          <cell r="B1180">
            <v>18</v>
          </cell>
          <cell r="C1180" t="str">
            <v>13200401USD-264-23</v>
          </cell>
          <cell r="D1180" t="str">
            <v>Mobiliario - valor de adquisición (Activos Fijos Tangibles - Mobiliario)</v>
          </cell>
          <cell r="E1180">
            <v>30482.15</v>
          </cell>
          <cell r="F1180">
            <v>0</v>
          </cell>
          <cell r="G1180">
            <v>0</v>
          </cell>
          <cell r="H1180">
            <v>30482.15</v>
          </cell>
          <cell r="I1180">
            <v>30482.15</v>
          </cell>
          <cell r="J1180">
            <v>0</v>
          </cell>
          <cell r="K1180">
            <v>0</v>
          </cell>
          <cell r="L1180">
            <v>30482.15</v>
          </cell>
        </row>
        <row r="1181">
          <cell r="A1181" t="str">
            <v>1320040124</v>
          </cell>
          <cell r="B1181">
            <v>18</v>
          </cell>
          <cell r="C1181" t="str">
            <v>13200401USD-264-24</v>
          </cell>
          <cell r="D1181" t="str">
            <v>Mobiliario - valor de adquisición (Activos Fijos Tangibles - Mobiliario)</v>
          </cell>
          <cell r="E1181">
            <v>32574.01</v>
          </cell>
          <cell r="F1181">
            <v>0</v>
          </cell>
          <cell r="G1181">
            <v>0</v>
          </cell>
          <cell r="H1181">
            <v>32574.01</v>
          </cell>
          <cell r="I1181">
            <v>32574.01</v>
          </cell>
          <cell r="J1181">
            <v>0</v>
          </cell>
          <cell r="K1181">
            <v>0</v>
          </cell>
          <cell r="L1181">
            <v>32574.01</v>
          </cell>
        </row>
        <row r="1182">
          <cell r="A1182" t="str">
            <v>1320040125</v>
          </cell>
          <cell r="B1182">
            <v>18</v>
          </cell>
          <cell r="C1182" t="str">
            <v>13200401USD-264-25</v>
          </cell>
          <cell r="D1182" t="str">
            <v>Mobiliario - valor de adquisición (Activos Fijos Tangibles - Mobiliario)</v>
          </cell>
          <cell r="E1182">
            <v>16253.13</v>
          </cell>
          <cell r="F1182">
            <v>0</v>
          </cell>
          <cell r="G1182">
            <v>800.35</v>
          </cell>
          <cell r="H1182">
            <v>15452.78</v>
          </cell>
          <cell r="I1182">
            <v>16253.13</v>
          </cell>
          <cell r="J1182">
            <v>0</v>
          </cell>
          <cell r="K1182">
            <v>800.35</v>
          </cell>
          <cell r="L1182">
            <v>15452.78</v>
          </cell>
        </row>
        <row r="1183">
          <cell r="A1183" t="str">
            <v>1320040126</v>
          </cell>
          <cell r="B1183">
            <v>18</v>
          </cell>
          <cell r="C1183" t="str">
            <v>13200401USD-264-26</v>
          </cell>
          <cell r="D1183" t="str">
            <v>Mobiliario - valor de adquisición (Activos Fijos Tangibles - Mobiliario)</v>
          </cell>
          <cell r="E1183">
            <v>20120.11</v>
          </cell>
          <cell r="F1183">
            <v>0</v>
          </cell>
          <cell r="G1183">
            <v>0</v>
          </cell>
          <cell r="H1183">
            <v>20120.11</v>
          </cell>
          <cell r="I1183">
            <v>20120.11</v>
          </cell>
          <cell r="J1183">
            <v>0</v>
          </cell>
          <cell r="K1183">
            <v>0</v>
          </cell>
          <cell r="L1183">
            <v>20120.11</v>
          </cell>
        </row>
        <row r="1184">
          <cell r="A1184" t="str">
            <v>1320040127</v>
          </cell>
          <cell r="B1184">
            <v>18</v>
          </cell>
          <cell r="C1184" t="str">
            <v>13200401USD-264-27</v>
          </cell>
          <cell r="D1184" t="str">
            <v>Mobiliario - valor de adquisición (Activos Fijos Tangibles - Mobiliario)</v>
          </cell>
          <cell r="E1184">
            <v>19495.2</v>
          </cell>
          <cell r="F1184">
            <v>0</v>
          </cell>
          <cell r="G1184">
            <v>0</v>
          </cell>
          <cell r="H1184">
            <v>19495.2</v>
          </cell>
          <cell r="I1184">
            <v>19495.2</v>
          </cell>
          <cell r="J1184">
            <v>0</v>
          </cell>
          <cell r="K1184">
            <v>0</v>
          </cell>
          <cell r="L1184">
            <v>19495.2</v>
          </cell>
        </row>
        <row r="1185">
          <cell r="A1185" t="str">
            <v>1320040131</v>
          </cell>
          <cell r="B1185">
            <v>18</v>
          </cell>
          <cell r="C1185" t="str">
            <v>13200401USD-264-31</v>
          </cell>
          <cell r="D1185" t="str">
            <v>Mobiliario - valor de adquisición (Activos Fijos Tangibles - Mobiliario)</v>
          </cell>
          <cell r="E1185">
            <v>26777.279999999999</v>
          </cell>
          <cell r="F1185">
            <v>0</v>
          </cell>
          <cell r="G1185">
            <v>0</v>
          </cell>
          <cell r="H1185">
            <v>26777.279999999999</v>
          </cell>
          <cell r="I1185">
            <v>26777.279999999999</v>
          </cell>
          <cell r="J1185">
            <v>0</v>
          </cell>
          <cell r="K1185">
            <v>0</v>
          </cell>
          <cell r="L1185">
            <v>26777.279999999999</v>
          </cell>
        </row>
        <row r="1186">
          <cell r="A1186" t="str">
            <v>1320040141</v>
          </cell>
          <cell r="B1186">
            <v>18</v>
          </cell>
          <cell r="C1186" t="str">
            <v>13200401USD-264-41</v>
          </cell>
          <cell r="D1186" t="str">
            <v>Mobiliario - valor de adquisición (Activos Fijos Tangibles - Mobiliario)</v>
          </cell>
          <cell r="E1186">
            <v>30549.57</v>
          </cell>
          <cell r="F1186">
            <v>0</v>
          </cell>
          <cell r="G1186">
            <v>0</v>
          </cell>
          <cell r="H1186">
            <v>30549.57</v>
          </cell>
          <cell r="I1186">
            <v>30549.57</v>
          </cell>
          <cell r="J1186">
            <v>0</v>
          </cell>
          <cell r="K1186">
            <v>0</v>
          </cell>
          <cell r="L1186">
            <v>30549.57</v>
          </cell>
        </row>
        <row r="1187">
          <cell r="A1187" t="str">
            <v>1320040158</v>
          </cell>
          <cell r="B1187">
            <v>18</v>
          </cell>
          <cell r="C1187" t="str">
            <v>13200401USD-264-58</v>
          </cell>
          <cell r="D1187" t="str">
            <v>Mobiliario - valor de adquisición (Activos Fijos Tangibles - Mobiliario)</v>
          </cell>
          <cell r="E1187">
            <v>16944.830000000002</v>
          </cell>
          <cell r="F1187">
            <v>0</v>
          </cell>
          <cell r="G1187">
            <v>0</v>
          </cell>
          <cell r="H1187">
            <v>16944.830000000002</v>
          </cell>
          <cell r="I1187">
            <v>16944.830000000002</v>
          </cell>
          <cell r="J1187">
            <v>0</v>
          </cell>
          <cell r="K1187">
            <v>0</v>
          </cell>
          <cell r="L1187">
            <v>16944.830000000002</v>
          </cell>
        </row>
        <row r="1188">
          <cell r="A1188" t="str">
            <v>1320040159</v>
          </cell>
          <cell r="B1188">
            <v>18</v>
          </cell>
          <cell r="C1188" t="str">
            <v>13200401USD-264-59</v>
          </cell>
          <cell r="D1188" t="str">
            <v>Mobiliario - valor de adquisición (Activos Fijos Tangibles - Mobiliario)</v>
          </cell>
          <cell r="E1188">
            <v>20519.71</v>
          </cell>
          <cell r="F1188">
            <v>0</v>
          </cell>
          <cell r="G1188">
            <v>0</v>
          </cell>
          <cell r="H1188">
            <v>20519.71</v>
          </cell>
          <cell r="I1188">
            <v>20519.71</v>
          </cell>
          <cell r="J1188">
            <v>0</v>
          </cell>
          <cell r="K1188">
            <v>0</v>
          </cell>
          <cell r="L1188">
            <v>20519.71</v>
          </cell>
        </row>
        <row r="1189">
          <cell r="A1189" t="str">
            <v>132005</v>
          </cell>
          <cell r="B1189">
            <v>6</v>
          </cell>
          <cell r="C1189">
            <v>132005</v>
          </cell>
          <cell r="D1189" t="str">
            <v>VEHÍCULOS</v>
          </cell>
          <cell r="I1189">
            <v>385857.29</v>
          </cell>
          <cell r="J1189">
            <v>0</v>
          </cell>
          <cell r="K1189">
            <v>0</v>
          </cell>
          <cell r="L1189">
            <v>385857.29</v>
          </cell>
        </row>
        <row r="1190">
          <cell r="A1190" t="str">
            <v>13200501 U</v>
          </cell>
          <cell r="B1190">
            <v>12</v>
          </cell>
          <cell r="C1190" t="str">
            <v>13200501 USD</v>
          </cell>
          <cell r="D1190" t="str">
            <v>Vehículos - valor de adquisición</v>
          </cell>
          <cell r="E1190">
            <v>385857.29</v>
          </cell>
          <cell r="F1190">
            <v>0</v>
          </cell>
          <cell r="G1190">
            <v>0</v>
          </cell>
          <cell r="H1190">
            <v>385857.29</v>
          </cell>
          <cell r="I1190">
            <v>385857.29</v>
          </cell>
          <cell r="J1190">
            <v>0</v>
          </cell>
          <cell r="K1190">
            <v>0</v>
          </cell>
          <cell r="L1190">
            <v>385857.29</v>
          </cell>
        </row>
        <row r="1191">
          <cell r="A1191" t="str">
            <v>1320050100</v>
          </cell>
          <cell r="B1191">
            <v>18</v>
          </cell>
          <cell r="C1191" t="str">
            <v>13200501USD-260-00</v>
          </cell>
          <cell r="D1191" t="str">
            <v>Vehículos - valor de adquisición (Activos Fijos Tangibles - Vehiculos)</v>
          </cell>
          <cell r="E1191">
            <v>385857.29</v>
          </cell>
          <cell r="F1191">
            <v>0</v>
          </cell>
          <cell r="G1191">
            <v>0</v>
          </cell>
          <cell r="H1191">
            <v>385857.29</v>
          </cell>
          <cell r="I1191">
            <v>385857.29</v>
          </cell>
          <cell r="J1191">
            <v>0</v>
          </cell>
          <cell r="K1191">
            <v>0</v>
          </cell>
          <cell r="L1191">
            <v>385857.29</v>
          </cell>
        </row>
        <row r="1192">
          <cell r="A1192" t="str">
            <v>132006</v>
          </cell>
          <cell r="B1192">
            <v>6</v>
          </cell>
          <cell r="C1192">
            <v>132006</v>
          </cell>
          <cell r="D1192" t="str">
            <v>MAQUINARIA, EQUIPO Y HERRAMIENTA</v>
          </cell>
          <cell r="I1192">
            <v>1422145.35</v>
          </cell>
          <cell r="J1192">
            <v>0</v>
          </cell>
          <cell r="K1192">
            <v>0</v>
          </cell>
          <cell r="L1192">
            <v>1422145.35</v>
          </cell>
        </row>
        <row r="1193">
          <cell r="A1193" t="str">
            <v>13200601 U</v>
          </cell>
          <cell r="B1193">
            <v>12</v>
          </cell>
          <cell r="C1193" t="str">
            <v>13200601 USD</v>
          </cell>
          <cell r="D1193" t="str">
            <v>Maquinaria, equipo y herramienta - valor de adquisición.</v>
          </cell>
          <cell r="E1193">
            <v>1422145.35</v>
          </cell>
          <cell r="F1193">
            <v>0</v>
          </cell>
          <cell r="G1193">
            <v>0</v>
          </cell>
          <cell r="H1193">
            <v>1422145.35</v>
          </cell>
          <cell r="I1193">
            <v>1422145.35</v>
          </cell>
          <cell r="J1193">
            <v>0</v>
          </cell>
          <cell r="K1193">
            <v>0</v>
          </cell>
          <cell r="L1193">
            <v>1422145.35</v>
          </cell>
        </row>
        <row r="1194">
          <cell r="A1194" t="str">
            <v>1320060100</v>
          </cell>
          <cell r="B1194">
            <v>18</v>
          </cell>
          <cell r="C1194" t="str">
            <v>13200601USD-097-00</v>
          </cell>
          <cell r="D1194" t="str">
            <v>Maquinaria, equipo y herramienta - valor de adquisición. (Otros, Activos Fijos)</v>
          </cell>
          <cell r="E1194">
            <v>981666.85</v>
          </cell>
          <cell r="F1194">
            <v>0</v>
          </cell>
          <cell r="G1194">
            <v>0</v>
          </cell>
          <cell r="H1194">
            <v>981666.85</v>
          </cell>
          <cell r="I1194">
            <v>981666.85</v>
          </cell>
          <cell r="J1194">
            <v>0</v>
          </cell>
          <cell r="K1194">
            <v>0</v>
          </cell>
          <cell r="L1194">
            <v>981666.85</v>
          </cell>
        </row>
        <row r="1195">
          <cell r="A1195" t="str">
            <v>1320060101</v>
          </cell>
          <cell r="B1195">
            <v>18</v>
          </cell>
          <cell r="C1195" t="str">
            <v>13200601USD-097-01</v>
          </cell>
          <cell r="D1195" t="str">
            <v>Maquinaria, equipo y herramienta - valor de adquisición. (Otros, Activos Fijos)</v>
          </cell>
          <cell r="E1195">
            <v>14959.14</v>
          </cell>
          <cell r="F1195">
            <v>0</v>
          </cell>
          <cell r="G1195">
            <v>0</v>
          </cell>
          <cell r="H1195">
            <v>14959.14</v>
          </cell>
          <cell r="I1195">
            <v>14959.14</v>
          </cell>
          <cell r="J1195">
            <v>0</v>
          </cell>
          <cell r="K1195">
            <v>0</v>
          </cell>
          <cell r="L1195">
            <v>14959.14</v>
          </cell>
        </row>
        <row r="1196">
          <cell r="A1196" t="str">
            <v>1320060102</v>
          </cell>
          <cell r="B1196">
            <v>18</v>
          </cell>
          <cell r="C1196" t="str">
            <v>13200601USD-097-02</v>
          </cell>
          <cell r="D1196" t="str">
            <v>Maquinaria, equipo y herramienta - valor de adquisición. (Otros, Activos Fijos)</v>
          </cell>
          <cell r="E1196">
            <v>11795</v>
          </cell>
          <cell r="F1196">
            <v>0</v>
          </cell>
          <cell r="G1196">
            <v>0</v>
          </cell>
          <cell r="H1196">
            <v>11795</v>
          </cell>
          <cell r="I1196">
            <v>11795</v>
          </cell>
          <cell r="J1196">
            <v>0</v>
          </cell>
          <cell r="K1196">
            <v>0</v>
          </cell>
          <cell r="L1196">
            <v>11795</v>
          </cell>
        </row>
        <row r="1197">
          <cell r="A1197" t="str">
            <v>1320060103</v>
          </cell>
          <cell r="B1197">
            <v>18</v>
          </cell>
          <cell r="C1197" t="str">
            <v>13200601USD-097-03</v>
          </cell>
          <cell r="D1197" t="str">
            <v>Maquinaria, equipo y herramienta - valor de adquisición. (Otros, Activos Fijos)</v>
          </cell>
          <cell r="E1197">
            <v>12117.98</v>
          </cell>
          <cell r="F1197">
            <v>0</v>
          </cell>
          <cell r="G1197">
            <v>0</v>
          </cell>
          <cell r="H1197">
            <v>12117.98</v>
          </cell>
          <cell r="I1197">
            <v>12117.98</v>
          </cell>
          <cell r="J1197">
            <v>0</v>
          </cell>
          <cell r="K1197">
            <v>0</v>
          </cell>
          <cell r="L1197">
            <v>12117.98</v>
          </cell>
        </row>
        <row r="1198">
          <cell r="A1198" t="str">
            <v>1320060104</v>
          </cell>
          <cell r="B1198">
            <v>18</v>
          </cell>
          <cell r="C1198" t="str">
            <v>13200601USD-097-04</v>
          </cell>
          <cell r="D1198" t="str">
            <v>Maquinaria, equipo y herramienta - valor de adquisición. (Otros, Activos Fijos)</v>
          </cell>
          <cell r="E1198">
            <v>23851.21</v>
          </cell>
          <cell r="F1198">
            <v>0</v>
          </cell>
          <cell r="G1198">
            <v>0</v>
          </cell>
          <cell r="H1198">
            <v>23851.21</v>
          </cell>
          <cell r="I1198">
            <v>23851.21</v>
          </cell>
          <cell r="J1198">
            <v>0</v>
          </cell>
          <cell r="K1198">
            <v>0</v>
          </cell>
          <cell r="L1198">
            <v>23851.21</v>
          </cell>
        </row>
        <row r="1199">
          <cell r="A1199" t="str">
            <v>1320060105</v>
          </cell>
          <cell r="B1199">
            <v>18</v>
          </cell>
          <cell r="C1199" t="str">
            <v>13200601USD-097-05</v>
          </cell>
          <cell r="D1199" t="str">
            <v>Maquinaria, equipo y herramienta - valor de adquisición. (Otros, Activos Fijos)</v>
          </cell>
          <cell r="E1199">
            <v>10555</v>
          </cell>
          <cell r="F1199">
            <v>0</v>
          </cell>
          <cell r="G1199">
            <v>0</v>
          </cell>
          <cell r="H1199">
            <v>10555</v>
          </cell>
          <cell r="I1199">
            <v>10555</v>
          </cell>
          <cell r="J1199">
            <v>0</v>
          </cell>
          <cell r="K1199">
            <v>0</v>
          </cell>
          <cell r="L1199">
            <v>10555</v>
          </cell>
        </row>
        <row r="1200">
          <cell r="A1200" t="str">
            <v>1320060107</v>
          </cell>
          <cell r="B1200">
            <v>18</v>
          </cell>
          <cell r="C1200" t="str">
            <v>13200601USD-097-07</v>
          </cell>
          <cell r="D1200" t="str">
            <v>Maquinaria, equipo y herramienta - valor de adquisición. (Otros, Activos Fijos)</v>
          </cell>
          <cell r="E1200">
            <v>35143.620000000003</v>
          </cell>
          <cell r="F1200">
            <v>0</v>
          </cell>
          <cell r="G1200">
            <v>0</v>
          </cell>
          <cell r="H1200">
            <v>35143.620000000003</v>
          </cell>
          <cell r="I1200">
            <v>35143.620000000003</v>
          </cell>
          <cell r="J1200">
            <v>0</v>
          </cell>
          <cell r="K1200">
            <v>0</v>
          </cell>
          <cell r="L1200">
            <v>35143.620000000003</v>
          </cell>
        </row>
        <row r="1201">
          <cell r="A1201" t="str">
            <v>1320060108</v>
          </cell>
          <cell r="B1201">
            <v>18</v>
          </cell>
          <cell r="C1201" t="str">
            <v>13200601USD-097-08</v>
          </cell>
          <cell r="D1201" t="str">
            <v>Maquinaria, equipo y herramienta - valor de adquisición. (Otros, Activos Fijos)</v>
          </cell>
          <cell r="E1201">
            <v>10555</v>
          </cell>
          <cell r="F1201">
            <v>0</v>
          </cell>
          <cell r="G1201">
            <v>0</v>
          </cell>
          <cell r="H1201">
            <v>10555</v>
          </cell>
          <cell r="I1201">
            <v>10555</v>
          </cell>
          <cell r="J1201">
            <v>0</v>
          </cell>
          <cell r="K1201">
            <v>0</v>
          </cell>
          <cell r="L1201">
            <v>10555</v>
          </cell>
        </row>
        <row r="1202">
          <cell r="A1202" t="str">
            <v>1320060110</v>
          </cell>
          <cell r="B1202">
            <v>18</v>
          </cell>
          <cell r="C1202" t="str">
            <v>13200601USD-097-10</v>
          </cell>
          <cell r="D1202" t="str">
            <v>Maquinaria, equipo y herramienta - valor de adquisición. (Otros, Activos Fijos)</v>
          </cell>
          <cell r="E1202">
            <v>16208</v>
          </cell>
          <cell r="F1202">
            <v>0</v>
          </cell>
          <cell r="G1202">
            <v>0</v>
          </cell>
          <cell r="H1202">
            <v>16208</v>
          </cell>
          <cell r="I1202">
            <v>16208</v>
          </cell>
          <cell r="J1202">
            <v>0</v>
          </cell>
          <cell r="K1202">
            <v>0</v>
          </cell>
          <cell r="L1202">
            <v>16208</v>
          </cell>
        </row>
        <row r="1203">
          <cell r="A1203" t="str">
            <v>1320060111</v>
          </cell>
          <cell r="B1203">
            <v>18</v>
          </cell>
          <cell r="C1203" t="str">
            <v>13200601USD-097-11</v>
          </cell>
          <cell r="D1203" t="str">
            <v>Maquinaria, equipo y herramienta - valor de adquisición. (Otros, Activos Fijos)</v>
          </cell>
          <cell r="E1203">
            <v>14404.56</v>
          </cell>
          <cell r="F1203">
            <v>0</v>
          </cell>
          <cell r="G1203">
            <v>0</v>
          </cell>
          <cell r="H1203">
            <v>14404.56</v>
          </cell>
          <cell r="I1203">
            <v>14404.56</v>
          </cell>
          <cell r="J1203">
            <v>0</v>
          </cell>
          <cell r="K1203">
            <v>0</v>
          </cell>
          <cell r="L1203">
            <v>14404.56</v>
          </cell>
        </row>
        <row r="1204">
          <cell r="A1204" t="str">
            <v>1320060112</v>
          </cell>
          <cell r="B1204">
            <v>18</v>
          </cell>
          <cell r="C1204" t="str">
            <v>13200601USD-097-12</v>
          </cell>
          <cell r="D1204" t="str">
            <v>Maquinaria, equipo y herramienta - valor de adquisición. (Otros, Activos Fijos)</v>
          </cell>
          <cell r="E1204">
            <v>11795</v>
          </cell>
          <cell r="F1204">
            <v>0</v>
          </cell>
          <cell r="G1204">
            <v>0</v>
          </cell>
          <cell r="H1204">
            <v>11795</v>
          </cell>
          <cell r="I1204">
            <v>11795</v>
          </cell>
          <cell r="J1204">
            <v>0</v>
          </cell>
          <cell r="K1204">
            <v>0</v>
          </cell>
          <cell r="L1204">
            <v>11795</v>
          </cell>
        </row>
        <row r="1205">
          <cell r="A1205" t="str">
            <v>1320060113</v>
          </cell>
          <cell r="B1205">
            <v>18</v>
          </cell>
          <cell r="C1205" t="str">
            <v>13200601USD-097-13</v>
          </cell>
          <cell r="D1205" t="str">
            <v>Maquinaria, equipo y herramienta - valor de adquisición. (Otros, Activos Fijos)</v>
          </cell>
          <cell r="E1205">
            <v>16208</v>
          </cell>
          <cell r="F1205">
            <v>0</v>
          </cell>
          <cell r="G1205">
            <v>0</v>
          </cell>
          <cell r="H1205">
            <v>16208</v>
          </cell>
          <cell r="I1205">
            <v>16208</v>
          </cell>
          <cell r="J1205">
            <v>0</v>
          </cell>
          <cell r="K1205">
            <v>0</v>
          </cell>
          <cell r="L1205">
            <v>16208</v>
          </cell>
        </row>
        <row r="1206">
          <cell r="A1206" t="str">
            <v>1320060117</v>
          </cell>
          <cell r="B1206">
            <v>18</v>
          </cell>
          <cell r="C1206" t="str">
            <v>13200601USD-097-17</v>
          </cell>
          <cell r="D1206" t="str">
            <v>Maquinaria, equipo y herramienta - valor de adquisición. (Otros, Activos Fijos)</v>
          </cell>
          <cell r="E1206">
            <v>15826.56</v>
          </cell>
          <cell r="F1206">
            <v>0</v>
          </cell>
          <cell r="G1206">
            <v>0</v>
          </cell>
          <cell r="H1206">
            <v>15826.56</v>
          </cell>
          <cell r="I1206">
            <v>15826.56</v>
          </cell>
          <cell r="J1206">
            <v>0</v>
          </cell>
          <cell r="K1206">
            <v>0</v>
          </cell>
          <cell r="L1206">
            <v>15826.56</v>
          </cell>
        </row>
        <row r="1207">
          <cell r="A1207" t="str">
            <v>1320060118</v>
          </cell>
          <cell r="B1207">
            <v>18</v>
          </cell>
          <cell r="C1207" t="str">
            <v>13200601USD-097-18</v>
          </cell>
          <cell r="D1207" t="str">
            <v>Maquinaria, equipo y herramienta - valor de adquisición. (Otros, Activos Fijos)</v>
          </cell>
          <cell r="E1207">
            <v>12105</v>
          </cell>
          <cell r="F1207">
            <v>0</v>
          </cell>
          <cell r="G1207">
            <v>0</v>
          </cell>
          <cell r="H1207">
            <v>12105</v>
          </cell>
          <cell r="I1207">
            <v>12105</v>
          </cell>
          <cell r="J1207">
            <v>0</v>
          </cell>
          <cell r="K1207">
            <v>0</v>
          </cell>
          <cell r="L1207">
            <v>12105</v>
          </cell>
        </row>
        <row r="1208">
          <cell r="A1208" t="str">
            <v>1320060119</v>
          </cell>
          <cell r="B1208">
            <v>18</v>
          </cell>
          <cell r="C1208" t="str">
            <v>13200601USD-097-19</v>
          </cell>
          <cell r="D1208" t="str">
            <v>Maquinaria, equipo y herramienta - valor de adquisición. (Otros, Activos Fijos)</v>
          </cell>
          <cell r="E1208">
            <v>22985.56</v>
          </cell>
          <cell r="F1208">
            <v>0</v>
          </cell>
          <cell r="G1208">
            <v>0</v>
          </cell>
          <cell r="H1208">
            <v>22985.56</v>
          </cell>
          <cell r="I1208">
            <v>22985.56</v>
          </cell>
          <cell r="J1208">
            <v>0</v>
          </cell>
          <cell r="K1208">
            <v>0</v>
          </cell>
          <cell r="L1208">
            <v>22985.56</v>
          </cell>
        </row>
        <row r="1209">
          <cell r="A1209" t="str">
            <v>1320060122</v>
          </cell>
          <cell r="B1209">
            <v>18</v>
          </cell>
          <cell r="C1209" t="str">
            <v>13200601USD-097-22</v>
          </cell>
          <cell r="D1209" t="str">
            <v>Maquinaria, equipo y herramienta - valor de adquisición. (Otros, Activos Fijos)</v>
          </cell>
          <cell r="E1209">
            <v>12275.69</v>
          </cell>
          <cell r="F1209">
            <v>0</v>
          </cell>
          <cell r="G1209">
            <v>0</v>
          </cell>
          <cell r="H1209">
            <v>12275.69</v>
          </cell>
          <cell r="I1209">
            <v>12275.69</v>
          </cell>
          <cell r="J1209">
            <v>0</v>
          </cell>
          <cell r="K1209">
            <v>0</v>
          </cell>
          <cell r="L1209">
            <v>12275.69</v>
          </cell>
        </row>
        <row r="1210">
          <cell r="A1210" t="str">
            <v>1320060123</v>
          </cell>
          <cell r="B1210">
            <v>18</v>
          </cell>
          <cell r="C1210" t="str">
            <v>13200601USD-097-23</v>
          </cell>
          <cell r="D1210" t="str">
            <v>Maquinaria, equipo y herramienta - valor de adquisición. (Otros, Activos Fijos)</v>
          </cell>
          <cell r="E1210">
            <v>25185</v>
          </cell>
          <cell r="F1210">
            <v>0</v>
          </cell>
          <cell r="G1210">
            <v>0</v>
          </cell>
          <cell r="H1210">
            <v>25185</v>
          </cell>
          <cell r="I1210">
            <v>25185</v>
          </cell>
          <cell r="J1210">
            <v>0</v>
          </cell>
          <cell r="K1210">
            <v>0</v>
          </cell>
          <cell r="L1210">
            <v>25185</v>
          </cell>
        </row>
        <row r="1211">
          <cell r="A1211" t="str">
            <v>1320060124</v>
          </cell>
          <cell r="B1211">
            <v>18</v>
          </cell>
          <cell r="C1211" t="str">
            <v>13200601USD-097-24</v>
          </cell>
          <cell r="D1211" t="str">
            <v>Maquinaria, equipo y herramienta - valor de adquisición. (Otros, Activos Fijos)</v>
          </cell>
          <cell r="E1211">
            <v>22875.48</v>
          </cell>
          <cell r="F1211">
            <v>0</v>
          </cell>
          <cell r="G1211">
            <v>0</v>
          </cell>
          <cell r="H1211">
            <v>22875.48</v>
          </cell>
          <cell r="I1211">
            <v>22875.48</v>
          </cell>
          <cell r="J1211">
            <v>0</v>
          </cell>
          <cell r="K1211">
            <v>0</v>
          </cell>
          <cell r="L1211">
            <v>22875.48</v>
          </cell>
        </row>
        <row r="1212">
          <cell r="A1212" t="str">
            <v>1320060125</v>
          </cell>
          <cell r="B1212">
            <v>18</v>
          </cell>
          <cell r="C1212" t="str">
            <v>13200601USD-097-25</v>
          </cell>
          <cell r="D1212" t="str">
            <v>Maquinaria, equipo y herramienta - valor de adquisición. (Otros, Activos Fijos)</v>
          </cell>
          <cell r="E1212">
            <v>14559.56</v>
          </cell>
          <cell r="F1212">
            <v>0</v>
          </cell>
          <cell r="G1212">
            <v>0</v>
          </cell>
          <cell r="H1212">
            <v>14559.56</v>
          </cell>
          <cell r="I1212">
            <v>14559.56</v>
          </cell>
          <cell r="J1212">
            <v>0</v>
          </cell>
          <cell r="K1212">
            <v>0</v>
          </cell>
          <cell r="L1212">
            <v>14559.56</v>
          </cell>
        </row>
        <row r="1213">
          <cell r="A1213" t="str">
            <v>1320060126</v>
          </cell>
          <cell r="B1213">
            <v>18</v>
          </cell>
          <cell r="C1213" t="str">
            <v>13200601USD-097-26</v>
          </cell>
          <cell r="D1213" t="str">
            <v>Maquinaria, equipo y herramienta - valor de adquisición. (Otros, Activos Fijos)</v>
          </cell>
          <cell r="E1213">
            <v>16208</v>
          </cell>
          <cell r="F1213">
            <v>0</v>
          </cell>
          <cell r="G1213">
            <v>0</v>
          </cell>
          <cell r="H1213">
            <v>16208</v>
          </cell>
          <cell r="I1213">
            <v>16208</v>
          </cell>
          <cell r="J1213">
            <v>0</v>
          </cell>
          <cell r="K1213">
            <v>0</v>
          </cell>
          <cell r="L1213">
            <v>16208</v>
          </cell>
        </row>
        <row r="1214">
          <cell r="A1214" t="str">
            <v>1320060127</v>
          </cell>
          <cell r="B1214">
            <v>18</v>
          </cell>
          <cell r="C1214" t="str">
            <v>13200601USD-097-27</v>
          </cell>
          <cell r="D1214" t="str">
            <v>Maquinaria, equipo y herramienta - valor de adquisición. (Otros, Activos Fijos)</v>
          </cell>
          <cell r="E1214">
            <v>20661.080000000002</v>
          </cell>
          <cell r="F1214">
            <v>0</v>
          </cell>
          <cell r="G1214">
            <v>0</v>
          </cell>
          <cell r="H1214">
            <v>20661.080000000002</v>
          </cell>
          <cell r="I1214">
            <v>20661.080000000002</v>
          </cell>
          <cell r="J1214">
            <v>0</v>
          </cell>
          <cell r="K1214">
            <v>0</v>
          </cell>
          <cell r="L1214">
            <v>20661.080000000002</v>
          </cell>
        </row>
        <row r="1215">
          <cell r="A1215" t="str">
            <v>1320060131</v>
          </cell>
          <cell r="B1215">
            <v>18</v>
          </cell>
          <cell r="C1215" t="str">
            <v>13200601USD-097-31</v>
          </cell>
          <cell r="D1215" t="str">
            <v>Maquinaria, equipo y herramienta - valor de adquisición. (Otros, Activos Fijos)</v>
          </cell>
          <cell r="E1215">
            <v>11795</v>
          </cell>
          <cell r="F1215">
            <v>0</v>
          </cell>
          <cell r="G1215">
            <v>0</v>
          </cell>
          <cell r="H1215">
            <v>11795</v>
          </cell>
          <cell r="I1215">
            <v>11795</v>
          </cell>
          <cell r="J1215">
            <v>0</v>
          </cell>
          <cell r="K1215">
            <v>0</v>
          </cell>
          <cell r="L1215">
            <v>11795</v>
          </cell>
        </row>
        <row r="1216">
          <cell r="A1216" t="str">
            <v>1320060141</v>
          </cell>
          <cell r="B1216">
            <v>18</v>
          </cell>
          <cell r="C1216" t="str">
            <v>13200601USD-097-41</v>
          </cell>
          <cell r="D1216" t="str">
            <v>Maquinaria, equipo y herramienta - valor de adquisición. (Otros, Activos Fijos)</v>
          </cell>
          <cell r="E1216">
            <v>11795</v>
          </cell>
          <cell r="F1216">
            <v>0</v>
          </cell>
          <cell r="G1216">
            <v>0</v>
          </cell>
          <cell r="H1216">
            <v>11795</v>
          </cell>
          <cell r="I1216">
            <v>11795</v>
          </cell>
          <cell r="J1216">
            <v>0</v>
          </cell>
          <cell r="K1216">
            <v>0</v>
          </cell>
          <cell r="L1216">
            <v>11795</v>
          </cell>
        </row>
        <row r="1217">
          <cell r="A1217" t="str">
            <v>1320060158</v>
          </cell>
          <cell r="B1217">
            <v>18</v>
          </cell>
          <cell r="C1217" t="str">
            <v>13200601USD-097-58</v>
          </cell>
          <cell r="D1217" t="str">
            <v>Maquinaria, equipo y herramienta - valor de adquisición. (Otros, Activos Fijos)</v>
          </cell>
          <cell r="E1217">
            <v>33236.74</v>
          </cell>
          <cell r="F1217">
            <v>0</v>
          </cell>
          <cell r="G1217">
            <v>0</v>
          </cell>
          <cell r="H1217">
            <v>33236.74</v>
          </cell>
          <cell r="I1217">
            <v>33236.74</v>
          </cell>
          <cell r="J1217">
            <v>0</v>
          </cell>
          <cell r="K1217">
            <v>0</v>
          </cell>
          <cell r="L1217">
            <v>33236.74</v>
          </cell>
        </row>
        <row r="1218">
          <cell r="A1218" t="str">
            <v>1320060159</v>
          </cell>
          <cell r="B1218">
            <v>18</v>
          </cell>
          <cell r="C1218" t="str">
            <v>13200601USD-097-59</v>
          </cell>
          <cell r="D1218" t="str">
            <v>Maquinaria, equipo y herramienta - valor de adquisición. (Otros, Activos Fijos)</v>
          </cell>
          <cell r="E1218">
            <v>43377.32</v>
          </cell>
          <cell r="F1218">
            <v>0</v>
          </cell>
          <cell r="G1218">
            <v>0</v>
          </cell>
          <cell r="H1218">
            <v>43377.32</v>
          </cell>
          <cell r="I1218">
            <v>43377.32</v>
          </cell>
          <cell r="J1218">
            <v>0</v>
          </cell>
          <cell r="K1218">
            <v>0</v>
          </cell>
          <cell r="L1218">
            <v>43377.32</v>
          </cell>
        </row>
        <row r="1219">
          <cell r="A1219" t="str">
            <v>1329</v>
          </cell>
          <cell r="B1219">
            <v>4</v>
          </cell>
          <cell r="C1219">
            <v>1329</v>
          </cell>
          <cell r="D1219" t="str">
            <v>DEPRECIACIÓN ACUMULADA</v>
          </cell>
          <cell r="I1219">
            <v>-14138962.619999999</v>
          </cell>
          <cell r="J1219">
            <v>191979.08</v>
          </cell>
          <cell r="K1219">
            <v>129921.87</v>
          </cell>
          <cell r="L1219">
            <v>-14076905.41</v>
          </cell>
        </row>
        <row r="1220">
          <cell r="A1220" t="str">
            <v>1329</v>
          </cell>
          <cell r="B1220">
            <v>4</v>
          </cell>
          <cell r="C1220">
            <v>1329</v>
          </cell>
          <cell r="D1220" t="str">
            <v>DEPRECIACIÓN ACUMULADA</v>
          </cell>
          <cell r="I1220">
            <v>-14138962.619999999</v>
          </cell>
          <cell r="J1220">
            <v>191979.08</v>
          </cell>
          <cell r="K1220">
            <v>129921.87</v>
          </cell>
          <cell r="L1220">
            <v>-14076905.41</v>
          </cell>
        </row>
        <row r="1221">
          <cell r="A1221" t="str">
            <v>13290001 U</v>
          </cell>
          <cell r="B1221">
            <v>12</v>
          </cell>
          <cell r="C1221" t="str">
            <v>13290001 USD</v>
          </cell>
          <cell r="D1221" t="str">
            <v>Edificaciones</v>
          </cell>
          <cell r="E1221">
            <v>-3523822.75</v>
          </cell>
          <cell r="F1221">
            <v>0</v>
          </cell>
          <cell r="G1221">
            <v>20965.45</v>
          </cell>
          <cell r="H1221">
            <v>-3544788.2</v>
          </cell>
          <cell r="I1221">
            <v>-3523822.75</v>
          </cell>
          <cell r="J1221">
            <v>0</v>
          </cell>
          <cell r="K1221">
            <v>20965.45</v>
          </cell>
          <cell r="L1221">
            <v>-3544788.2</v>
          </cell>
        </row>
        <row r="1222">
          <cell r="A1222" t="str">
            <v>1329000100</v>
          </cell>
          <cell r="B1222">
            <v>18</v>
          </cell>
          <cell r="C1222" t="str">
            <v>13290001USD-051-00</v>
          </cell>
          <cell r="D1222" t="str">
            <v>Edificaciones (Depreciaciones Acum. Edificios)</v>
          </cell>
          <cell r="E1222">
            <v>-2801268.52</v>
          </cell>
          <cell r="F1222">
            <v>0</v>
          </cell>
          <cell r="G1222">
            <v>15608.21</v>
          </cell>
          <cell r="H1222">
            <v>-2816876.73</v>
          </cell>
          <cell r="I1222">
            <v>-2801268.52</v>
          </cell>
          <cell r="J1222">
            <v>0</v>
          </cell>
          <cell r="K1222">
            <v>15608.21</v>
          </cell>
          <cell r="L1222">
            <v>-2816876.73</v>
          </cell>
        </row>
        <row r="1223">
          <cell r="A1223" t="str">
            <v>1329000102</v>
          </cell>
          <cell r="B1223">
            <v>18</v>
          </cell>
          <cell r="C1223" t="str">
            <v>13290001USD-051-02</v>
          </cell>
          <cell r="D1223" t="str">
            <v>Edificaciones (Depreciaciones Acum. Edificios)</v>
          </cell>
          <cell r="E1223">
            <v>-164687.5</v>
          </cell>
          <cell r="F1223">
            <v>0</v>
          </cell>
          <cell r="G1223">
            <v>1062.5</v>
          </cell>
          <cell r="H1223">
            <v>-165750</v>
          </cell>
          <cell r="I1223">
            <v>-164687.5</v>
          </cell>
          <cell r="J1223">
            <v>0</v>
          </cell>
          <cell r="K1223">
            <v>1062.5</v>
          </cell>
          <cell r="L1223">
            <v>-165750</v>
          </cell>
        </row>
        <row r="1224">
          <cell r="A1224" t="str">
            <v>1329000103</v>
          </cell>
          <cell r="B1224">
            <v>18</v>
          </cell>
          <cell r="C1224" t="str">
            <v>13290001USD-051-03</v>
          </cell>
          <cell r="D1224" t="str">
            <v>Edificaciones (Depreciaciones Acum. Edificios)</v>
          </cell>
          <cell r="E1224">
            <v>-127775.59</v>
          </cell>
          <cell r="F1224">
            <v>0</v>
          </cell>
          <cell r="G1224">
            <v>1107.8</v>
          </cell>
          <cell r="H1224">
            <v>-128883.39</v>
          </cell>
          <cell r="I1224">
            <v>-127775.59</v>
          </cell>
          <cell r="J1224">
            <v>0</v>
          </cell>
          <cell r="K1224">
            <v>1107.8</v>
          </cell>
          <cell r="L1224">
            <v>-128883.39</v>
          </cell>
        </row>
        <row r="1225">
          <cell r="A1225" t="str">
            <v>1329000105</v>
          </cell>
          <cell r="B1225">
            <v>18</v>
          </cell>
          <cell r="C1225" t="str">
            <v>13290001USD-051-05</v>
          </cell>
          <cell r="D1225" t="str">
            <v>Edificaciones (Depreciaciones Acum. Edificios)</v>
          </cell>
          <cell r="E1225">
            <v>-125653.5</v>
          </cell>
          <cell r="F1225">
            <v>0</v>
          </cell>
          <cell r="G1225">
            <v>1092.6400000000001</v>
          </cell>
          <cell r="H1225">
            <v>-126746.14</v>
          </cell>
          <cell r="I1225">
            <v>-125653.5</v>
          </cell>
          <cell r="J1225">
            <v>0</v>
          </cell>
          <cell r="K1225">
            <v>1092.6400000000001</v>
          </cell>
          <cell r="L1225">
            <v>-126746.14</v>
          </cell>
        </row>
        <row r="1226">
          <cell r="A1226" t="str">
            <v>1329000110</v>
          </cell>
          <cell r="B1226">
            <v>18</v>
          </cell>
          <cell r="C1226" t="str">
            <v>13290001USD-051-10</v>
          </cell>
          <cell r="D1226" t="str">
            <v>Edificaciones (Depreciaciones Acum. Edificios)</v>
          </cell>
          <cell r="E1226">
            <v>-146254.22</v>
          </cell>
          <cell r="F1226">
            <v>0</v>
          </cell>
          <cell r="G1226">
            <v>753.89</v>
          </cell>
          <cell r="H1226">
            <v>-147008.10999999999</v>
          </cell>
          <cell r="I1226">
            <v>-146254.22</v>
          </cell>
          <cell r="J1226">
            <v>0</v>
          </cell>
          <cell r="K1226">
            <v>753.89</v>
          </cell>
          <cell r="L1226">
            <v>-147008.10999999999</v>
          </cell>
        </row>
        <row r="1227">
          <cell r="A1227" t="str">
            <v>1329000122</v>
          </cell>
          <cell r="B1227">
            <v>18</v>
          </cell>
          <cell r="C1227" t="str">
            <v>13290001USD-051-22</v>
          </cell>
          <cell r="D1227" t="str">
            <v>Edificaciones (Depreciaciones Acum. Edificios)</v>
          </cell>
          <cell r="E1227">
            <v>-69629.539999999994</v>
          </cell>
          <cell r="F1227">
            <v>0</v>
          </cell>
          <cell r="G1227">
            <v>703.33</v>
          </cell>
          <cell r="H1227">
            <v>-70332.87</v>
          </cell>
          <cell r="I1227">
            <v>-69629.539999999994</v>
          </cell>
          <cell r="J1227">
            <v>0</v>
          </cell>
          <cell r="K1227">
            <v>703.33</v>
          </cell>
          <cell r="L1227">
            <v>-70332.87</v>
          </cell>
        </row>
        <row r="1228">
          <cell r="A1228" t="str">
            <v>1329000141</v>
          </cell>
          <cell r="B1228">
            <v>18</v>
          </cell>
          <cell r="C1228" t="str">
            <v>13290001USD-051-41</v>
          </cell>
          <cell r="D1228" t="str">
            <v>Edificaciones (Depreciaciones Acum. Edificios)</v>
          </cell>
          <cell r="E1228">
            <v>-88553.88</v>
          </cell>
          <cell r="F1228">
            <v>0</v>
          </cell>
          <cell r="G1228">
            <v>637.08000000000004</v>
          </cell>
          <cell r="H1228">
            <v>-89190.96</v>
          </cell>
          <cell r="I1228">
            <v>-88553.88</v>
          </cell>
          <cell r="J1228">
            <v>0</v>
          </cell>
          <cell r="K1228">
            <v>637.08000000000004</v>
          </cell>
          <cell r="L1228">
            <v>-89190.96</v>
          </cell>
        </row>
        <row r="1229">
          <cell r="A1229" t="str">
            <v>13290002 U</v>
          </cell>
          <cell r="B1229">
            <v>12</v>
          </cell>
          <cell r="C1229" t="str">
            <v>13290002 USD</v>
          </cell>
          <cell r="D1229" t="str">
            <v>Equipo de computación</v>
          </cell>
          <cell r="E1229">
            <v>-5459045.2199999997</v>
          </cell>
          <cell r="F1229">
            <v>36078.43</v>
          </cell>
          <cell r="G1229">
            <v>58162.57</v>
          </cell>
          <cell r="H1229">
            <v>-5481129.3600000003</v>
          </cell>
          <cell r="I1229">
            <v>-5459045.2199999997</v>
          </cell>
          <cell r="J1229">
            <v>36078.43</v>
          </cell>
          <cell r="K1229">
            <v>58162.57</v>
          </cell>
          <cell r="L1229">
            <v>-5481129.3600000003</v>
          </cell>
        </row>
        <row r="1230">
          <cell r="A1230" t="str">
            <v>1329000200</v>
          </cell>
          <cell r="B1230">
            <v>18</v>
          </cell>
          <cell r="C1230" t="str">
            <v>13290002USD-052-00</v>
          </cell>
          <cell r="D1230" t="str">
            <v>Equipo de computación (Depreciaciones Acum. Equipos de Computo)</v>
          </cell>
          <cell r="E1230">
            <v>-3700472.83</v>
          </cell>
          <cell r="F1230">
            <v>25756.7</v>
          </cell>
          <cell r="G1230">
            <v>39791.379999999997</v>
          </cell>
          <cell r="H1230">
            <v>-3714507.51</v>
          </cell>
          <cell r="I1230">
            <v>-3700472.83</v>
          </cell>
          <cell r="J1230">
            <v>25756.7</v>
          </cell>
          <cell r="K1230">
            <v>39791.379999999997</v>
          </cell>
          <cell r="L1230">
            <v>-3714507.51</v>
          </cell>
        </row>
        <row r="1231">
          <cell r="A1231" t="str">
            <v>1329000201</v>
          </cell>
          <cell r="B1231">
            <v>18</v>
          </cell>
          <cell r="C1231" t="str">
            <v>13290002USD-052-01</v>
          </cell>
          <cell r="D1231" t="str">
            <v>Equipo de computación (Depreciaciones Acum. Equipos de Computo)</v>
          </cell>
          <cell r="E1231">
            <v>-19496.310000000001</v>
          </cell>
          <cell r="F1231">
            <v>717</v>
          </cell>
          <cell r="G1231">
            <v>0</v>
          </cell>
          <cell r="H1231">
            <v>-18779.310000000001</v>
          </cell>
          <cell r="I1231">
            <v>-19496.310000000001</v>
          </cell>
          <cell r="J1231">
            <v>717</v>
          </cell>
          <cell r="K1231">
            <v>0</v>
          </cell>
          <cell r="L1231">
            <v>-18779.310000000001</v>
          </cell>
        </row>
        <row r="1232">
          <cell r="A1232" t="str">
            <v>1329000202</v>
          </cell>
          <cell r="B1232">
            <v>18</v>
          </cell>
          <cell r="C1232" t="str">
            <v>13290002USD-052-02</v>
          </cell>
          <cell r="D1232" t="str">
            <v>Equipo de computación (Depreciaciones Acum. Equipos de Computo)</v>
          </cell>
          <cell r="E1232">
            <v>-41848.910000000003</v>
          </cell>
          <cell r="F1232">
            <v>15.64</v>
          </cell>
          <cell r="G1232">
            <v>48.47</v>
          </cell>
          <cell r="H1232">
            <v>-41881.74</v>
          </cell>
          <cell r="I1232">
            <v>-41848.910000000003</v>
          </cell>
          <cell r="J1232">
            <v>15.64</v>
          </cell>
          <cell r="K1232">
            <v>48.47</v>
          </cell>
          <cell r="L1232">
            <v>-41881.74</v>
          </cell>
        </row>
        <row r="1233">
          <cell r="A1233" t="str">
            <v>1329000203</v>
          </cell>
          <cell r="B1233">
            <v>18</v>
          </cell>
          <cell r="C1233" t="str">
            <v>13290002USD-052-03</v>
          </cell>
          <cell r="D1233" t="str">
            <v>Equipo de computación (Depreciaciones Acum. Equipos de Computo)</v>
          </cell>
          <cell r="E1233">
            <v>-1115613.8799999999</v>
          </cell>
          <cell r="F1233">
            <v>1255.3</v>
          </cell>
          <cell r="G1233">
            <v>3057.93</v>
          </cell>
          <cell r="H1233">
            <v>-1117416.51</v>
          </cell>
          <cell r="I1233">
            <v>-1115613.8799999999</v>
          </cell>
          <cell r="J1233">
            <v>1255.3</v>
          </cell>
          <cell r="K1233">
            <v>3057.93</v>
          </cell>
          <cell r="L1233">
            <v>-1117416.51</v>
          </cell>
        </row>
        <row r="1234">
          <cell r="A1234" t="str">
            <v>1329000204</v>
          </cell>
          <cell r="B1234">
            <v>18</v>
          </cell>
          <cell r="C1234" t="str">
            <v>13290002USD-052-04</v>
          </cell>
          <cell r="D1234" t="str">
            <v>Equipo de computación (Depreciaciones Acum. Equipos de Computo)</v>
          </cell>
          <cell r="E1234">
            <v>-23807.77</v>
          </cell>
          <cell r="F1234">
            <v>175.73</v>
          </cell>
          <cell r="G1234">
            <v>494.55</v>
          </cell>
          <cell r="H1234">
            <v>-24126.59</v>
          </cell>
          <cell r="I1234">
            <v>-23807.77</v>
          </cell>
          <cell r="J1234">
            <v>175.73</v>
          </cell>
          <cell r="K1234">
            <v>494.55</v>
          </cell>
          <cell r="L1234">
            <v>-24126.59</v>
          </cell>
        </row>
        <row r="1235">
          <cell r="A1235" t="str">
            <v>1329000205</v>
          </cell>
          <cell r="B1235">
            <v>18</v>
          </cell>
          <cell r="C1235" t="str">
            <v>13290002USD-052-05</v>
          </cell>
          <cell r="D1235" t="str">
            <v>Equipo de computación (Depreciaciones Acum. Equipos de Computo)</v>
          </cell>
          <cell r="E1235">
            <v>-47473.82</v>
          </cell>
          <cell r="F1235">
            <v>5358.48</v>
          </cell>
          <cell r="G1235">
            <v>9320.2199999999993</v>
          </cell>
          <cell r="H1235">
            <v>-51435.56</v>
          </cell>
          <cell r="I1235">
            <v>-47473.82</v>
          </cell>
          <cell r="J1235">
            <v>5358.48</v>
          </cell>
          <cell r="K1235">
            <v>9320.2199999999993</v>
          </cell>
          <cell r="L1235">
            <v>-51435.56</v>
          </cell>
        </row>
        <row r="1236">
          <cell r="A1236" t="str">
            <v>1329000207</v>
          </cell>
          <cell r="B1236">
            <v>18</v>
          </cell>
          <cell r="C1236" t="str">
            <v>13290002USD-052-07</v>
          </cell>
          <cell r="D1236" t="str">
            <v>Equipo de computación (Depreciaciones Acum. Equipos de Computo)</v>
          </cell>
          <cell r="E1236">
            <v>-12382.89</v>
          </cell>
          <cell r="F1236">
            <v>319.49</v>
          </cell>
          <cell r="G1236">
            <v>637.12</v>
          </cell>
          <cell r="H1236">
            <v>-12700.52</v>
          </cell>
          <cell r="I1236">
            <v>-12382.89</v>
          </cell>
          <cell r="J1236">
            <v>319.49</v>
          </cell>
          <cell r="K1236">
            <v>637.12</v>
          </cell>
          <cell r="L1236">
            <v>-12700.52</v>
          </cell>
        </row>
        <row r="1237">
          <cell r="A1237" t="str">
            <v>1329000208</v>
          </cell>
          <cell r="B1237">
            <v>18</v>
          </cell>
          <cell r="C1237" t="str">
            <v>13290002USD-052-08</v>
          </cell>
          <cell r="D1237" t="str">
            <v>Equipo de computación (Depreciaciones Acum. Equipos de Computo)</v>
          </cell>
          <cell r="E1237">
            <v>-26035.06</v>
          </cell>
          <cell r="F1237">
            <v>0</v>
          </cell>
          <cell r="G1237">
            <v>29.08</v>
          </cell>
          <cell r="H1237">
            <v>-26064.14</v>
          </cell>
          <cell r="I1237">
            <v>-26035.06</v>
          </cell>
          <cell r="J1237">
            <v>0</v>
          </cell>
          <cell r="K1237">
            <v>29.08</v>
          </cell>
          <cell r="L1237">
            <v>-26064.14</v>
          </cell>
        </row>
        <row r="1238">
          <cell r="A1238" t="str">
            <v>1329000210</v>
          </cell>
          <cell r="B1238">
            <v>18</v>
          </cell>
          <cell r="C1238" t="str">
            <v>13290002USD-052-10</v>
          </cell>
          <cell r="D1238" t="str">
            <v>Equipo de computación (Depreciaciones Acum. Equipos de Computo)</v>
          </cell>
          <cell r="E1238">
            <v>-39115.65</v>
          </cell>
          <cell r="F1238">
            <v>0</v>
          </cell>
          <cell r="G1238">
            <v>29.08</v>
          </cell>
          <cell r="H1238">
            <v>-39144.730000000003</v>
          </cell>
          <cell r="I1238">
            <v>-39115.65</v>
          </cell>
          <cell r="J1238">
            <v>0</v>
          </cell>
          <cell r="K1238">
            <v>29.08</v>
          </cell>
          <cell r="L1238">
            <v>-39144.730000000003</v>
          </cell>
        </row>
        <row r="1239">
          <cell r="A1239" t="str">
            <v>1329000211</v>
          </cell>
          <cell r="B1239">
            <v>18</v>
          </cell>
          <cell r="C1239" t="str">
            <v>13290002USD-052-11</v>
          </cell>
          <cell r="D1239" t="str">
            <v>Equipo de computación (Depreciaciones Acum. Equipos de Computo)</v>
          </cell>
          <cell r="E1239">
            <v>-28143.42</v>
          </cell>
          <cell r="F1239">
            <v>46.92</v>
          </cell>
          <cell r="G1239">
            <v>58.17</v>
          </cell>
          <cell r="H1239">
            <v>-28154.67</v>
          </cell>
          <cell r="I1239">
            <v>-28143.42</v>
          </cell>
          <cell r="J1239">
            <v>46.92</v>
          </cell>
          <cell r="K1239">
            <v>58.17</v>
          </cell>
          <cell r="L1239">
            <v>-28154.67</v>
          </cell>
        </row>
        <row r="1240">
          <cell r="A1240" t="str">
            <v>1329000212</v>
          </cell>
          <cell r="B1240">
            <v>18</v>
          </cell>
          <cell r="C1240" t="str">
            <v>13290002USD-052-12</v>
          </cell>
          <cell r="D1240" t="str">
            <v>Equipo de computación (Depreciaciones Acum. Equipos de Computo)</v>
          </cell>
          <cell r="E1240">
            <v>-31103.21</v>
          </cell>
          <cell r="F1240">
            <v>0</v>
          </cell>
          <cell r="G1240">
            <v>87.25</v>
          </cell>
          <cell r="H1240">
            <v>-31190.46</v>
          </cell>
          <cell r="I1240">
            <v>-31103.21</v>
          </cell>
          <cell r="J1240">
            <v>0</v>
          </cell>
          <cell r="K1240">
            <v>87.25</v>
          </cell>
          <cell r="L1240">
            <v>-31190.46</v>
          </cell>
        </row>
        <row r="1241">
          <cell r="A1241" t="str">
            <v>1329000213</v>
          </cell>
          <cell r="B1241">
            <v>18</v>
          </cell>
          <cell r="C1241" t="str">
            <v>13290002USD-052-13</v>
          </cell>
          <cell r="D1241" t="str">
            <v>Equipo de computación (Depreciaciones Acum. Equipos de Computo)</v>
          </cell>
          <cell r="E1241">
            <v>-36114.83</v>
          </cell>
          <cell r="F1241">
            <v>0</v>
          </cell>
          <cell r="G1241">
            <v>29.08</v>
          </cell>
          <cell r="H1241">
            <v>-36143.910000000003</v>
          </cell>
          <cell r="I1241">
            <v>-36114.83</v>
          </cell>
          <cell r="J1241">
            <v>0</v>
          </cell>
          <cell r="K1241">
            <v>29.08</v>
          </cell>
          <cell r="L1241">
            <v>-36143.910000000003</v>
          </cell>
        </row>
        <row r="1242">
          <cell r="A1242" t="str">
            <v>1329000217</v>
          </cell>
          <cell r="B1242">
            <v>18</v>
          </cell>
          <cell r="C1242" t="str">
            <v>13290002USD-052-17</v>
          </cell>
          <cell r="D1242" t="str">
            <v>Equipo de computación (Depreciaciones Acum. Equipos de Computo)</v>
          </cell>
          <cell r="E1242">
            <v>-25326.53</v>
          </cell>
          <cell r="F1242">
            <v>860.53</v>
          </cell>
          <cell r="G1242">
            <v>766.36</v>
          </cell>
          <cell r="H1242">
            <v>-25232.36</v>
          </cell>
          <cell r="I1242">
            <v>-25326.53</v>
          </cell>
          <cell r="J1242">
            <v>860.53</v>
          </cell>
          <cell r="K1242">
            <v>766.36</v>
          </cell>
          <cell r="L1242">
            <v>-25232.36</v>
          </cell>
        </row>
        <row r="1243">
          <cell r="A1243" t="str">
            <v>1329000218</v>
          </cell>
          <cell r="B1243">
            <v>18</v>
          </cell>
          <cell r="C1243" t="str">
            <v>13290002USD-052-18</v>
          </cell>
          <cell r="D1243" t="str">
            <v>Equipo de computación (Depreciaciones Acum. Equipos de Computo)</v>
          </cell>
          <cell r="E1243">
            <v>-31144.959999999999</v>
          </cell>
          <cell r="F1243">
            <v>0</v>
          </cell>
          <cell r="G1243">
            <v>9.31</v>
          </cell>
          <cell r="H1243">
            <v>-31154.27</v>
          </cell>
          <cell r="I1243">
            <v>-31144.959999999999</v>
          </cell>
          <cell r="J1243">
            <v>0</v>
          </cell>
          <cell r="K1243">
            <v>9.31</v>
          </cell>
          <cell r="L1243">
            <v>-31154.27</v>
          </cell>
        </row>
        <row r="1244">
          <cell r="A1244" t="str">
            <v>1329000219</v>
          </cell>
          <cell r="B1244">
            <v>18</v>
          </cell>
          <cell r="C1244" t="str">
            <v>13290002USD-052-19</v>
          </cell>
          <cell r="D1244" t="str">
            <v>Equipo de computación (Depreciaciones Acum. Equipos de Computo)</v>
          </cell>
          <cell r="E1244">
            <v>-33917.300000000003</v>
          </cell>
          <cell r="F1244">
            <v>0</v>
          </cell>
          <cell r="G1244">
            <v>29.08</v>
          </cell>
          <cell r="H1244">
            <v>-33946.379999999997</v>
          </cell>
          <cell r="I1244">
            <v>-33917.300000000003</v>
          </cell>
          <cell r="J1244">
            <v>0</v>
          </cell>
          <cell r="K1244">
            <v>29.08</v>
          </cell>
          <cell r="L1244">
            <v>-33946.379999999997</v>
          </cell>
        </row>
        <row r="1245">
          <cell r="A1245" t="str">
            <v>1329000222</v>
          </cell>
          <cell r="B1245">
            <v>18</v>
          </cell>
          <cell r="C1245" t="str">
            <v>13290002USD-052-22</v>
          </cell>
          <cell r="D1245" t="str">
            <v>Equipo de computación (Depreciaciones Acum. Equipos de Computo)</v>
          </cell>
          <cell r="E1245">
            <v>-26997.98</v>
          </cell>
          <cell r="F1245">
            <v>20.73</v>
          </cell>
          <cell r="G1245">
            <v>34.99</v>
          </cell>
          <cell r="H1245">
            <v>-27012.240000000002</v>
          </cell>
          <cell r="I1245">
            <v>-26997.98</v>
          </cell>
          <cell r="J1245">
            <v>20.73</v>
          </cell>
          <cell r="K1245">
            <v>34.99</v>
          </cell>
          <cell r="L1245">
            <v>-27012.240000000002</v>
          </cell>
        </row>
        <row r="1246">
          <cell r="A1246" t="str">
            <v>1329000223</v>
          </cell>
          <cell r="B1246">
            <v>18</v>
          </cell>
          <cell r="C1246" t="str">
            <v>13290002USD-052-23</v>
          </cell>
          <cell r="D1246" t="str">
            <v>Equipo de computación (Depreciaciones Acum. Equipos de Computo)</v>
          </cell>
          <cell r="E1246">
            <v>-27140.49</v>
          </cell>
          <cell r="F1246">
            <v>15.64</v>
          </cell>
          <cell r="G1246">
            <v>19.39</v>
          </cell>
          <cell r="H1246">
            <v>-27144.240000000002</v>
          </cell>
          <cell r="I1246">
            <v>-27140.49</v>
          </cell>
          <cell r="J1246">
            <v>15.64</v>
          </cell>
          <cell r="K1246">
            <v>19.39</v>
          </cell>
          <cell r="L1246">
            <v>-27144.240000000002</v>
          </cell>
        </row>
        <row r="1247">
          <cell r="A1247" t="str">
            <v>1329000224</v>
          </cell>
          <cell r="B1247">
            <v>18</v>
          </cell>
          <cell r="C1247" t="str">
            <v>13290002USD-052-24</v>
          </cell>
          <cell r="D1247" t="str">
            <v>Equipo de computación (Depreciaciones Acum. Equipos de Computo)</v>
          </cell>
          <cell r="E1247">
            <v>-42354.51</v>
          </cell>
          <cell r="F1247">
            <v>0</v>
          </cell>
          <cell r="G1247">
            <v>39.03</v>
          </cell>
          <cell r="H1247">
            <v>-42393.54</v>
          </cell>
          <cell r="I1247">
            <v>-42354.51</v>
          </cell>
          <cell r="J1247">
            <v>0</v>
          </cell>
          <cell r="K1247">
            <v>39.03</v>
          </cell>
          <cell r="L1247">
            <v>-42393.54</v>
          </cell>
        </row>
        <row r="1248">
          <cell r="A1248" t="str">
            <v>1329000225</v>
          </cell>
          <cell r="B1248">
            <v>18</v>
          </cell>
          <cell r="C1248" t="str">
            <v>13290002USD-052-25</v>
          </cell>
          <cell r="D1248" t="str">
            <v>Equipo de computación (Depreciaciones Acum. Equipos de Computo)</v>
          </cell>
          <cell r="E1248">
            <v>-17429.099999999999</v>
          </cell>
          <cell r="F1248">
            <v>0</v>
          </cell>
          <cell r="G1248">
            <v>29.08</v>
          </cell>
          <cell r="H1248">
            <v>-17458.18</v>
          </cell>
          <cell r="I1248">
            <v>-17429.099999999999</v>
          </cell>
          <cell r="J1248">
            <v>0</v>
          </cell>
          <cell r="K1248">
            <v>29.08</v>
          </cell>
          <cell r="L1248">
            <v>-17458.18</v>
          </cell>
        </row>
        <row r="1249">
          <cell r="A1249" t="str">
            <v>1329000226</v>
          </cell>
          <cell r="B1249">
            <v>18</v>
          </cell>
          <cell r="C1249" t="str">
            <v>13290002USD-052-26</v>
          </cell>
          <cell r="D1249" t="str">
            <v>Equipo de computación (Depreciaciones Acum. Equipos de Computo)</v>
          </cell>
          <cell r="E1249">
            <v>-21308.18</v>
          </cell>
          <cell r="F1249">
            <v>0</v>
          </cell>
          <cell r="G1249">
            <v>0</v>
          </cell>
          <cell r="H1249">
            <v>-21308.18</v>
          </cell>
          <cell r="I1249">
            <v>-21308.18</v>
          </cell>
          <cell r="J1249">
            <v>0</v>
          </cell>
          <cell r="K1249">
            <v>0</v>
          </cell>
          <cell r="L1249">
            <v>-21308.18</v>
          </cell>
        </row>
        <row r="1250">
          <cell r="A1250" t="str">
            <v>1329000227</v>
          </cell>
          <cell r="B1250">
            <v>18</v>
          </cell>
          <cell r="C1250" t="str">
            <v>13290002USD-052-27</v>
          </cell>
          <cell r="D1250" t="str">
            <v>Equipo de computación (Depreciaciones Acum. Equipos de Computo)</v>
          </cell>
          <cell r="E1250">
            <v>-21802.3</v>
          </cell>
          <cell r="F1250">
            <v>0</v>
          </cell>
          <cell r="G1250">
            <v>707.81</v>
          </cell>
          <cell r="H1250">
            <v>-22510.11</v>
          </cell>
          <cell r="I1250">
            <v>-21802.3</v>
          </cell>
          <cell r="J1250">
            <v>0</v>
          </cell>
          <cell r="K1250">
            <v>707.81</v>
          </cell>
          <cell r="L1250">
            <v>-22510.11</v>
          </cell>
        </row>
        <row r="1251">
          <cell r="A1251" t="str">
            <v>1329000231</v>
          </cell>
          <cell r="B1251">
            <v>18</v>
          </cell>
          <cell r="C1251" t="str">
            <v>13290002USD-052-31</v>
          </cell>
          <cell r="D1251" t="str">
            <v>Equipo de computación (Depreciaciones Acum. Equipos de Computo)</v>
          </cell>
          <cell r="E1251">
            <v>-17381.82</v>
          </cell>
          <cell r="F1251">
            <v>174.05</v>
          </cell>
          <cell r="G1251">
            <v>398.64</v>
          </cell>
          <cell r="H1251">
            <v>-17606.41</v>
          </cell>
          <cell r="I1251">
            <v>-17381.82</v>
          </cell>
          <cell r="J1251">
            <v>174.05</v>
          </cell>
          <cell r="K1251">
            <v>398.64</v>
          </cell>
          <cell r="L1251">
            <v>-17606.41</v>
          </cell>
        </row>
        <row r="1252">
          <cell r="A1252" t="str">
            <v>1329000241</v>
          </cell>
          <cell r="B1252">
            <v>18</v>
          </cell>
          <cell r="C1252" t="str">
            <v>13290002USD-052-41</v>
          </cell>
          <cell r="D1252" t="str">
            <v>Equipo de computación (Depreciaciones Acum. Equipos de Computo)</v>
          </cell>
          <cell r="E1252">
            <v>-47434.2</v>
          </cell>
          <cell r="F1252">
            <v>915.64</v>
          </cell>
          <cell r="G1252">
            <v>1062.6500000000001</v>
          </cell>
          <cell r="H1252">
            <v>-47581.21</v>
          </cell>
          <cell r="I1252">
            <v>-47434.2</v>
          </cell>
          <cell r="J1252">
            <v>915.64</v>
          </cell>
          <cell r="K1252">
            <v>1062.6500000000001</v>
          </cell>
          <cell r="L1252">
            <v>-47581.21</v>
          </cell>
        </row>
        <row r="1253">
          <cell r="A1253" t="str">
            <v>1329000258</v>
          </cell>
          <cell r="B1253">
            <v>18</v>
          </cell>
          <cell r="C1253" t="str">
            <v>13290002USD-052-58</v>
          </cell>
          <cell r="D1253" t="str">
            <v>Equipo de computación (Depreciaciones Acum. Equipos de Computo)</v>
          </cell>
          <cell r="E1253">
            <v>-15849.15</v>
          </cell>
          <cell r="F1253">
            <v>102.15</v>
          </cell>
          <cell r="G1253">
            <v>754.67</v>
          </cell>
          <cell r="H1253">
            <v>-16501.669999999998</v>
          </cell>
          <cell r="I1253">
            <v>-15849.15</v>
          </cell>
          <cell r="J1253">
            <v>102.15</v>
          </cell>
          <cell r="K1253">
            <v>754.67</v>
          </cell>
          <cell r="L1253">
            <v>-16501.669999999998</v>
          </cell>
        </row>
        <row r="1254">
          <cell r="A1254" t="str">
            <v>1329000259</v>
          </cell>
          <cell r="B1254">
            <v>18</v>
          </cell>
          <cell r="C1254" t="str">
            <v>13290002USD-052-59</v>
          </cell>
          <cell r="D1254" t="str">
            <v>Equipo de computación (Depreciaciones Acum. Equipos de Computo)</v>
          </cell>
          <cell r="E1254">
            <v>-9350.1200000000008</v>
          </cell>
          <cell r="F1254">
            <v>344.43</v>
          </cell>
          <cell r="G1254">
            <v>729.23</v>
          </cell>
          <cell r="H1254">
            <v>-9734.92</v>
          </cell>
          <cell r="I1254">
            <v>-9350.1200000000008</v>
          </cell>
          <cell r="J1254">
            <v>344.43</v>
          </cell>
          <cell r="K1254">
            <v>729.23</v>
          </cell>
          <cell r="L1254">
            <v>-9734.92</v>
          </cell>
        </row>
        <row r="1255">
          <cell r="A1255" t="str">
            <v>13290003 U</v>
          </cell>
          <cell r="B1255">
            <v>12</v>
          </cell>
          <cell r="C1255" t="str">
            <v>13290003 USD</v>
          </cell>
          <cell r="D1255" t="str">
            <v>Equipo de oficina</v>
          </cell>
          <cell r="E1255">
            <v>-2709128.89</v>
          </cell>
          <cell r="F1255">
            <v>124006.26</v>
          </cell>
          <cell r="G1255">
            <v>24406.66</v>
          </cell>
          <cell r="H1255">
            <v>-2609529.29</v>
          </cell>
          <cell r="I1255">
            <v>-2709128.89</v>
          </cell>
          <cell r="J1255">
            <v>124006.26</v>
          </cell>
          <cell r="K1255">
            <v>24406.66</v>
          </cell>
          <cell r="L1255">
            <v>-2609529.29</v>
          </cell>
        </row>
        <row r="1256">
          <cell r="A1256" t="str">
            <v>1329000300</v>
          </cell>
          <cell r="B1256">
            <v>18</v>
          </cell>
          <cell r="C1256" t="str">
            <v>13290003USD-053-00</v>
          </cell>
          <cell r="D1256" t="str">
            <v>Equipo de oficina (Depreciaciones Acum. Equipos)</v>
          </cell>
          <cell r="E1256">
            <v>-1336372.95</v>
          </cell>
          <cell r="F1256">
            <v>112149.49</v>
          </cell>
          <cell r="G1256">
            <v>14006.53</v>
          </cell>
          <cell r="H1256">
            <v>-1238229.99</v>
          </cell>
          <cell r="I1256">
            <v>-1336372.95</v>
          </cell>
          <cell r="J1256">
            <v>112149.49</v>
          </cell>
          <cell r="K1256">
            <v>14006.53</v>
          </cell>
          <cell r="L1256">
            <v>-1238229.99</v>
          </cell>
        </row>
        <row r="1257">
          <cell r="A1257" t="str">
            <v>1329000301</v>
          </cell>
          <cell r="B1257">
            <v>18</v>
          </cell>
          <cell r="C1257" t="str">
            <v>13290003USD-053-01</v>
          </cell>
          <cell r="D1257" t="str">
            <v>Equipo de oficina (Depreciaciones Acum. Equipos)</v>
          </cell>
          <cell r="E1257">
            <v>-44197.9</v>
          </cell>
          <cell r="F1257">
            <v>101.92</v>
          </cell>
          <cell r="G1257">
            <v>216.65</v>
          </cell>
          <cell r="H1257">
            <v>-44312.63</v>
          </cell>
          <cell r="I1257">
            <v>-44197.9</v>
          </cell>
          <cell r="J1257">
            <v>101.92</v>
          </cell>
          <cell r="K1257">
            <v>216.65</v>
          </cell>
          <cell r="L1257">
            <v>-44312.63</v>
          </cell>
        </row>
        <row r="1258">
          <cell r="A1258" t="str">
            <v>1329000302</v>
          </cell>
          <cell r="B1258">
            <v>18</v>
          </cell>
          <cell r="C1258" t="str">
            <v>13290003USD-053-02</v>
          </cell>
          <cell r="D1258" t="str">
            <v>Equipo de oficina (Depreciaciones Acum. Equipos)</v>
          </cell>
          <cell r="E1258">
            <v>-72459.63</v>
          </cell>
          <cell r="F1258">
            <v>87.51</v>
          </cell>
          <cell r="G1258">
            <v>200.33</v>
          </cell>
          <cell r="H1258">
            <v>-72572.45</v>
          </cell>
          <cell r="I1258">
            <v>-72459.63</v>
          </cell>
          <cell r="J1258">
            <v>87.51</v>
          </cell>
          <cell r="K1258">
            <v>200.33</v>
          </cell>
          <cell r="L1258">
            <v>-72572.45</v>
          </cell>
        </row>
        <row r="1259">
          <cell r="A1259" t="str">
            <v>1329000303</v>
          </cell>
          <cell r="B1259">
            <v>18</v>
          </cell>
          <cell r="C1259" t="str">
            <v>13290003USD-053-03</v>
          </cell>
          <cell r="D1259" t="str">
            <v>Equipo de oficina (Depreciaciones Acum. Equipos)</v>
          </cell>
          <cell r="E1259">
            <v>-163255.32</v>
          </cell>
          <cell r="F1259">
            <v>277.7</v>
          </cell>
          <cell r="G1259">
            <v>474.76</v>
          </cell>
          <cell r="H1259">
            <v>-163452.38</v>
          </cell>
          <cell r="I1259">
            <v>-163255.32</v>
          </cell>
          <cell r="J1259">
            <v>277.7</v>
          </cell>
          <cell r="K1259">
            <v>474.76</v>
          </cell>
          <cell r="L1259">
            <v>-163452.38</v>
          </cell>
        </row>
        <row r="1260">
          <cell r="A1260" t="str">
            <v>1329000304</v>
          </cell>
          <cell r="B1260">
            <v>18</v>
          </cell>
          <cell r="C1260" t="str">
            <v>13290003USD-053-04</v>
          </cell>
          <cell r="D1260" t="str">
            <v>Equipo de oficina (Depreciaciones Acum. Equipos)</v>
          </cell>
          <cell r="E1260">
            <v>-25227.25</v>
          </cell>
          <cell r="F1260">
            <v>1065.32</v>
          </cell>
          <cell r="G1260">
            <v>1209.81</v>
          </cell>
          <cell r="H1260">
            <v>-25371.74</v>
          </cell>
          <cell r="I1260">
            <v>-25227.25</v>
          </cell>
          <cell r="J1260">
            <v>1065.32</v>
          </cell>
          <cell r="K1260">
            <v>1209.81</v>
          </cell>
          <cell r="L1260">
            <v>-25371.74</v>
          </cell>
        </row>
        <row r="1261">
          <cell r="A1261" t="str">
            <v>1329000305</v>
          </cell>
          <cell r="B1261">
            <v>18</v>
          </cell>
          <cell r="C1261" t="str">
            <v>13290003USD-053-05</v>
          </cell>
          <cell r="D1261" t="str">
            <v>Equipo de oficina (Depreciaciones Acum. Equipos)</v>
          </cell>
          <cell r="E1261">
            <v>-68406.789999999994</v>
          </cell>
          <cell r="F1261">
            <v>228.8</v>
          </cell>
          <cell r="G1261">
            <v>182.61</v>
          </cell>
          <cell r="H1261">
            <v>-68360.600000000006</v>
          </cell>
          <cell r="I1261">
            <v>-68406.789999999994</v>
          </cell>
          <cell r="J1261">
            <v>228.8</v>
          </cell>
          <cell r="K1261">
            <v>182.61</v>
          </cell>
          <cell r="L1261">
            <v>-68360.600000000006</v>
          </cell>
        </row>
        <row r="1262">
          <cell r="A1262" t="str">
            <v>1329000307</v>
          </cell>
          <cell r="B1262">
            <v>18</v>
          </cell>
          <cell r="C1262" t="str">
            <v>13290003USD-053-07</v>
          </cell>
          <cell r="D1262" t="str">
            <v>Equipo de oficina (Depreciaciones Acum. Equipos)</v>
          </cell>
          <cell r="E1262">
            <v>-21612.080000000002</v>
          </cell>
          <cell r="F1262">
            <v>840.6</v>
          </cell>
          <cell r="G1262">
            <v>982.5</v>
          </cell>
          <cell r="H1262">
            <v>-21753.98</v>
          </cell>
          <cell r="I1262">
            <v>-21612.080000000002</v>
          </cell>
          <cell r="J1262">
            <v>840.6</v>
          </cell>
          <cell r="K1262">
            <v>982.5</v>
          </cell>
          <cell r="L1262">
            <v>-21753.98</v>
          </cell>
        </row>
        <row r="1263">
          <cell r="A1263" t="str">
            <v>1329000308</v>
          </cell>
          <cell r="B1263">
            <v>18</v>
          </cell>
          <cell r="C1263" t="str">
            <v>13290003USD-053-08</v>
          </cell>
          <cell r="D1263" t="str">
            <v>Equipo de oficina (Depreciaciones Acum. Equipos)</v>
          </cell>
          <cell r="E1263">
            <v>-57575.17</v>
          </cell>
          <cell r="F1263">
            <v>82</v>
          </cell>
          <cell r="G1263">
            <v>185.67</v>
          </cell>
          <cell r="H1263">
            <v>-57678.84</v>
          </cell>
          <cell r="I1263">
            <v>-57575.17</v>
          </cell>
          <cell r="J1263">
            <v>82</v>
          </cell>
          <cell r="K1263">
            <v>185.67</v>
          </cell>
          <cell r="L1263">
            <v>-57678.84</v>
          </cell>
        </row>
        <row r="1264">
          <cell r="A1264" t="str">
            <v>1329000310</v>
          </cell>
          <cell r="B1264">
            <v>18</v>
          </cell>
          <cell r="C1264" t="str">
            <v>13290003USD-053-10</v>
          </cell>
          <cell r="D1264" t="str">
            <v>Equipo de oficina (Depreciaciones Acum. Equipos)</v>
          </cell>
          <cell r="E1264">
            <v>-58536.6</v>
          </cell>
          <cell r="F1264">
            <v>280.18</v>
          </cell>
          <cell r="G1264">
            <v>423.95</v>
          </cell>
          <cell r="H1264">
            <v>-58680.37</v>
          </cell>
          <cell r="I1264">
            <v>-58536.6</v>
          </cell>
          <cell r="J1264">
            <v>280.18</v>
          </cell>
          <cell r="K1264">
            <v>423.95</v>
          </cell>
          <cell r="L1264">
            <v>-58680.37</v>
          </cell>
        </row>
        <row r="1265">
          <cell r="A1265" t="str">
            <v>1329000311</v>
          </cell>
          <cell r="B1265">
            <v>18</v>
          </cell>
          <cell r="C1265" t="str">
            <v>13290003USD-053-11</v>
          </cell>
          <cell r="D1265" t="str">
            <v>Equipo de oficina (Depreciaciones Acum. Equipos)</v>
          </cell>
          <cell r="E1265">
            <v>-68054.36</v>
          </cell>
          <cell r="F1265">
            <v>124.88</v>
          </cell>
          <cell r="G1265">
            <v>230.24</v>
          </cell>
          <cell r="H1265">
            <v>-68159.72</v>
          </cell>
          <cell r="I1265">
            <v>-68054.36</v>
          </cell>
          <cell r="J1265">
            <v>124.88</v>
          </cell>
          <cell r="K1265">
            <v>230.24</v>
          </cell>
          <cell r="L1265">
            <v>-68159.72</v>
          </cell>
        </row>
        <row r="1266">
          <cell r="A1266" t="str">
            <v>1329000312</v>
          </cell>
          <cell r="B1266">
            <v>18</v>
          </cell>
          <cell r="C1266" t="str">
            <v>13290003USD-053-12</v>
          </cell>
          <cell r="D1266" t="str">
            <v>Equipo de oficina (Depreciaciones Acum. Equipos)</v>
          </cell>
          <cell r="E1266">
            <v>-67386.05</v>
          </cell>
          <cell r="F1266">
            <v>116.82</v>
          </cell>
          <cell r="G1266">
            <v>459.07</v>
          </cell>
          <cell r="H1266">
            <v>-67728.3</v>
          </cell>
          <cell r="I1266">
            <v>-67386.05</v>
          </cell>
          <cell r="J1266">
            <v>116.82</v>
          </cell>
          <cell r="K1266">
            <v>459.07</v>
          </cell>
          <cell r="L1266">
            <v>-67728.3</v>
          </cell>
        </row>
        <row r="1267">
          <cell r="A1267" t="str">
            <v>1329000313</v>
          </cell>
          <cell r="B1267">
            <v>18</v>
          </cell>
          <cell r="C1267" t="str">
            <v>13290003USD-053-13</v>
          </cell>
          <cell r="D1267" t="str">
            <v>Equipo de oficina (Depreciaciones Acum. Equipos)</v>
          </cell>
          <cell r="E1267">
            <v>-58619.17</v>
          </cell>
          <cell r="F1267">
            <v>74.7</v>
          </cell>
          <cell r="G1267">
            <v>198.99</v>
          </cell>
          <cell r="H1267">
            <v>-58743.46</v>
          </cell>
          <cell r="I1267">
            <v>-58619.17</v>
          </cell>
          <cell r="J1267">
            <v>74.7</v>
          </cell>
          <cell r="K1267">
            <v>198.99</v>
          </cell>
          <cell r="L1267">
            <v>-58743.46</v>
          </cell>
        </row>
        <row r="1268">
          <cell r="A1268" t="str">
            <v>1329000317</v>
          </cell>
          <cell r="B1268">
            <v>18</v>
          </cell>
          <cell r="C1268" t="str">
            <v>13290003USD-053-17</v>
          </cell>
          <cell r="D1268" t="str">
            <v>Equipo de oficina (Depreciaciones Acum. Equipos)</v>
          </cell>
          <cell r="E1268">
            <v>-66401.070000000007</v>
          </cell>
          <cell r="F1268">
            <v>114.24</v>
          </cell>
          <cell r="G1268">
            <v>256.22000000000003</v>
          </cell>
          <cell r="H1268">
            <v>-66543.05</v>
          </cell>
          <cell r="I1268">
            <v>-66401.070000000007</v>
          </cell>
          <cell r="J1268">
            <v>114.24</v>
          </cell>
          <cell r="K1268">
            <v>256.22000000000003</v>
          </cell>
          <cell r="L1268">
            <v>-66543.05</v>
          </cell>
        </row>
        <row r="1269">
          <cell r="A1269" t="str">
            <v>1329000318</v>
          </cell>
          <cell r="B1269">
            <v>18</v>
          </cell>
          <cell r="C1269" t="str">
            <v>13290003USD-053-18</v>
          </cell>
          <cell r="D1269" t="str">
            <v>Equipo de oficina (Depreciaciones Acum. Equipos)</v>
          </cell>
          <cell r="E1269">
            <v>-66594.91</v>
          </cell>
          <cell r="F1269">
            <v>3820.51</v>
          </cell>
          <cell r="G1269">
            <v>318.48</v>
          </cell>
          <cell r="H1269">
            <v>-63092.88</v>
          </cell>
          <cell r="I1269">
            <v>-66594.91</v>
          </cell>
          <cell r="J1269">
            <v>3820.51</v>
          </cell>
          <cell r="K1269">
            <v>318.48</v>
          </cell>
          <cell r="L1269">
            <v>-63092.88</v>
          </cell>
        </row>
        <row r="1270">
          <cell r="A1270" t="str">
            <v>1329000319</v>
          </cell>
          <cell r="B1270">
            <v>18</v>
          </cell>
          <cell r="C1270" t="str">
            <v>13290003USD-053-19</v>
          </cell>
          <cell r="D1270" t="str">
            <v>Equipo de oficina (Depreciaciones Acum. Equipos)</v>
          </cell>
          <cell r="E1270">
            <v>-71265.279999999999</v>
          </cell>
          <cell r="F1270">
            <v>81.709999999999994</v>
          </cell>
          <cell r="G1270">
            <v>234.66</v>
          </cell>
          <cell r="H1270">
            <v>-71418.23</v>
          </cell>
          <cell r="I1270">
            <v>-71265.279999999999</v>
          </cell>
          <cell r="J1270">
            <v>81.709999999999994</v>
          </cell>
          <cell r="K1270">
            <v>234.66</v>
          </cell>
          <cell r="L1270">
            <v>-71418.23</v>
          </cell>
        </row>
        <row r="1271">
          <cell r="A1271" t="str">
            <v>1329000322</v>
          </cell>
          <cell r="B1271">
            <v>18</v>
          </cell>
          <cell r="C1271" t="str">
            <v>13290003USD-053-22</v>
          </cell>
          <cell r="D1271" t="str">
            <v>Equipo de oficina (Depreciaciones Acum. Equipos)</v>
          </cell>
          <cell r="E1271">
            <v>-62752.43</v>
          </cell>
          <cell r="F1271">
            <v>2909.51</v>
          </cell>
          <cell r="G1271">
            <v>438.73</v>
          </cell>
          <cell r="H1271">
            <v>-60281.65</v>
          </cell>
          <cell r="I1271">
            <v>-62752.43</v>
          </cell>
          <cell r="J1271">
            <v>2909.51</v>
          </cell>
          <cell r="K1271">
            <v>438.73</v>
          </cell>
          <cell r="L1271">
            <v>-60281.65</v>
          </cell>
        </row>
        <row r="1272">
          <cell r="A1272" t="str">
            <v>1329000323</v>
          </cell>
          <cell r="B1272">
            <v>18</v>
          </cell>
          <cell r="C1272" t="str">
            <v>13290003USD-053-23</v>
          </cell>
          <cell r="D1272" t="str">
            <v>Equipo de oficina (Depreciaciones Acum. Equipos)</v>
          </cell>
          <cell r="E1272">
            <v>-56451.25</v>
          </cell>
          <cell r="F1272">
            <v>213.4</v>
          </cell>
          <cell r="G1272">
            <v>631.41</v>
          </cell>
          <cell r="H1272">
            <v>-56869.26</v>
          </cell>
          <cell r="I1272">
            <v>-56451.25</v>
          </cell>
          <cell r="J1272">
            <v>213.4</v>
          </cell>
          <cell r="K1272">
            <v>631.41</v>
          </cell>
          <cell r="L1272">
            <v>-56869.26</v>
          </cell>
        </row>
        <row r="1273">
          <cell r="A1273" t="str">
            <v>1329000324</v>
          </cell>
          <cell r="B1273">
            <v>18</v>
          </cell>
          <cell r="C1273" t="str">
            <v>13290003USD-053-24</v>
          </cell>
          <cell r="D1273" t="str">
            <v>Equipo de oficina (Depreciaciones Acum. Equipos)</v>
          </cell>
          <cell r="E1273">
            <v>-68680.77</v>
          </cell>
          <cell r="F1273">
            <v>119.1</v>
          </cell>
          <cell r="G1273">
            <v>255.19</v>
          </cell>
          <cell r="H1273">
            <v>-68816.86</v>
          </cell>
          <cell r="I1273">
            <v>-68680.77</v>
          </cell>
          <cell r="J1273">
            <v>119.1</v>
          </cell>
          <cell r="K1273">
            <v>255.19</v>
          </cell>
          <cell r="L1273">
            <v>-68816.86</v>
          </cell>
        </row>
        <row r="1274">
          <cell r="A1274" t="str">
            <v>1329000325</v>
          </cell>
          <cell r="B1274">
            <v>18</v>
          </cell>
          <cell r="C1274" t="str">
            <v>13290003USD-053-25</v>
          </cell>
          <cell r="D1274" t="str">
            <v>Equipo de oficina (Depreciaciones Acum. Equipos)</v>
          </cell>
          <cell r="E1274">
            <v>-45661.06</v>
          </cell>
          <cell r="F1274">
            <v>179.16</v>
          </cell>
          <cell r="G1274">
            <v>248.45</v>
          </cell>
          <cell r="H1274">
            <v>-45730.35</v>
          </cell>
          <cell r="I1274">
            <v>-45661.06</v>
          </cell>
          <cell r="J1274">
            <v>179.16</v>
          </cell>
          <cell r="K1274">
            <v>248.45</v>
          </cell>
          <cell r="L1274">
            <v>-45730.35</v>
          </cell>
        </row>
        <row r="1275">
          <cell r="A1275" t="str">
            <v>1329000326</v>
          </cell>
          <cell r="B1275">
            <v>18</v>
          </cell>
          <cell r="C1275" t="str">
            <v>13290003USD-053-26</v>
          </cell>
          <cell r="D1275" t="str">
            <v>Equipo de oficina (Depreciaciones Acum. Equipos)</v>
          </cell>
          <cell r="E1275">
            <v>-53370.03</v>
          </cell>
          <cell r="F1275">
            <v>80.739999999999995</v>
          </cell>
          <cell r="G1275">
            <v>184.28</v>
          </cell>
          <cell r="H1275">
            <v>-53473.57</v>
          </cell>
          <cell r="I1275">
            <v>-53370.03</v>
          </cell>
          <cell r="J1275">
            <v>80.739999999999995</v>
          </cell>
          <cell r="K1275">
            <v>184.28</v>
          </cell>
          <cell r="L1275">
            <v>-53473.57</v>
          </cell>
        </row>
        <row r="1276">
          <cell r="A1276" t="str">
            <v>1329000327</v>
          </cell>
          <cell r="B1276">
            <v>18</v>
          </cell>
          <cell r="C1276" t="str">
            <v>13290003USD-053-27</v>
          </cell>
          <cell r="D1276" t="str">
            <v>Equipo de oficina (Depreciaciones Acum. Equipos)</v>
          </cell>
          <cell r="E1276">
            <v>-55549.84</v>
          </cell>
          <cell r="F1276">
            <v>95.51</v>
          </cell>
          <cell r="G1276">
            <v>226.66</v>
          </cell>
          <cell r="H1276">
            <v>-55680.99</v>
          </cell>
          <cell r="I1276">
            <v>-55549.84</v>
          </cell>
          <cell r="J1276">
            <v>95.51</v>
          </cell>
          <cell r="K1276">
            <v>226.66</v>
          </cell>
          <cell r="L1276">
            <v>-55680.99</v>
          </cell>
        </row>
        <row r="1277">
          <cell r="A1277" t="str">
            <v>1329000331</v>
          </cell>
          <cell r="B1277">
            <v>18</v>
          </cell>
          <cell r="C1277" t="str">
            <v>13290003USD-053-31</v>
          </cell>
          <cell r="D1277" t="str">
            <v>Equipo de oficina (Depreciaciones Acum. Equipos)</v>
          </cell>
          <cell r="E1277">
            <v>-26146.080000000002</v>
          </cell>
          <cell r="F1277">
            <v>123.95</v>
          </cell>
          <cell r="G1277">
            <v>252.98</v>
          </cell>
          <cell r="H1277">
            <v>-26275.11</v>
          </cell>
          <cell r="I1277">
            <v>-26146.080000000002</v>
          </cell>
          <cell r="J1277">
            <v>123.95</v>
          </cell>
          <cell r="K1277">
            <v>252.98</v>
          </cell>
          <cell r="L1277">
            <v>-26275.11</v>
          </cell>
        </row>
        <row r="1278">
          <cell r="A1278" t="str">
            <v>1329000341</v>
          </cell>
          <cell r="B1278">
            <v>18</v>
          </cell>
          <cell r="C1278" t="str">
            <v>13290003USD-053-41</v>
          </cell>
          <cell r="D1278" t="str">
            <v>Equipo de oficina (Depreciaciones Acum. Equipos)</v>
          </cell>
          <cell r="E1278">
            <v>-62691.06</v>
          </cell>
          <cell r="F1278">
            <v>74.7</v>
          </cell>
          <cell r="G1278">
            <v>184.28</v>
          </cell>
          <cell r="H1278">
            <v>-62800.639999999999</v>
          </cell>
          <cell r="I1278">
            <v>-62691.06</v>
          </cell>
          <cell r="J1278">
            <v>74.7</v>
          </cell>
          <cell r="K1278">
            <v>184.28</v>
          </cell>
          <cell r="L1278">
            <v>-62800.639999999999</v>
          </cell>
        </row>
        <row r="1279">
          <cell r="A1279" t="str">
            <v>1329000358</v>
          </cell>
          <cell r="B1279">
            <v>18</v>
          </cell>
          <cell r="C1279" t="str">
            <v>13290003USD-053-58</v>
          </cell>
          <cell r="D1279" t="str">
            <v>Equipo de oficina (Depreciaciones Acum. Equipos)</v>
          </cell>
          <cell r="E1279">
            <v>-20806.48</v>
          </cell>
          <cell r="F1279">
            <v>66.540000000000006</v>
          </cell>
          <cell r="G1279">
            <v>1538.79</v>
          </cell>
          <cell r="H1279">
            <v>-22278.73</v>
          </cell>
          <cell r="I1279">
            <v>-20806.48</v>
          </cell>
          <cell r="J1279">
            <v>66.540000000000006</v>
          </cell>
          <cell r="K1279">
            <v>1538.79</v>
          </cell>
          <cell r="L1279">
            <v>-22278.73</v>
          </cell>
        </row>
        <row r="1280">
          <cell r="A1280" t="str">
            <v>1329000359</v>
          </cell>
          <cell r="B1280">
            <v>18</v>
          </cell>
          <cell r="C1280" t="str">
            <v>13290003USD-053-59</v>
          </cell>
          <cell r="D1280" t="str">
            <v>Equipo de oficina (Depreciaciones Acum. Equipos)</v>
          </cell>
          <cell r="E1280">
            <v>-11055.36</v>
          </cell>
          <cell r="F1280">
            <v>697.27</v>
          </cell>
          <cell r="G1280">
            <v>865.42</v>
          </cell>
          <cell r="H1280">
            <v>-11223.51</v>
          </cell>
          <cell r="I1280">
            <v>-11055.36</v>
          </cell>
          <cell r="J1280">
            <v>697.27</v>
          </cell>
          <cell r="K1280">
            <v>865.42</v>
          </cell>
          <cell r="L1280">
            <v>-11223.51</v>
          </cell>
        </row>
        <row r="1281">
          <cell r="A1281" t="str">
            <v>13290004 U</v>
          </cell>
          <cell r="B1281">
            <v>12</v>
          </cell>
          <cell r="C1281" t="str">
            <v>13290004 USD</v>
          </cell>
          <cell r="D1281" t="str">
            <v>Mobiliario</v>
          </cell>
          <cell r="E1281">
            <v>-1099213.0900000001</v>
          </cell>
          <cell r="F1281">
            <v>29208.959999999999</v>
          </cell>
          <cell r="G1281">
            <v>13798.11</v>
          </cell>
          <cell r="H1281">
            <v>-1083802.24</v>
          </cell>
          <cell r="I1281">
            <v>-1099213.0900000001</v>
          </cell>
          <cell r="J1281">
            <v>29208.959999999999</v>
          </cell>
          <cell r="K1281">
            <v>13798.11</v>
          </cell>
          <cell r="L1281">
            <v>-1083802.24</v>
          </cell>
        </row>
        <row r="1282">
          <cell r="A1282" t="str">
            <v>1329000400</v>
          </cell>
          <cell r="B1282">
            <v>18</v>
          </cell>
          <cell r="C1282" t="str">
            <v>13290004USD-055-00</v>
          </cell>
          <cell r="D1282" t="str">
            <v>Mobiliario (Depreciaciones Acum. Mobiliario)</v>
          </cell>
          <cell r="E1282">
            <v>-575199</v>
          </cell>
          <cell r="F1282">
            <v>24599.9</v>
          </cell>
          <cell r="G1282">
            <v>9311.26</v>
          </cell>
          <cell r="H1282">
            <v>-559910.36</v>
          </cell>
          <cell r="I1282">
            <v>-575199</v>
          </cell>
          <cell r="J1282">
            <v>24599.9</v>
          </cell>
          <cell r="K1282">
            <v>9311.26</v>
          </cell>
          <cell r="L1282">
            <v>-559910.36</v>
          </cell>
        </row>
        <row r="1283">
          <cell r="A1283" t="str">
            <v>1329000401</v>
          </cell>
          <cell r="B1283">
            <v>18</v>
          </cell>
          <cell r="C1283" t="str">
            <v>13290004USD-055-01</v>
          </cell>
          <cell r="D1283" t="str">
            <v>Mobiliario (Depreciaciones Acum. Mobiliario)</v>
          </cell>
          <cell r="E1283">
            <v>-11602.74</v>
          </cell>
          <cell r="F1283">
            <v>0</v>
          </cell>
          <cell r="G1283">
            <v>12.46</v>
          </cell>
          <cell r="H1283">
            <v>-11615.2</v>
          </cell>
          <cell r="I1283">
            <v>-11602.74</v>
          </cell>
          <cell r="J1283">
            <v>0</v>
          </cell>
          <cell r="K1283">
            <v>12.46</v>
          </cell>
          <cell r="L1283">
            <v>-11615.2</v>
          </cell>
        </row>
        <row r="1284">
          <cell r="A1284" t="str">
            <v>1329000402</v>
          </cell>
          <cell r="B1284">
            <v>18</v>
          </cell>
          <cell r="C1284" t="str">
            <v>13290004USD-055-02</v>
          </cell>
          <cell r="D1284" t="str">
            <v>Mobiliario (Depreciaciones Acum. Mobiliario)</v>
          </cell>
          <cell r="E1284">
            <v>-33822.33</v>
          </cell>
          <cell r="F1284">
            <v>0</v>
          </cell>
          <cell r="G1284">
            <v>64.66</v>
          </cell>
          <cell r="H1284">
            <v>-33886.99</v>
          </cell>
          <cell r="I1284">
            <v>-33822.33</v>
          </cell>
          <cell r="J1284">
            <v>0</v>
          </cell>
          <cell r="K1284">
            <v>64.66</v>
          </cell>
          <cell r="L1284">
            <v>-33886.99</v>
          </cell>
        </row>
        <row r="1285">
          <cell r="A1285" t="str">
            <v>1329000403</v>
          </cell>
          <cell r="B1285">
            <v>18</v>
          </cell>
          <cell r="C1285" t="str">
            <v>13290004USD-055-03</v>
          </cell>
          <cell r="D1285" t="str">
            <v>Mobiliario (Depreciaciones Acum. Mobiliario)</v>
          </cell>
          <cell r="E1285">
            <v>-36080.089999999997</v>
          </cell>
          <cell r="F1285">
            <v>0</v>
          </cell>
          <cell r="G1285">
            <v>0</v>
          </cell>
          <cell r="H1285">
            <v>-36080.089999999997</v>
          </cell>
          <cell r="I1285">
            <v>-36080.089999999997</v>
          </cell>
          <cell r="J1285">
            <v>0</v>
          </cell>
          <cell r="K1285">
            <v>0</v>
          </cell>
          <cell r="L1285">
            <v>-36080.089999999997</v>
          </cell>
        </row>
        <row r="1286">
          <cell r="A1286" t="str">
            <v>1329000404</v>
          </cell>
          <cell r="B1286">
            <v>18</v>
          </cell>
          <cell r="C1286" t="str">
            <v>13290004USD-055-04</v>
          </cell>
          <cell r="D1286" t="str">
            <v>Mobiliario (Depreciaciones Acum. Mobiliario)</v>
          </cell>
          <cell r="E1286">
            <v>-11410.57</v>
          </cell>
          <cell r="F1286">
            <v>523.07000000000005</v>
          </cell>
          <cell r="G1286">
            <v>582.27</v>
          </cell>
          <cell r="H1286">
            <v>-11469.77</v>
          </cell>
          <cell r="I1286">
            <v>-11410.57</v>
          </cell>
          <cell r="J1286">
            <v>523.07000000000005</v>
          </cell>
          <cell r="K1286">
            <v>582.27</v>
          </cell>
          <cell r="L1286">
            <v>-11469.77</v>
          </cell>
        </row>
        <row r="1287">
          <cell r="A1287" t="str">
            <v>1329000405</v>
          </cell>
          <cell r="B1287">
            <v>18</v>
          </cell>
          <cell r="C1287" t="str">
            <v>13290004USD-055-05</v>
          </cell>
          <cell r="D1287" t="str">
            <v>Mobiliario (Depreciaciones Acum. Mobiliario)</v>
          </cell>
          <cell r="E1287">
            <v>-24264.45</v>
          </cell>
          <cell r="F1287">
            <v>2474.3200000000002</v>
          </cell>
          <cell r="G1287">
            <v>2195.88</v>
          </cell>
          <cell r="H1287">
            <v>-23986.01</v>
          </cell>
          <cell r="I1287">
            <v>-24264.45</v>
          </cell>
          <cell r="J1287">
            <v>2474.3200000000002</v>
          </cell>
          <cell r="K1287">
            <v>2195.88</v>
          </cell>
          <cell r="L1287">
            <v>-23986.01</v>
          </cell>
        </row>
        <row r="1288">
          <cell r="A1288" t="str">
            <v>1329000407</v>
          </cell>
          <cell r="B1288">
            <v>18</v>
          </cell>
          <cell r="C1288" t="str">
            <v>13290004USD-055-07</v>
          </cell>
          <cell r="D1288" t="str">
            <v>Mobiliario (Depreciaciones Acum. Mobiliario)</v>
          </cell>
          <cell r="E1288">
            <v>-8355.82</v>
          </cell>
          <cell r="F1288">
            <v>382.65</v>
          </cell>
          <cell r="G1288">
            <v>420.28</v>
          </cell>
          <cell r="H1288">
            <v>-8393.4500000000007</v>
          </cell>
          <cell r="I1288">
            <v>-8355.82</v>
          </cell>
          <cell r="J1288">
            <v>382.65</v>
          </cell>
          <cell r="K1288">
            <v>420.28</v>
          </cell>
          <cell r="L1288">
            <v>-8393.4500000000007</v>
          </cell>
        </row>
        <row r="1289">
          <cell r="A1289" t="str">
            <v>1329000408</v>
          </cell>
          <cell r="B1289">
            <v>18</v>
          </cell>
          <cell r="C1289" t="str">
            <v>13290004USD-055-08</v>
          </cell>
          <cell r="D1289" t="str">
            <v>Mobiliario (Depreciaciones Acum. Mobiliario)</v>
          </cell>
          <cell r="E1289">
            <v>-14172.19</v>
          </cell>
          <cell r="F1289">
            <v>0</v>
          </cell>
          <cell r="G1289">
            <v>0</v>
          </cell>
          <cell r="H1289">
            <v>-14172.19</v>
          </cell>
          <cell r="I1289">
            <v>-14172.19</v>
          </cell>
          <cell r="J1289">
            <v>0</v>
          </cell>
          <cell r="K1289">
            <v>0</v>
          </cell>
          <cell r="L1289">
            <v>-14172.19</v>
          </cell>
        </row>
        <row r="1290">
          <cell r="A1290" t="str">
            <v>1329000410</v>
          </cell>
          <cell r="B1290">
            <v>18</v>
          </cell>
          <cell r="C1290" t="str">
            <v>13290004USD-055-10</v>
          </cell>
          <cell r="D1290" t="str">
            <v>Mobiliario (Depreciaciones Acum. Mobiliario)</v>
          </cell>
          <cell r="E1290">
            <v>-20921.27</v>
          </cell>
          <cell r="F1290">
            <v>5.43</v>
          </cell>
          <cell r="G1290">
            <v>7.01</v>
          </cell>
          <cell r="H1290">
            <v>-20922.849999999999</v>
          </cell>
          <cell r="I1290">
            <v>-20921.27</v>
          </cell>
          <cell r="J1290">
            <v>5.43</v>
          </cell>
          <cell r="K1290">
            <v>7.01</v>
          </cell>
          <cell r="L1290">
            <v>-20922.849999999999</v>
          </cell>
        </row>
        <row r="1291">
          <cell r="A1291" t="str">
            <v>1329000411</v>
          </cell>
          <cell r="B1291">
            <v>18</v>
          </cell>
          <cell r="C1291" t="str">
            <v>13290004USD-055-11</v>
          </cell>
          <cell r="D1291" t="str">
            <v>Mobiliario (Depreciaciones Acum. Mobiliario)</v>
          </cell>
          <cell r="E1291">
            <v>-27302.93</v>
          </cell>
          <cell r="F1291">
            <v>0</v>
          </cell>
          <cell r="G1291">
            <v>3.04</v>
          </cell>
          <cell r="H1291">
            <v>-27305.97</v>
          </cell>
          <cell r="I1291">
            <v>-27302.93</v>
          </cell>
          <cell r="J1291">
            <v>0</v>
          </cell>
          <cell r="K1291">
            <v>3.04</v>
          </cell>
          <cell r="L1291">
            <v>-27305.97</v>
          </cell>
        </row>
        <row r="1292">
          <cell r="A1292" t="str">
            <v>1329000412</v>
          </cell>
          <cell r="B1292">
            <v>18</v>
          </cell>
          <cell r="C1292" t="str">
            <v>13290004USD-055-12</v>
          </cell>
          <cell r="D1292" t="str">
            <v>Mobiliario (Depreciaciones Acum. Mobiliario)</v>
          </cell>
          <cell r="E1292">
            <v>-25602.1</v>
          </cell>
          <cell r="F1292">
            <v>0</v>
          </cell>
          <cell r="G1292">
            <v>63.54</v>
          </cell>
          <cell r="H1292">
            <v>-25665.64</v>
          </cell>
          <cell r="I1292">
            <v>-25602.1</v>
          </cell>
          <cell r="J1292">
            <v>0</v>
          </cell>
          <cell r="K1292">
            <v>63.54</v>
          </cell>
          <cell r="L1292">
            <v>-25665.64</v>
          </cell>
        </row>
        <row r="1293">
          <cell r="A1293" t="str">
            <v>1329000413</v>
          </cell>
          <cell r="B1293">
            <v>18</v>
          </cell>
          <cell r="C1293" t="str">
            <v>13290004USD-055-13</v>
          </cell>
          <cell r="D1293" t="str">
            <v>Mobiliario (Depreciaciones Acum. Mobiliario)</v>
          </cell>
          <cell r="E1293">
            <v>-22551.33</v>
          </cell>
          <cell r="F1293">
            <v>0</v>
          </cell>
          <cell r="G1293">
            <v>9.1300000000000008</v>
          </cell>
          <cell r="H1293">
            <v>-22560.46</v>
          </cell>
          <cell r="I1293">
            <v>-22551.33</v>
          </cell>
          <cell r="J1293">
            <v>0</v>
          </cell>
          <cell r="K1293">
            <v>9.1300000000000008</v>
          </cell>
          <cell r="L1293">
            <v>-22560.46</v>
          </cell>
        </row>
        <row r="1294">
          <cell r="A1294" t="str">
            <v>1329000417</v>
          </cell>
          <cell r="B1294">
            <v>18</v>
          </cell>
          <cell r="C1294" t="str">
            <v>13290004USD-055-17</v>
          </cell>
          <cell r="D1294" t="str">
            <v>Mobiliario (Depreciaciones Acum. Mobiliario)</v>
          </cell>
          <cell r="E1294">
            <v>-24688.16</v>
          </cell>
          <cell r="F1294">
            <v>0</v>
          </cell>
          <cell r="G1294">
            <v>0</v>
          </cell>
          <cell r="H1294">
            <v>-24688.16</v>
          </cell>
          <cell r="I1294">
            <v>-24688.16</v>
          </cell>
          <cell r="J1294">
            <v>0</v>
          </cell>
          <cell r="K1294">
            <v>0</v>
          </cell>
          <cell r="L1294">
            <v>-24688.16</v>
          </cell>
        </row>
        <row r="1295">
          <cell r="A1295" t="str">
            <v>1329000418</v>
          </cell>
          <cell r="B1295">
            <v>18</v>
          </cell>
          <cell r="C1295" t="str">
            <v>13290004USD-055-18</v>
          </cell>
          <cell r="D1295" t="str">
            <v>Mobiliario (Depreciaciones Acum. Mobiliario)</v>
          </cell>
          <cell r="E1295">
            <v>-22038.98</v>
          </cell>
          <cell r="F1295">
            <v>2.96</v>
          </cell>
          <cell r="G1295">
            <v>4.67</v>
          </cell>
          <cell r="H1295">
            <v>-22040.69</v>
          </cell>
          <cell r="I1295">
            <v>-22038.98</v>
          </cell>
          <cell r="J1295">
            <v>2.96</v>
          </cell>
          <cell r="K1295">
            <v>4.67</v>
          </cell>
          <cell r="L1295">
            <v>-22040.69</v>
          </cell>
        </row>
        <row r="1296">
          <cell r="A1296" t="str">
            <v>1329000419</v>
          </cell>
          <cell r="B1296">
            <v>18</v>
          </cell>
          <cell r="C1296" t="str">
            <v>13290004USD-055-19</v>
          </cell>
          <cell r="D1296" t="str">
            <v>Mobiliario (Depreciaciones Acum. Mobiliario)</v>
          </cell>
          <cell r="E1296">
            <v>-24463.07</v>
          </cell>
          <cell r="F1296">
            <v>0</v>
          </cell>
          <cell r="G1296">
            <v>56.25</v>
          </cell>
          <cell r="H1296">
            <v>-24519.32</v>
          </cell>
          <cell r="I1296">
            <v>-24463.07</v>
          </cell>
          <cell r="J1296">
            <v>0</v>
          </cell>
          <cell r="K1296">
            <v>56.25</v>
          </cell>
          <cell r="L1296">
            <v>-24519.32</v>
          </cell>
        </row>
        <row r="1297">
          <cell r="A1297" t="str">
            <v>1329000422</v>
          </cell>
          <cell r="B1297">
            <v>18</v>
          </cell>
          <cell r="C1297" t="str">
            <v>13290004USD-055-22</v>
          </cell>
          <cell r="D1297" t="str">
            <v>Mobiliario (Depreciaciones Acum. Mobiliario)</v>
          </cell>
          <cell r="E1297">
            <v>-24471.53</v>
          </cell>
          <cell r="F1297">
            <v>0</v>
          </cell>
          <cell r="G1297">
            <v>0</v>
          </cell>
          <cell r="H1297">
            <v>-24471.53</v>
          </cell>
          <cell r="I1297">
            <v>-24471.53</v>
          </cell>
          <cell r="J1297">
            <v>0</v>
          </cell>
          <cell r="K1297">
            <v>0</v>
          </cell>
          <cell r="L1297">
            <v>-24471.53</v>
          </cell>
        </row>
        <row r="1298">
          <cell r="A1298" t="str">
            <v>1329000423</v>
          </cell>
          <cell r="B1298">
            <v>18</v>
          </cell>
          <cell r="C1298" t="str">
            <v>13290004USD-055-23</v>
          </cell>
          <cell r="D1298" t="str">
            <v>Mobiliario (Depreciaciones Acum. Mobiliario)</v>
          </cell>
          <cell r="E1298">
            <v>-30100.01</v>
          </cell>
          <cell r="F1298">
            <v>0</v>
          </cell>
          <cell r="G1298">
            <v>34.119999999999997</v>
          </cell>
          <cell r="H1298">
            <v>-30134.13</v>
          </cell>
          <cell r="I1298">
            <v>-30100.01</v>
          </cell>
          <cell r="J1298">
            <v>0</v>
          </cell>
          <cell r="K1298">
            <v>34.119999999999997</v>
          </cell>
          <cell r="L1298">
            <v>-30134.13</v>
          </cell>
        </row>
        <row r="1299">
          <cell r="A1299" t="str">
            <v>1329000424</v>
          </cell>
          <cell r="B1299">
            <v>18</v>
          </cell>
          <cell r="C1299" t="str">
            <v>13290004USD-055-24</v>
          </cell>
          <cell r="D1299" t="str">
            <v>Mobiliario (Depreciaciones Acum. Mobiliario)</v>
          </cell>
          <cell r="E1299">
            <v>-32574.01</v>
          </cell>
          <cell r="F1299">
            <v>0</v>
          </cell>
          <cell r="G1299">
            <v>0</v>
          </cell>
          <cell r="H1299">
            <v>-32574.01</v>
          </cell>
          <cell r="I1299">
            <v>-32574.01</v>
          </cell>
          <cell r="J1299">
            <v>0</v>
          </cell>
          <cell r="K1299">
            <v>0</v>
          </cell>
          <cell r="L1299">
            <v>-32574.01</v>
          </cell>
        </row>
        <row r="1300">
          <cell r="A1300" t="str">
            <v>1329000425</v>
          </cell>
          <cell r="B1300">
            <v>18</v>
          </cell>
          <cell r="C1300" t="str">
            <v>13290004USD-055-25</v>
          </cell>
          <cell r="D1300" t="str">
            <v>Mobiliario (Depreciaciones Acum. Mobiliario)</v>
          </cell>
          <cell r="E1300">
            <v>-16094.33</v>
          </cell>
          <cell r="F1300">
            <v>803.97</v>
          </cell>
          <cell r="G1300">
            <v>4.67</v>
          </cell>
          <cell r="H1300">
            <v>-15295.03</v>
          </cell>
          <cell r="I1300">
            <v>-16094.33</v>
          </cell>
          <cell r="J1300">
            <v>803.97</v>
          </cell>
          <cell r="K1300">
            <v>4.67</v>
          </cell>
          <cell r="L1300">
            <v>-15295.03</v>
          </cell>
        </row>
        <row r="1301">
          <cell r="A1301" t="str">
            <v>1329000426</v>
          </cell>
          <cell r="B1301">
            <v>18</v>
          </cell>
          <cell r="C1301" t="str">
            <v>13290004USD-055-26</v>
          </cell>
          <cell r="D1301" t="str">
            <v>Mobiliario (Depreciaciones Acum. Mobiliario)</v>
          </cell>
          <cell r="E1301">
            <v>-20120.11</v>
          </cell>
          <cell r="F1301">
            <v>0</v>
          </cell>
          <cell r="G1301">
            <v>0</v>
          </cell>
          <cell r="H1301">
            <v>-20120.11</v>
          </cell>
          <cell r="I1301">
            <v>-20120.11</v>
          </cell>
          <cell r="J1301">
            <v>0</v>
          </cell>
          <cell r="K1301">
            <v>0</v>
          </cell>
          <cell r="L1301">
            <v>-20120.11</v>
          </cell>
        </row>
        <row r="1302">
          <cell r="A1302" t="str">
            <v>1329000427</v>
          </cell>
          <cell r="B1302">
            <v>18</v>
          </cell>
          <cell r="C1302" t="str">
            <v>13290004USD-055-27</v>
          </cell>
          <cell r="D1302" t="str">
            <v>Mobiliario (Depreciaciones Acum. Mobiliario)</v>
          </cell>
          <cell r="E1302">
            <v>-19495.2</v>
          </cell>
          <cell r="F1302">
            <v>0</v>
          </cell>
          <cell r="G1302">
            <v>0</v>
          </cell>
          <cell r="H1302">
            <v>-19495.2</v>
          </cell>
          <cell r="I1302">
            <v>-19495.2</v>
          </cell>
          <cell r="J1302">
            <v>0</v>
          </cell>
          <cell r="K1302">
            <v>0</v>
          </cell>
          <cell r="L1302">
            <v>-19495.2</v>
          </cell>
        </row>
        <row r="1303">
          <cell r="A1303" t="str">
            <v>1329000431</v>
          </cell>
          <cell r="B1303">
            <v>18</v>
          </cell>
          <cell r="C1303" t="str">
            <v>13290004USD-055-31</v>
          </cell>
          <cell r="D1303" t="str">
            <v>Mobiliario (Depreciaciones Acum. Mobiliario)</v>
          </cell>
          <cell r="E1303">
            <v>-26777.279999999999</v>
          </cell>
          <cell r="F1303">
            <v>0</v>
          </cell>
          <cell r="G1303">
            <v>0</v>
          </cell>
          <cell r="H1303">
            <v>-26777.279999999999</v>
          </cell>
          <cell r="I1303">
            <v>-26777.279999999999</v>
          </cell>
          <cell r="J1303">
            <v>0</v>
          </cell>
          <cell r="K1303">
            <v>0</v>
          </cell>
          <cell r="L1303">
            <v>-26777.279999999999</v>
          </cell>
        </row>
        <row r="1304">
          <cell r="A1304" t="str">
            <v>1329000441</v>
          </cell>
          <cell r="B1304">
            <v>18</v>
          </cell>
          <cell r="C1304" t="str">
            <v>13290004USD-055-41</v>
          </cell>
          <cell r="D1304" t="str">
            <v>Mobiliario (Depreciaciones Acum. Mobiliario)</v>
          </cell>
          <cell r="E1304">
            <v>-30549.57</v>
          </cell>
          <cell r="F1304">
            <v>0</v>
          </cell>
          <cell r="G1304">
            <v>0</v>
          </cell>
          <cell r="H1304">
            <v>-30549.57</v>
          </cell>
          <cell r="I1304">
            <v>-30549.57</v>
          </cell>
          <cell r="J1304">
            <v>0</v>
          </cell>
          <cell r="K1304">
            <v>0</v>
          </cell>
          <cell r="L1304">
            <v>-30549.57</v>
          </cell>
        </row>
        <row r="1305">
          <cell r="A1305" t="str">
            <v>1329000458</v>
          </cell>
          <cell r="B1305">
            <v>18</v>
          </cell>
          <cell r="C1305" t="str">
            <v>13290004USD-055-58</v>
          </cell>
          <cell r="D1305" t="str">
            <v>Mobiliario (Depreciaciones Acum. Mobiliario)</v>
          </cell>
          <cell r="E1305">
            <v>-9970.9599999999991</v>
          </cell>
          <cell r="F1305">
            <v>23.59</v>
          </cell>
          <cell r="G1305">
            <v>549.47</v>
          </cell>
          <cell r="H1305">
            <v>-10496.84</v>
          </cell>
          <cell r="I1305">
            <v>-9970.9599999999991</v>
          </cell>
          <cell r="J1305">
            <v>23.59</v>
          </cell>
          <cell r="K1305">
            <v>549.47</v>
          </cell>
          <cell r="L1305">
            <v>-10496.84</v>
          </cell>
        </row>
        <row r="1306">
          <cell r="A1306" t="str">
            <v>1329000459</v>
          </cell>
          <cell r="B1306">
            <v>18</v>
          </cell>
          <cell r="C1306" t="str">
            <v>13290004USD-055-59</v>
          </cell>
          <cell r="D1306" t="str">
            <v>Mobiliario (Depreciaciones Acum. Mobiliario)</v>
          </cell>
          <cell r="E1306">
            <v>-6585.06</v>
          </cell>
          <cell r="F1306">
            <v>393.07</v>
          </cell>
          <cell r="G1306">
            <v>479.4</v>
          </cell>
          <cell r="H1306">
            <v>-6671.39</v>
          </cell>
          <cell r="I1306">
            <v>-6585.06</v>
          </cell>
          <cell r="J1306">
            <v>393.07</v>
          </cell>
          <cell r="K1306">
            <v>479.4</v>
          </cell>
          <cell r="L1306">
            <v>-6671.39</v>
          </cell>
        </row>
        <row r="1307">
          <cell r="A1307" t="str">
            <v>13290005 U</v>
          </cell>
          <cell r="B1307">
            <v>12</v>
          </cell>
          <cell r="C1307" t="str">
            <v>13290005 USD</v>
          </cell>
          <cell r="D1307" t="str">
            <v>Vehículos</v>
          </cell>
          <cell r="E1307">
            <v>-291142.25</v>
          </cell>
          <cell r="F1307">
            <v>0</v>
          </cell>
          <cell r="G1307">
            <v>3494.95</v>
          </cell>
          <cell r="H1307">
            <v>-294637.2</v>
          </cell>
          <cell r="I1307">
            <v>-291142.25</v>
          </cell>
          <cell r="J1307">
            <v>0</v>
          </cell>
          <cell r="K1307">
            <v>3494.95</v>
          </cell>
          <cell r="L1307">
            <v>-294637.2</v>
          </cell>
        </row>
        <row r="1308">
          <cell r="A1308" t="str">
            <v>1329000500</v>
          </cell>
          <cell r="B1308">
            <v>18</v>
          </cell>
          <cell r="C1308" t="str">
            <v>13290005USD-050-00</v>
          </cell>
          <cell r="D1308" t="str">
            <v>Vehículos (Depreciaciones Acum. Vehiculos)</v>
          </cell>
          <cell r="E1308">
            <v>-291142.25</v>
          </cell>
          <cell r="F1308">
            <v>0</v>
          </cell>
          <cell r="G1308">
            <v>3494.95</v>
          </cell>
          <cell r="H1308">
            <v>-294637.2</v>
          </cell>
          <cell r="I1308">
            <v>-291142.25</v>
          </cell>
          <cell r="J1308">
            <v>0</v>
          </cell>
          <cell r="K1308">
            <v>3494.95</v>
          </cell>
          <cell r="L1308">
            <v>-294637.2</v>
          </cell>
        </row>
        <row r="1309">
          <cell r="A1309" t="str">
            <v>13290006 U</v>
          </cell>
          <cell r="B1309">
            <v>12</v>
          </cell>
          <cell r="C1309" t="str">
            <v>13290006 USD</v>
          </cell>
          <cell r="D1309" t="str">
            <v>Maquinaria, equipo y herramienta</v>
          </cell>
          <cell r="E1309">
            <v>-1056610.42</v>
          </cell>
          <cell r="F1309">
            <v>2685.43</v>
          </cell>
          <cell r="G1309">
            <v>9094.1299999999992</v>
          </cell>
          <cell r="H1309">
            <v>-1063019.1200000001</v>
          </cell>
          <cell r="I1309">
            <v>-1056610.42</v>
          </cell>
          <cell r="J1309">
            <v>2685.43</v>
          </cell>
          <cell r="K1309">
            <v>9094.1299999999992</v>
          </cell>
          <cell r="L1309">
            <v>-1063019.1200000001</v>
          </cell>
        </row>
        <row r="1310">
          <cell r="A1310" t="str">
            <v>1329000600</v>
          </cell>
          <cell r="B1310">
            <v>18</v>
          </cell>
          <cell r="C1310" t="str">
            <v>13290006USD-053-00</v>
          </cell>
          <cell r="D1310" t="str">
            <v>Maquinaria, equipo y herramienta (Depreciaciones Acum. Equipos)</v>
          </cell>
          <cell r="E1310">
            <v>-773661.54</v>
          </cell>
          <cell r="F1310">
            <v>870.9</v>
          </cell>
          <cell r="G1310">
            <v>5616.68</v>
          </cell>
          <cell r="H1310">
            <v>-778407.32</v>
          </cell>
          <cell r="I1310">
            <v>-773661.54</v>
          </cell>
          <cell r="J1310">
            <v>870.9</v>
          </cell>
          <cell r="K1310">
            <v>5616.68</v>
          </cell>
          <cell r="L1310">
            <v>-778407.32</v>
          </cell>
        </row>
        <row r="1311">
          <cell r="A1311" t="str">
            <v>1329000601</v>
          </cell>
          <cell r="B1311">
            <v>18</v>
          </cell>
          <cell r="C1311" t="str">
            <v>13290006USD-053-01</v>
          </cell>
          <cell r="D1311" t="str">
            <v>Maquinaria, equipo y herramienta (Depreciaciones Acum. Equipos)</v>
          </cell>
          <cell r="E1311">
            <v>-14959.14</v>
          </cell>
          <cell r="F1311">
            <v>0</v>
          </cell>
          <cell r="G1311">
            <v>0</v>
          </cell>
          <cell r="H1311">
            <v>-14959.14</v>
          </cell>
          <cell r="I1311">
            <v>-14959.14</v>
          </cell>
          <cell r="J1311">
            <v>0</v>
          </cell>
          <cell r="K1311">
            <v>0</v>
          </cell>
          <cell r="L1311">
            <v>-14959.14</v>
          </cell>
        </row>
        <row r="1312">
          <cell r="A1312" t="str">
            <v>1329000602</v>
          </cell>
          <cell r="B1312">
            <v>18</v>
          </cell>
          <cell r="C1312" t="str">
            <v>13290006USD-053-02</v>
          </cell>
          <cell r="D1312" t="str">
            <v>Maquinaria, equipo y herramienta (Depreciaciones Acum. Equipos)</v>
          </cell>
          <cell r="E1312">
            <v>-11795</v>
          </cell>
          <cell r="F1312">
            <v>0</v>
          </cell>
          <cell r="G1312">
            <v>0</v>
          </cell>
          <cell r="H1312">
            <v>-11795</v>
          </cell>
          <cell r="I1312">
            <v>-11795</v>
          </cell>
          <cell r="J1312">
            <v>0</v>
          </cell>
          <cell r="K1312">
            <v>0</v>
          </cell>
          <cell r="L1312">
            <v>-11795</v>
          </cell>
        </row>
        <row r="1313">
          <cell r="A1313" t="str">
            <v>1329000603</v>
          </cell>
          <cell r="B1313">
            <v>18</v>
          </cell>
          <cell r="C1313" t="str">
            <v>13290006USD-053-03</v>
          </cell>
          <cell r="D1313" t="str">
            <v>Maquinaria, equipo y herramienta (Depreciaciones Acum. Equipos)</v>
          </cell>
          <cell r="E1313">
            <v>-12117.98</v>
          </cell>
          <cell r="F1313">
            <v>0</v>
          </cell>
          <cell r="G1313">
            <v>0</v>
          </cell>
          <cell r="H1313">
            <v>-12117.98</v>
          </cell>
          <cell r="I1313">
            <v>-12117.98</v>
          </cell>
          <cell r="J1313">
            <v>0</v>
          </cell>
          <cell r="K1313">
            <v>0</v>
          </cell>
          <cell r="L1313">
            <v>-12117.98</v>
          </cell>
        </row>
        <row r="1314">
          <cell r="A1314" t="str">
            <v>1329000604</v>
          </cell>
          <cell r="B1314">
            <v>18</v>
          </cell>
          <cell r="C1314" t="str">
            <v>13290006USD-053-04</v>
          </cell>
          <cell r="D1314" t="str">
            <v>Maquinaria, equipo y herramienta (Depreciaciones Acum. Equipos)</v>
          </cell>
          <cell r="E1314">
            <v>-4372.72</v>
          </cell>
          <cell r="F1314">
            <v>397.52</v>
          </cell>
          <cell r="G1314">
            <v>397.52</v>
          </cell>
          <cell r="H1314">
            <v>-4372.72</v>
          </cell>
          <cell r="I1314">
            <v>-4372.72</v>
          </cell>
          <cell r="J1314">
            <v>397.52</v>
          </cell>
          <cell r="K1314">
            <v>397.52</v>
          </cell>
          <cell r="L1314">
            <v>-4372.72</v>
          </cell>
        </row>
        <row r="1315">
          <cell r="A1315" t="str">
            <v>1329000605</v>
          </cell>
          <cell r="B1315">
            <v>18</v>
          </cell>
          <cell r="C1315" t="str">
            <v>13290006USD-053-05</v>
          </cell>
          <cell r="D1315" t="str">
            <v>Maquinaria, equipo y herramienta (Depreciaciones Acum. Equipos)</v>
          </cell>
          <cell r="E1315">
            <v>-10555</v>
          </cell>
          <cell r="F1315">
            <v>0</v>
          </cell>
          <cell r="G1315">
            <v>0</v>
          </cell>
          <cell r="H1315">
            <v>-10555</v>
          </cell>
          <cell r="I1315">
            <v>-10555</v>
          </cell>
          <cell r="J1315">
            <v>0</v>
          </cell>
          <cell r="K1315">
            <v>0</v>
          </cell>
          <cell r="L1315">
            <v>-10555</v>
          </cell>
        </row>
        <row r="1316">
          <cell r="A1316" t="str">
            <v>1329000607</v>
          </cell>
          <cell r="B1316">
            <v>18</v>
          </cell>
          <cell r="C1316" t="str">
            <v>13290006USD-053-07</v>
          </cell>
          <cell r="D1316" t="str">
            <v>Maquinaria, equipo y herramienta (Depreciaciones Acum. Equipos)</v>
          </cell>
          <cell r="E1316">
            <v>-6254.84</v>
          </cell>
          <cell r="F1316">
            <v>565.57000000000005</v>
          </cell>
          <cell r="G1316">
            <v>585.73</v>
          </cell>
          <cell r="H1316">
            <v>-6275</v>
          </cell>
          <cell r="I1316">
            <v>-6254.84</v>
          </cell>
          <cell r="J1316">
            <v>565.57000000000005</v>
          </cell>
          <cell r="K1316">
            <v>585.73</v>
          </cell>
          <cell r="L1316">
            <v>-6275</v>
          </cell>
        </row>
        <row r="1317">
          <cell r="A1317" t="str">
            <v>1329000608</v>
          </cell>
          <cell r="B1317">
            <v>18</v>
          </cell>
          <cell r="C1317" t="str">
            <v>13290006USD-053-08</v>
          </cell>
          <cell r="D1317" t="str">
            <v>Maquinaria, equipo y herramienta (Depreciaciones Acum. Equipos)</v>
          </cell>
          <cell r="E1317">
            <v>-10555</v>
          </cell>
          <cell r="F1317">
            <v>0</v>
          </cell>
          <cell r="G1317">
            <v>0</v>
          </cell>
          <cell r="H1317">
            <v>-10555</v>
          </cell>
          <cell r="I1317">
            <v>-10555</v>
          </cell>
          <cell r="J1317">
            <v>0</v>
          </cell>
          <cell r="K1317">
            <v>0</v>
          </cell>
          <cell r="L1317">
            <v>-10555</v>
          </cell>
        </row>
        <row r="1318">
          <cell r="A1318" t="str">
            <v>1329000610</v>
          </cell>
          <cell r="B1318">
            <v>18</v>
          </cell>
          <cell r="C1318" t="str">
            <v>13290006USD-053-10</v>
          </cell>
          <cell r="D1318" t="str">
            <v>Maquinaria, equipo y herramienta (Depreciaciones Acum. Equipos)</v>
          </cell>
          <cell r="E1318">
            <v>-16208</v>
          </cell>
          <cell r="F1318">
            <v>0</v>
          </cell>
          <cell r="G1318">
            <v>0</v>
          </cell>
          <cell r="H1318">
            <v>-16208</v>
          </cell>
          <cell r="I1318">
            <v>-16208</v>
          </cell>
          <cell r="J1318">
            <v>0</v>
          </cell>
          <cell r="K1318">
            <v>0</v>
          </cell>
          <cell r="L1318">
            <v>-16208</v>
          </cell>
        </row>
        <row r="1319">
          <cell r="A1319" t="str">
            <v>1329000611</v>
          </cell>
          <cell r="B1319">
            <v>18</v>
          </cell>
          <cell r="C1319" t="str">
            <v>13290006USD-053-11</v>
          </cell>
          <cell r="D1319" t="str">
            <v>Maquinaria, equipo y herramienta (Depreciaciones Acum. Equipos)</v>
          </cell>
          <cell r="E1319">
            <v>-14404.56</v>
          </cell>
          <cell r="F1319">
            <v>0</v>
          </cell>
          <cell r="G1319">
            <v>0</v>
          </cell>
          <cell r="H1319">
            <v>-14404.56</v>
          </cell>
          <cell r="I1319">
            <v>-14404.56</v>
          </cell>
          <cell r="J1319">
            <v>0</v>
          </cell>
          <cell r="K1319">
            <v>0</v>
          </cell>
          <cell r="L1319">
            <v>-14404.56</v>
          </cell>
        </row>
        <row r="1320">
          <cell r="A1320" t="str">
            <v>1329000612</v>
          </cell>
          <cell r="B1320">
            <v>18</v>
          </cell>
          <cell r="C1320" t="str">
            <v>13290006USD-053-12</v>
          </cell>
          <cell r="D1320" t="str">
            <v>Maquinaria, equipo y herramienta (Depreciaciones Acum. Equipos)</v>
          </cell>
          <cell r="E1320">
            <v>-11795</v>
          </cell>
          <cell r="F1320">
            <v>0</v>
          </cell>
          <cell r="G1320">
            <v>0</v>
          </cell>
          <cell r="H1320">
            <v>-11795</v>
          </cell>
          <cell r="I1320">
            <v>-11795</v>
          </cell>
          <cell r="J1320">
            <v>0</v>
          </cell>
          <cell r="K1320">
            <v>0</v>
          </cell>
          <cell r="L1320">
            <v>-11795</v>
          </cell>
        </row>
        <row r="1321">
          <cell r="A1321" t="str">
            <v>1329000613</v>
          </cell>
          <cell r="B1321">
            <v>18</v>
          </cell>
          <cell r="C1321" t="str">
            <v>13290006USD-053-13</v>
          </cell>
          <cell r="D1321" t="str">
            <v>Maquinaria, equipo y herramienta (Depreciaciones Acum. Equipos)</v>
          </cell>
          <cell r="E1321">
            <v>-16208</v>
          </cell>
          <cell r="F1321">
            <v>0</v>
          </cell>
          <cell r="G1321">
            <v>0</v>
          </cell>
          <cell r="H1321">
            <v>-16208</v>
          </cell>
          <cell r="I1321">
            <v>-16208</v>
          </cell>
          <cell r="J1321">
            <v>0</v>
          </cell>
          <cell r="K1321">
            <v>0</v>
          </cell>
          <cell r="L1321">
            <v>-16208</v>
          </cell>
        </row>
        <row r="1322">
          <cell r="A1322" t="str">
            <v>1329000617</v>
          </cell>
          <cell r="B1322">
            <v>18</v>
          </cell>
          <cell r="C1322" t="str">
            <v>13290006USD-053-17</v>
          </cell>
          <cell r="D1322" t="str">
            <v>Maquinaria, equipo y herramienta (Depreciaciones Acum. Equipos)</v>
          </cell>
          <cell r="E1322">
            <v>-6272.07</v>
          </cell>
          <cell r="F1322">
            <v>163.16999999999999</v>
          </cell>
          <cell r="G1322">
            <v>187.34</v>
          </cell>
          <cell r="H1322">
            <v>-6296.24</v>
          </cell>
          <cell r="I1322">
            <v>-6272.07</v>
          </cell>
          <cell r="J1322">
            <v>163.16999999999999</v>
          </cell>
          <cell r="K1322">
            <v>187.34</v>
          </cell>
          <cell r="L1322">
            <v>-6296.24</v>
          </cell>
        </row>
        <row r="1323">
          <cell r="A1323" t="str">
            <v>1329000618</v>
          </cell>
          <cell r="B1323">
            <v>18</v>
          </cell>
          <cell r="C1323" t="str">
            <v>13290006USD-053-18</v>
          </cell>
          <cell r="D1323" t="str">
            <v>Maquinaria, equipo y herramienta (Depreciaciones Acum. Equipos)</v>
          </cell>
          <cell r="E1323">
            <v>-12105</v>
          </cell>
          <cell r="F1323">
            <v>0</v>
          </cell>
          <cell r="G1323">
            <v>0</v>
          </cell>
          <cell r="H1323">
            <v>-12105</v>
          </cell>
          <cell r="I1323">
            <v>-12105</v>
          </cell>
          <cell r="J1323">
            <v>0</v>
          </cell>
          <cell r="K1323">
            <v>0</v>
          </cell>
          <cell r="L1323">
            <v>-12105</v>
          </cell>
        </row>
        <row r="1324">
          <cell r="A1324" t="str">
            <v>1329000619</v>
          </cell>
          <cell r="B1324">
            <v>18</v>
          </cell>
          <cell r="C1324" t="str">
            <v>13290006USD-053-19</v>
          </cell>
          <cell r="D1324" t="str">
            <v>Maquinaria, equipo y herramienta (Depreciaciones Acum. Equipos)</v>
          </cell>
          <cell r="E1324">
            <v>-14592.64</v>
          </cell>
          <cell r="F1324">
            <v>0</v>
          </cell>
          <cell r="G1324">
            <v>186.51</v>
          </cell>
          <cell r="H1324">
            <v>-14779.15</v>
          </cell>
          <cell r="I1324">
            <v>-14592.64</v>
          </cell>
          <cell r="J1324">
            <v>0</v>
          </cell>
          <cell r="K1324">
            <v>186.51</v>
          </cell>
          <cell r="L1324">
            <v>-14779.15</v>
          </cell>
        </row>
        <row r="1325">
          <cell r="A1325" t="str">
            <v>1329000622</v>
          </cell>
          <cell r="B1325">
            <v>18</v>
          </cell>
          <cell r="C1325" t="str">
            <v>13290006USD-053-22</v>
          </cell>
          <cell r="D1325" t="str">
            <v>Maquinaria, equipo y herramienta (Depreciaciones Acum. Equipos)</v>
          </cell>
          <cell r="E1325">
            <v>-1636.73</v>
          </cell>
          <cell r="F1325">
            <v>170.5</v>
          </cell>
          <cell r="G1325">
            <v>204.59</v>
          </cell>
          <cell r="H1325">
            <v>-1670.82</v>
          </cell>
          <cell r="I1325">
            <v>-1636.73</v>
          </cell>
          <cell r="J1325">
            <v>170.5</v>
          </cell>
          <cell r="K1325">
            <v>204.59</v>
          </cell>
          <cell r="L1325">
            <v>-1670.82</v>
          </cell>
        </row>
        <row r="1326">
          <cell r="A1326" t="str">
            <v>1329000623</v>
          </cell>
          <cell r="B1326">
            <v>18</v>
          </cell>
          <cell r="C1326" t="str">
            <v>13290006USD-053-23</v>
          </cell>
          <cell r="D1326" t="str">
            <v>Maquinaria, equipo y herramienta (Depreciaciones Acum. Equipos)</v>
          </cell>
          <cell r="E1326">
            <v>-14980.6</v>
          </cell>
          <cell r="F1326">
            <v>0</v>
          </cell>
          <cell r="G1326">
            <v>217.11</v>
          </cell>
          <cell r="H1326">
            <v>-15197.71</v>
          </cell>
          <cell r="I1326">
            <v>-14980.6</v>
          </cell>
          <cell r="J1326">
            <v>0</v>
          </cell>
          <cell r="K1326">
            <v>217.11</v>
          </cell>
          <cell r="L1326">
            <v>-15197.71</v>
          </cell>
        </row>
        <row r="1327">
          <cell r="A1327" t="str">
            <v>1329000624</v>
          </cell>
          <cell r="B1327">
            <v>18</v>
          </cell>
          <cell r="C1327" t="str">
            <v>13290006USD-053-24</v>
          </cell>
          <cell r="D1327" t="str">
            <v>Maquinaria, equipo y herramienta (Depreciaciones Acum. Equipos)</v>
          </cell>
          <cell r="E1327">
            <v>-14565.01</v>
          </cell>
          <cell r="F1327">
            <v>0</v>
          </cell>
          <cell r="G1327">
            <v>184.67</v>
          </cell>
          <cell r="H1327">
            <v>-14749.68</v>
          </cell>
          <cell r="I1327">
            <v>-14565.01</v>
          </cell>
          <cell r="J1327">
            <v>0</v>
          </cell>
          <cell r="K1327">
            <v>184.67</v>
          </cell>
          <cell r="L1327">
            <v>-14749.68</v>
          </cell>
        </row>
        <row r="1328">
          <cell r="A1328" t="str">
            <v>1329000625</v>
          </cell>
          <cell r="B1328">
            <v>18</v>
          </cell>
          <cell r="C1328" t="str">
            <v>13290006USD-053-25</v>
          </cell>
          <cell r="D1328" t="str">
            <v>Maquinaria, equipo y herramienta (Depreciaciones Acum. Equipos)</v>
          </cell>
          <cell r="E1328">
            <v>-14559.56</v>
          </cell>
          <cell r="F1328">
            <v>0</v>
          </cell>
          <cell r="G1328">
            <v>0</v>
          </cell>
          <cell r="H1328">
            <v>-14559.56</v>
          </cell>
          <cell r="I1328">
            <v>-14559.56</v>
          </cell>
          <cell r="J1328">
            <v>0</v>
          </cell>
          <cell r="K1328">
            <v>0</v>
          </cell>
          <cell r="L1328">
            <v>-14559.56</v>
          </cell>
        </row>
        <row r="1329">
          <cell r="A1329" t="str">
            <v>1329000626</v>
          </cell>
          <cell r="B1329">
            <v>18</v>
          </cell>
          <cell r="C1329" t="str">
            <v>13290006USD-053-26</v>
          </cell>
          <cell r="D1329" t="str">
            <v>Maquinaria, equipo y herramienta (Depreciaciones Acum. Equipos)</v>
          </cell>
          <cell r="E1329">
            <v>-16208</v>
          </cell>
          <cell r="F1329">
            <v>0</v>
          </cell>
          <cell r="G1329">
            <v>0</v>
          </cell>
          <cell r="H1329">
            <v>-16208</v>
          </cell>
          <cell r="I1329">
            <v>-16208</v>
          </cell>
          <cell r="J1329">
            <v>0</v>
          </cell>
          <cell r="K1329">
            <v>0</v>
          </cell>
          <cell r="L1329">
            <v>-16208</v>
          </cell>
        </row>
        <row r="1330">
          <cell r="A1330" t="str">
            <v>1329000627</v>
          </cell>
          <cell r="B1330">
            <v>18</v>
          </cell>
          <cell r="C1330" t="str">
            <v>13290006USD-053-27</v>
          </cell>
          <cell r="D1330" t="str">
            <v>Maquinaria, equipo y herramienta (Depreciaciones Acum. Equipos)</v>
          </cell>
          <cell r="E1330">
            <v>-20661.080000000002</v>
          </cell>
          <cell r="F1330">
            <v>0</v>
          </cell>
          <cell r="G1330">
            <v>0</v>
          </cell>
          <cell r="H1330">
            <v>-20661.080000000002</v>
          </cell>
          <cell r="I1330">
            <v>-20661.080000000002</v>
          </cell>
          <cell r="J1330">
            <v>0</v>
          </cell>
          <cell r="K1330">
            <v>0</v>
          </cell>
          <cell r="L1330">
            <v>-20661.080000000002</v>
          </cell>
        </row>
        <row r="1331">
          <cell r="A1331" t="str">
            <v>1329000631</v>
          </cell>
          <cell r="B1331">
            <v>18</v>
          </cell>
          <cell r="C1331" t="str">
            <v>13290006USD-053-31</v>
          </cell>
          <cell r="D1331" t="str">
            <v>Maquinaria, equipo y herramienta (Depreciaciones Acum. Equipos)</v>
          </cell>
          <cell r="E1331">
            <v>-11795</v>
          </cell>
          <cell r="F1331">
            <v>0</v>
          </cell>
          <cell r="G1331">
            <v>0</v>
          </cell>
          <cell r="H1331">
            <v>-11795</v>
          </cell>
          <cell r="I1331">
            <v>-11795</v>
          </cell>
          <cell r="J1331">
            <v>0</v>
          </cell>
          <cell r="K1331">
            <v>0</v>
          </cell>
          <cell r="L1331">
            <v>-11795</v>
          </cell>
        </row>
        <row r="1332">
          <cell r="A1332" t="str">
            <v>1329000641</v>
          </cell>
          <cell r="B1332">
            <v>18</v>
          </cell>
          <cell r="C1332" t="str">
            <v>13290006USD-053-41</v>
          </cell>
          <cell r="D1332" t="str">
            <v>Maquinaria, equipo y herramienta (Depreciaciones Acum. Equipos)</v>
          </cell>
          <cell r="E1332">
            <v>-11795</v>
          </cell>
          <cell r="F1332">
            <v>0</v>
          </cell>
          <cell r="G1332">
            <v>0</v>
          </cell>
          <cell r="H1332">
            <v>-11795</v>
          </cell>
          <cell r="I1332">
            <v>-11795</v>
          </cell>
          <cell r="J1332">
            <v>0</v>
          </cell>
          <cell r="K1332">
            <v>0</v>
          </cell>
          <cell r="L1332">
            <v>-11795</v>
          </cell>
        </row>
        <row r="1333">
          <cell r="A1333" t="str">
            <v>1329000658</v>
          </cell>
          <cell r="B1333">
            <v>18</v>
          </cell>
          <cell r="C1333" t="str">
            <v>13290006USD-053-58</v>
          </cell>
          <cell r="D1333" t="str">
            <v>Maquinaria, equipo y herramienta (Depreciaciones Acum. Equipos)</v>
          </cell>
          <cell r="E1333">
            <v>-9492.26</v>
          </cell>
          <cell r="F1333">
            <v>0</v>
          </cell>
          <cell r="G1333">
            <v>791.02</v>
          </cell>
          <cell r="H1333">
            <v>-10283.280000000001</v>
          </cell>
          <cell r="I1333">
            <v>-9492.26</v>
          </cell>
          <cell r="J1333">
            <v>0</v>
          </cell>
          <cell r="K1333">
            <v>791.02</v>
          </cell>
          <cell r="L1333">
            <v>-10283.280000000001</v>
          </cell>
        </row>
        <row r="1334">
          <cell r="A1334" t="str">
            <v>1329000659</v>
          </cell>
          <cell r="B1334">
            <v>18</v>
          </cell>
          <cell r="C1334" t="str">
            <v>13290006USD-053-59</v>
          </cell>
          <cell r="D1334" t="str">
            <v>Maquinaria, equipo y herramienta (Depreciaciones Acum. Equipos)</v>
          </cell>
          <cell r="E1334">
            <v>-5060.6899999999996</v>
          </cell>
          <cell r="F1334">
            <v>517.77</v>
          </cell>
          <cell r="G1334">
            <v>722.96</v>
          </cell>
          <cell r="H1334">
            <v>-5265.88</v>
          </cell>
          <cell r="I1334">
            <v>-5060.6899999999996</v>
          </cell>
          <cell r="J1334">
            <v>517.77</v>
          </cell>
          <cell r="K1334">
            <v>722.96</v>
          </cell>
          <cell r="L1334">
            <v>-5265.88</v>
          </cell>
        </row>
        <row r="1335">
          <cell r="A1335" t="str">
            <v>133</v>
          </cell>
          <cell r="B1335">
            <v>3</v>
          </cell>
          <cell r="C1335">
            <v>133</v>
          </cell>
          <cell r="D1335" t="str">
            <v>AMORTIZABLES</v>
          </cell>
          <cell r="I1335">
            <v>482109.66</v>
          </cell>
          <cell r="J1335">
            <v>0</v>
          </cell>
          <cell r="K1335">
            <v>12688.38</v>
          </cell>
          <cell r="L1335">
            <v>469421.28</v>
          </cell>
        </row>
        <row r="1336">
          <cell r="A1336" t="str">
            <v>1330</v>
          </cell>
          <cell r="B1336">
            <v>4</v>
          </cell>
          <cell r="C1336">
            <v>1330</v>
          </cell>
          <cell r="D1336" t="str">
            <v>AMORTIZABLES</v>
          </cell>
          <cell r="I1336">
            <v>482109.66</v>
          </cell>
          <cell r="J1336">
            <v>0</v>
          </cell>
          <cell r="K1336">
            <v>12688.38</v>
          </cell>
          <cell r="L1336">
            <v>469421.28</v>
          </cell>
        </row>
        <row r="1337">
          <cell r="A1337" t="str">
            <v>133001</v>
          </cell>
          <cell r="B1337">
            <v>6</v>
          </cell>
          <cell r="C1337">
            <v>133001</v>
          </cell>
          <cell r="D1337" t="str">
            <v>CONSTRUCCIONES EN LOCALES ARRENDADOS</v>
          </cell>
          <cell r="I1337">
            <v>294183.90999999997</v>
          </cell>
          <cell r="J1337">
            <v>0</v>
          </cell>
          <cell r="K1337">
            <v>9148.27</v>
          </cell>
          <cell r="L1337">
            <v>285035.64</v>
          </cell>
        </row>
        <row r="1338">
          <cell r="A1338" t="str">
            <v>13300101 U</v>
          </cell>
          <cell r="B1338">
            <v>12</v>
          </cell>
          <cell r="C1338" t="str">
            <v>13300101 USD</v>
          </cell>
          <cell r="D1338" t="str">
            <v>Inmuebles</v>
          </cell>
          <cell r="E1338">
            <v>294183.90999999997</v>
          </cell>
          <cell r="F1338">
            <v>0</v>
          </cell>
          <cell r="G1338">
            <v>9148.27</v>
          </cell>
          <cell r="H1338">
            <v>285035.64</v>
          </cell>
          <cell r="I1338">
            <v>294183.90999999997</v>
          </cell>
          <cell r="J1338">
            <v>0</v>
          </cell>
          <cell r="K1338">
            <v>9148.27</v>
          </cell>
          <cell r="L1338">
            <v>285035.64</v>
          </cell>
        </row>
        <row r="1339">
          <cell r="A1339" t="str">
            <v>1330010104</v>
          </cell>
          <cell r="B1339">
            <v>18</v>
          </cell>
          <cell r="C1339" t="str">
            <v>13300101USD-097-04</v>
          </cell>
          <cell r="D1339" t="str">
            <v>Inmuebles (Otros, Activos Fijos)</v>
          </cell>
          <cell r="E1339">
            <v>72802.070000000007</v>
          </cell>
          <cell r="F1339">
            <v>0</v>
          </cell>
          <cell r="G1339">
            <v>2600.0700000000002</v>
          </cell>
          <cell r="H1339">
            <v>70202</v>
          </cell>
          <cell r="I1339">
            <v>72802.070000000007</v>
          </cell>
          <cell r="J1339">
            <v>0</v>
          </cell>
          <cell r="K1339">
            <v>2600.0700000000002</v>
          </cell>
          <cell r="L1339">
            <v>70202</v>
          </cell>
        </row>
        <row r="1340">
          <cell r="A1340" t="str">
            <v>1330010107</v>
          </cell>
          <cell r="B1340">
            <v>18</v>
          </cell>
          <cell r="C1340" t="str">
            <v>13300101USD-097-07</v>
          </cell>
          <cell r="D1340" t="str">
            <v>Inmuebles (Otros, Activos Fijos)</v>
          </cell>
          <cell r="E1340">
            <v>40763.43</v>
          </cell>
          <cell r="F1340">
            <v>0</v>
          </cell>
          <cell r="G1340">
            <v>3135.65</v>
          </cell>
          <cell r="H1340">
            <v>37627.78</v>
          </cell>
          <cell r="I1340">
            <v>40763.43</v>
          </cell>
          <cell r="J1340">
            <v>0</v>
          </cell>
          <cell r="K1340">
            <v>3135.65</v>
          </cell>
          <cell r="L1340">
            <v>37627.78</v>
          </cell>
        </row>
        <row r="1341">
          <cell r="A1341" t="str">
            <v>1330010111</v>
          </cell>
          <cell r="B1341">
            <v>18</v>
          </cell>
          <cell r="C1341" t="str">
            <v>13300101USD-097-11</v>
          </cell>
          <cell r="D1341" t="str">
            <v>Inmuebles (Otros, Activos Fijos)</v>
          </cell>
          <cell r="E1341">
            <v>7312.13</v>
          </cell>
          <cell r="F1341">
            <v>0</v>
          </cell>
          <cell r="G1341">
            <v>482.28</v>
          </cell>
          <cell r="H1341">
            <v>6829.85</v>
          </cell>
          <cell r="I1341">
            <v>7312.13</v>
          </cell>
          <cell r="J1341">
            <v>0</v>
          </cell>
          <cell r="K1341">
            <v>482.28</v>
          </cell>
          <cell r="L1341">
            <v>6829.85</v>
          </cell>
        </row>
        <row r="1342">
          <cell r="A1342" t="str">
            <v>1330010158</v>
          </cell>
          <cell r="B1342">
            <v>18</v>
          </cell>
          <cell r="C1342" t="str">
            <v>13300101USD-097-58</v>
          </cell>
          <cell r="D1342" t="str">
            <v>Inmuebles (Otros, Activos Fijos)</v>
          </cell>
          <cell r="E1342">
            <v>84213.37</v>
          </cell>
          <cell r="F1342">
            <v>0</v>
          </cell>
          <cell r="G1342">
            <v>2105.34</v>
          </cell>
          <cell r="H1342">
            <v>82108.03</v>
          </cell>
          <cell r="I1342">
            <v>84213.37</v>
          </cell>
          <cell r="J1342">
            <v>0</v>
          </cell>
          <cell r="K1342">
            <v>2105.34</v>
          </cell>
          <cell r="L1342">
            <v>82108.03</v>
          </cell>
        </row>
        <row r="1343">
          <cell r="A1343" t="str">
            <v>1330010159</v>
          </cell>
          <cell r="B1343">
            <v>18</v>
          </cell>
          <cell r="C1343" t="str">
            <v>13300101USD-097-59</v>
          </cell>
          <cell r="D1343" t="str">
            <v>Inmuebles (Otros, Activos Fijos)</v>
          </cell>
          <cell r="E1343">
            <v>89092.91</v>
          </cell>
          <cell r="F1343">
            <v>0</v>
          </cell>
          <cell r="G1343">
            <v>824.93</v>
          </cell>
          <cell r="H1343">
            <v>88267.98</v>
          </cell>
          <cell r="I1343">
            <v>89092.91</v>
          </cell>
          <cell r="J1343">
            <v>0</v>
          </cell>
          <cell r="K1343">
            <v>824.93</v>
          </cell>
          <cell r="L1343">
            <v>88267.98</v>
          </cell>
        </row>
        <row r="1344">
          <cell r="A1344" t="str">
            <v>133002</v>
          </cell>
          <cell r="B1344">
            <v>6</v>
          </cell>
          <cell r="C1344">
            <v>133002</v>
          </cell>
          <cell r="D1344" t="str">
            <v>REMODELACIONES Y READECUACIONES EN LOCALES PROPIOS</v>
          </cell>
          <cell r="I1344">
            <v>187925.75</v>
          </cell>
          <cell r="J1344">
            <v>0</v>
          </cell>
          <cell r="K1344">
            <v>3540.11</v>
          </cell>
          <cell r="L1344">
            <v>184385.64</v>
          </cell>
        </row>
        <row r="1345">
          <cell r="A1345" t="str">
            <v>1330020101</v>
          </cell>
          <cell r="B1345">
            <v>14</v>
          </cell>
          <cell r="C1345" t="str">
            <v>1330020101 USD</v>
          </cell>
          <cell r="D1345" t="str">
            <v>Locales propios</v>
          </cell>
          <cell r="E1345">
            <v>187925.75</v>
          </cell>
          <cell r="F1345">
            <v>0</v>
          </cell>
          <cell r="G1345">
            <v>3540.11</v>
          </cell>
          <cell r="H1345">
            <v>184385.64</v>
          </cell>
          <cell r="I1345">
            <v>187925.75</v>
          </cell>
          <cell r="J1345">
            <v>0</v>
          </cell>
          <cell r="K1345">
            <v>3540.11</v>
          </cell>
          <cell r="L1345">
            <v>184385.64</v>
          </cell>
        </row>
        <row r="1346">
          <cell r="A1346" t="str">
            <v>133002010001</v>
          </cell>
          <cell r="B1346">
            <v>20</v>
          </cell>
          <cell r="C1346" t="str">
            <v>1330020101USD-097-00</v>
          </cell>
          <cell r="D1346" t="str">
            <v>Locales propios (Otros, Activos Fijos)</v>
          </cell>
          <cell r="E1346">
            <v>160633.78</v>
          </cell>
          <cell r="F1346">
            <v>0</v>
          </cell>
          <cell r="G1346">
            <v>810.91</v>
          </cell>
          <cell r="H1346">
            <v>159822.87</v>
          </cell>
          <cell r="I1346">
            <v>160633.78</v>
          </cell>
          <cell r="J1346">
            <v>0</v>
          </cell>
          <cell r="K1346">
            <v>810.91</v>
          </cell>
          <cell r="L1346">
            <v>159822.87</v>
          </cell>
        </row>
        <row r="1347">
          <cell r="A1347" t="str">
            <v>133002011001</v>
          </cell>
          <cell r="B1347">
            <v>20</v>
          </cell>
          <cell r="C1347" t="str">
            <v>1330020101USD-097-10</v>
          </cell>
          <cell r="D1347" t="str">
            <v>Locales propios (Otros, Activos Fijos)</v>
          </cell>
          <cell r="E1347">
            <v>27291.97</v>
          </cell>
          <cell r="F1347">
            <v>0</v>
          </cell>
          <cell r="G1347">
            <v>2729.2</v>
          </cell>
          <cell r="H1347">
            <v>24562.77</v>
          </cell>
          <cell r="I1347">
            <v>27291.97</v>
          </cell>
          <cell r="J1347">
            <v>0</v>
          </cell>
          <cell r="K1347">
            <v>2729.2</v>
          </cell>
          <cell r="L1347">
            <v>24562.77</v>
          </cell>
        </row>
        <row r="1348">
          <cell r="A1348" t="str">
            <v>2</v>
          </cell>
          <cell r="B1348">
            <v>1</v>
          </cell>
          <cell r="C1348">
            <v>2</v>
          </cell>
          <cell r="D1348" t="str">
            <v>PASIVOS</v>
          </cell>
          <cell r="I1348">
            <v>-552178149.11000001</v>
          </cell>
          <cell r="J1348">
            <v>741674750.75</v>
          </cell>
          <cell r="K1348">
            <v>755404094.97000003</v>
          </cell>
          <cell r="L1348">
            <v>-565907493.33000004</v>
          </cell>
        </row>
        <row r="1349">
          <cell r="A1349" t="str">
            <v>21</v>
          </cell>
          <cell r="B1349">
            <v>2</v>
          </cell>
          <cell r="C1349">
            <v>21</v>
          </cell>
          <cell r="D1349" t="str">
            <v>PASIVOS DE INTERMEDIACIÓN</v>
          </cell>
          <cell r="I1349">
            <v>-548279712.72000003</v>
          </cell>
          <cell r="J1349">
            <v>369608408.61000001</v>
          </cell>
          <cell r="K1349">
            <v>383053049.19</v>
          </cell>
          <cell r="L1349">
            <v>-561724353.29999995</v>
          </cell>
        </row>
        <row r="1350">
          <cell r="A1350" t="str">
            <v>211</v>
          </cell>
          <cell r="B1350">
            <v>3</v>
          </cell>
          <cell r="C1350">
            <v>211</v>
          </cell>
          <cell r="D1350" t="str">
            <v>DEPÓSITOS</v>
          </cell>
          <cell r="I1350">
            <v>-395865090.11000001</v>
          </cell>
          <cell r="J1350">
            <v>333957311.50999999</v>
          </cell>
          <cell r="K1350">
            <v>333314389.47000003</v>
          </cell>
          <cell r="L1350">
            <v>-395222168.06999999</v>
          </cell>
        </row>
        <row r="1351">
          <cell r="A1351" t="str">
            <v>2110</v>
          </cell>
          <cell r="B1351">
            <v>4</v>
          </cell>
          <cell r="C1351">
            <v>2110</v>
          </cell>
          <cell r="D1351" t="str">
            <v>DEPÓSITOS A LA VISTA</v>
          </cell>
          <cell r="I1351">
            <v>-163962597.24000001</v>
          </cell>
          <cell r="J1351">
            <v>289707823.99000001</v>
          </cell>
          <cell r="K1351">
            <v>287730884.19999999</v>
          </cell>
          <cell r="L1351">
            <v>-161985657.44999999</v>
          </cell>
        </row>
        <row r="1352">
          <cell r="A1352" t="str">
            <v>211001</v>
          </cell>
          <cell r="B1352">
            <v>6</v>
          </cell>
          <cell r="C1352">
            <v>211001</v>
          </cell>
          <cell r="D1352" t="str">
            <v>DEPÓSITOS EN CUENTA CORRIENTE</v>
          </cell>
          <cell r="I1352">
            <v>-104180003.06</v>
          </cell>
          <cell r="J1352">
            <v>266260109.55000001</v>
          </cell>
          <cell r="K1352">
            <v>263414078.88</v>
          </cell>
          <cell r="L1352">
            <v>-101333972.39</v>
          </cell>
        </row>
        <row r="1353">
          <cell r="A1353" t="str">
            <v>21100101 U</v>
          </cell>
          <cell r="B1353">
            <v>12</v>
          </cell>
          <cell r="C1353" t="str">
            <v>21100101 USD</v>
          </cell>
          <cell r="D1353" t="str">
            <v>Banco Central de Reserva</v>
          </cell>
          <cell r="E1353">
            <v>-19609.78</v>
          </cell>
          <cell r="F1353">
            <v>135392.54</v>
          </cell>
          <cell r="G1353">
            <v>129192.78</v>
          </cell>
          <cell r="H1353">
            <v>-13410.02</v>
          </cell>
          <cell r="I1353">
            <v>-19609.78</v>
          </cell>
          <cell r="J1353">
            <v>135392.54</v>
          </cell>
          <cell r="K1353">
            <v>129192.78</v>
          </cell>
          <cell r="L1353">
            <v>-13410.02</v>
          </cell>
        </row>
        <row r="1354">
          <cell r="A1354" t="str">
            <v>2110010104</v>
          </cell>
          <cell r="B1354">
            <v>18</v>
          </cell>
          <cell r="C1354" t="str">
            <v>21100101USD-006-04</v>
          </cell>
          <cell r="D1354" t="str">
            <v>Banco Central de Reserva (Cuentas Corrientes de Clientes)</v>
          </cell>
          <cell r="E1354">
            <v>-19496.89</v>
          </cell>
          <cell r="F1354">
            <v>129885.38</v>
          </cell>
          <cell r="G1354">
            <v>122980</v>
          </cell>
          <cell r="H1354">
            <v>-12591.51</v>
          </cell>
          <cell r="I1354">
            <v>-19496.89</v>
          </cell>
          <cell r="J1354">
            <v>129885.38</v>
          </cell>
          <cell r="K1354">
            <v>122980</v>
          </cell>
          <cell r="L1354">
            <v>-12591.51</v>
          </cell>
        </row>
        <row r="1355">
          <cell r="A1355" t="str">
            <v>2110010113</v>
          </cell>
          <cell r="B1355">
            <v>18</v>
          </cell>
          <cell r="C1355" t="str">
            <v>21100101USD-006-13</v>
          </cell>
          <cell r="D1355" t="str">
            <v>Banco Central de Reserva (Cuentas Corrientes de Clientes)</v>
          </cell>
          <cell r="E1355">
            <v>-107.87</v>
          </cell>
          <cell r="F1355">
            <v>5154.49</v>
          </cell>
          <cell r="G1355">
            <v>5865.11</v>
          </cell>
          <cell r="H1355">
            <v>-818.49</v>
          </cell>
          <cell r="I1355">
            <v>-107.87</v>
          </cell>
          <cell r="J1355">
            <v>5154.49</v>
          </cell>
          <cell r="K1355">
            <v>5865.11</v>
          </cell>
          <cell r="L1355">
            <v>-818.49</v>
          </cell>
        </row>
        <row r="1356">
          <cell r="A1356" t="str">
            <v>2110010131</v>
          </cell>
          <cell r="B1356">
            <v>18</v>
          </cell>
          <cell r="C1356" t="str">
            <v>21100101USD-006-31</v>
          </cell>
          <cell r="D1356" t="str">
            <v>Banco Central de Reserva (Cuentas Corrientes de Clientes)</v>
          </cell>
          <cell r="E1356">
            <v>-5.0199999999999996</v>
          </cell>
          <cell r="F1356">
            <v>352.67</v>
          </cell>
          <cell r="G1356">
            <v>347.67</v>
          </cell>
          <cell r="H1356">
            <v>-0.02</v>
          </cell>
          <cell r="I1356">
            <v>-5.0199999999999996</v>
          </cell>
          <cell r="J1356">
            <v>352.67</v>
          </cell>
          <cell r="K1356">
            <v>347.67</v>
          </cell>
          <cell r="L1356">
            <v>-0.02</v>
          </cell>
        </row>
        <row r="1357">
          <cell r="A1357" t="str">
            <v>21100102 U</v>
          </cell>
          <cell r="B1357">
            <v>12</v>
          </cell>
          <cell r="C1357" t="str">
            <v>21100102 USD</v>
          </cell>
          <cell r="D1357" t="str">
            <v>Entidades del Estado - ML</v>
          </cell>
          <cell r="E1357">
            <v>-2180983.2599999998</v>
          </cell>
          <cell r="F1357">
            <v>3346634.59</v>
          </cell>
          <cell r="G1357">
            <v>3474628.71</v>
          </cell>
          <cell r="H1357">
            <v>-2308977.38</v>
          </cell>
          <cell r="I1357">
            <v>-2180983.2599999998</v>
          </cell>
          <cell r="J1357">
            <v>3346634.59</v>
          </cell>
          <cell r="K1357">
            <v>3474628.71</v>
          </cell>
          <cell r="L1357">
            <v>-2308977.38</v>
          </cell>
        </row>
        <row r="1358">
          <cell r="A1358" t="str">
            <v>2110010201</v>
          </cell>
          <cell r="B1358">
            <v>18</v>
          </cell>
          <cell r="C1358" t="str">
            <v>21100102USD-006-01</v>
          </cell>
          <cell r="D1358" t="str">
            <v>Entidades del Estado - ML (Cuentas Corrientes de Clientes)</v>
          </cell>
          <cell r="E1358">
            <v>-12326.97</v>
          </cell>
          <cell r="F1358">
            <v>7219.14</v>
          </cell>
          <cell r="G1358">
            <v>4951.79</v>
          </cell>
          <cell r="H1358">
            <v>-10059.620000000001</v>
          </cell>
          <cell r="I1358">
            <v>-12326.97</v>
          </cell>
          <cell r="J1358">
            <v>7219.14</v>
          </cell>
          <cell r="K1358">
            <v>4951.79</v>
          </cell>
          <cell r="L1358">
            <v>-10059.620000000001</v>
          </cell>
        </row>
        <row r="1359">
          <cell r="A1359" t="str">
            <v>2110010203</v>
          </cell>
          <cell r="B1359">
            <v>18</v>
          </cell>
          <cell r="C1359" t="str">
            <v>21100102USD-006-03</v>
          </cell>
          <cell r="D1359" t="str">
            <v>Entidades del Estado - ML (Cuentas Corrientes de Clientes)</v>
          </cell>
          <cell r="E1359">
            <v>-76950.7</v>
          </cell>
          <cell r="F1359">
            <v>9791.7199999999993</v>
          </cell>
          <cell r="G1359">
            <v>2922.23</v>
          </cell>
          <cell r="H1359">
            <v>-70081.210000000006</v>
          </cell>
          <cell r="I1359">
            <v>-76950.7</v>
          </cell>
          <cell r="J1359">
            <v>9791.7199999999993</v>
          </cell>
          <cell r="K1359">
            <v>2922.23</v>
          </cell>
          <cell r="L1359">
            <v>-70081.210000000006</v>
          </cell>
        </row>
        <row r="1360">
          <cell r="A1360" t="str">
            <v>2110010205</v>
          </cell>
          <cell r="B1360">
            <v>18</v>
          </cell>
          <cell r="C1360" t="str">
            <v>21100102USD-006-05</v>
          </cell>
          <cell r="D1360" t="str">
            <v>Entidades del Estado - ML (Cuentas Corrientes de Clientes)</v>
          </cell>
          <cell r="E1360">
            <v>-17219.38</v>
          </cell>
          <cell r="F1360">
            <v>1972.64</v>
          </cell>
          <cell r="G1360">
            <v>1761.55</v>
          </cell>
          <cell r="H1360">
            <v>-17008.29</v>
          </cell>
          <cell r="I1360">
            <v>-17219.38</v>
          </cell>
          <cell r="J1360">
            <v>1972.64</v>
          </cell>
          <cell r="K1360">
            <v>1761.55</v>
          </cell>
          <cell r="L1360">
            <v>-17008.29</v>
          </cell>
        </row>
        <row r="1361">
          <cell r="A1361" t="str">
            <v>2110010207</v>
          </cell>
          <cell r="B1361">
            <v>18</v>
          </cell>
          <cell r="C1361" t="str">
            <v>21100102USD-006-07</v>
          </cell>
          <cell r="D1361" t="str">
            <v>Entidades del Estado - ML (Cuentas Corrientes de Clientes)</v>
          </cell>
          <cell r="E1361">
            <v>-37419.760000000002</v>
          </cell>
          <cell r="F1361">
            <v>16065.18</v>
          </cell>
          <cell r="G1361">
            <v>876.41</v>
          </cell>
          <cell r="H1361">
            <v>-22230.99</v>
          </cell>
          <cell r="I1361">
            <v>-37419.760000000002</v>
          </cell>
          <cell r="J1361">
            <v>16065.18</v>
          </cell>
          <cell r="K1361">
            <v>876.41</v>
          </cell>
          <cell r="L1361">
            <v>-22230.99</v>
          </cell>
        </row>
        <row r="1362">
          <cell r="A1362" t="str">
            <v>2110010208</v>
          </cell>
          <cell r="B1362">
            <v>18</v>
          </cell>
          <cell r="C1362" t="str">
            <v>21100102USD-006-08</v>
          </cell>
          <cell r="D1362" t="str">
            <v>Entidades del Estado - ML (Cuentas Corrientes de Clientes)</v>
          </cell>
          <cell r="E1362">
            <v>-150563.91</v>
          </cell>
          <cell r="F1362">
            <v>63616.68</v>
          </cell>
          <cell r="G1362">
            <v>56075.7</v>
          </cell>
          <cell r="H1362">
            <v>-143022.93</v>
          </cell>
          <cell r="I1362">
            <v>-150563.91</v>
          </cell>
          <cell r="J1362">
            <v>63616.68</v>
          </cell>
          <cell r="K1362">
            <v>56075.7</v>
          </cell>
          <cell r="L1362">
            <v>-143022.93</v>
          </cell>
        </row>
        <row r="1363">
          <cell r="A1363" t="str">
            <v>2110010211</v>
          </cell>
          <cell r="B1363">
            <v>18</v>
          </cell>
          <cell r="C1363" t="str">
            <v>21100102USD-006-11</v>
          </cell>
          <cell r="D1363" t="str">
            <v>Entidades del Estado - ML (Cuentas Corrientes de Clientes)</v>
          </cell>
          <cell r="E1363">
            <v>-27533.360000000001</v>
          </cell>
          <cell r="F1363">
            <v>26829.09</v>
          </cell>
          <cell r="G1363">
            <v>517.72</v>
          </cell>
          <cell r="H1363">
            <v>-1221.99</v>
          </cell>
          <cell r="I1363">
            <v>-27533.360000000001</v>
          </cell>
          <cell r="J1363">
            <v>26829.09</v>
          </cell>
          <cell r="K1363">
            <v>517.72</v>
          </cell>
          <cell r="L1363">
            <v>-1221.99</v>
          </cell>
        </row>
        <row r="1364">
          <cell r="A1364" t="str">
            <v>2110010212</v>
          </cell>
          <cell r="B1364">
            <v>18</v>
          </cell>
          <cell r="C1364" t="str">
            <v>21100102USD-006-12</v>
          </cell>
          <cell r="D1364" t="str">
            <v>Entidades del Estado - ML (Cuentas Corrientes de Clientes)</v>
          </cell>
          <cell r="E1364">
            <v>-63488.91</v>
          </cell>
          <cell r="F1364">
            <v>41410.160000000003</v>
          </cell>
          <cell r="G1364">
            <v>15225.05</v>
          </cell>
          <cell r="H1364">
            <v>-37303.800000000003</v>
          </cell>
          <cell r="I1364">
            <v>-63488.91</v>
          </cell>
          <cell r="J1364">
            <v>41410.160000000003</v>
          </cell>
          <cell r="K1364">
            <v>15225.05</v>
          </cell>
          <cell r="L1364">
            <v>-37303.800000000003</v>
          </cell>
        </row>
        <row r="1365">
          <cell r="A1365" t="str">
            <v>2110010213</v>
          </cell>
          <cell r="B1365">
            <v>18</v>
          </cell>
          <cell r="C1365" t="str">
            <v>21100102USD-006-13</v>
          </cell>
          <cell r="D1365" t="str">
            <v>Entidades del Estado - ML (Cuentas Corrientes de Clientes)</v>
          </cell>
          <cell r="E1365">
            <v>-541257.55000000005</v>
          </cell>
          <cell r="F1365">
            <v>541257.55000000005</v>
          </cell>
          <cell r="G1365">
            <v>0</v>
          </cell>
          <cell r="H1365">
            <v>0</v>
          </cell>
          <cell r="I1365">
            <v>-541257.55000000005</v>
          </cell>
          <cell r="J1365">
            <v>541257.55000000005</v>
          </cell>
          <cell r="K1365">
            <v>0</v>
          </cell>
          <cell r="L1365">
            <v>0</v>
          </cell>
        </row>
        <row r="1366">
          <cell r="A1366" t="str">
            <v>2110010218</v>
          </cell>
          <cell r="B1366">
            <v>18</v>
          </cell>
          <cell r="C1366" t="str">
            <v>21100102USD-006-18</v>
          </cell>
          <cell r="D1366" t="str">
            <v>Entidades del Estado - ML (Cuentas Corrientes de Clientes)</v>
          </cell>
          <cell r="E1366">
            <v>-21764.49</v>
          </cell>
          <cell r="F1366">
            <v>11185.09</v>
          </cell>
          <cell r="G1366">
            <v>12997.24</v>
          </cell>
          <cell r="H1366">
            <v>-23576.639999999999</v>
          </cell>
          <cell r="I1366">
            <v>-21764.49</v>
          </cell>
          <cell r="J1366">
            <v>11185.09</v>
          </cell>
          <cell r="K1366">
            <v>12997.24</v>
          </cell>
          <cell r="L1366">
            <v>-23576.639999999999</v>
          </cell>
        </row>
        <row r="1367">
          <cell r="A1367" t="str">
            <v>2110010219</v>
          </cell>
          <cell r="B1367">
            <v>18</v>
          </cell>
          <cell r="C1367" t="str">
            <v>21100102USD-006-19</v>
          </cell>
          <cell r="D1367" t="str">
            <v>Entidades del Estado - ML (Cuentas Corrientes de Clientes)</v>
          </cell>
          <cell r="E1367">
            <v>-25842.09</v>
          </cell>
          <cell r="F1367">
            <v>237594.43</v>
          </cell>
          <cell r="G1367">
            <v>260767.59</v>
          </cell>
          <cell r="H1367">
            <v>-49015.25</v>
          </cell>
          <cell r="I1367">
            <v>-25842.09</v>
          </cell>
          <cell r="J1367">
            <v>237594.43</v>
          </cell>
          <cell r="K1367">
            <v>260767.59</v>
          </cell>
          <cell r="L1367">
            <v>-49015.25</v>
          </cell>
        </row>
        <row r="1368">
          <cell r="A1368" t="str">
            <v>2110010223</v>
          </cell>
          <cell r="B1368">
            <v>18</v>
          </cell>
          <cell r="C1368" t="str">
            <v>21100102USD-006-23</v>
          </cell>
          <cell r="D1368" t="str">
            <v>Entidades del Estado - ML (Cuentas Corrientes de Clientes)</v>
          </cell>
          <cell r="E1368">
            <v>-21134.59</v>
          </cell>
          <cell r="F1368">
            <v>14500.88</v>
          </cell>
          <cell r="G1368">
            <v>1019.7</v>
          </cell>
          <cell r="H1368">
            <v>-7653.41</v>
          </cell>
          <cell r="I1368">
            <v>-21134.59</v>
          </cell>
          <cell r="J1368">
            <v>14500.88</v>
          </cell>
          <cell r="K1368">
            <v>1019.7</v>
          </cell>
          <cell r="L1368">
            <v>-7653.41</v>
          </cell>
        </row>
        <row r="1369">
          <cell r="A1369" t="str">
            <v>2110010224</v>
          </cell>
          <cell r="B1369">
            <v>18</v>
          </cell>
          <cell r="C1369" t="str">
            <v>21100102USD-006-24</v>
          </cell>
          <cell r="D1369" t="str">
            <v>Entidades del Estado - ML (Cuentas Corrientes de Clientes)</v>
          </cell>
          <cell r="E1369">
            <v>-6257.34</v>
          </cell>
          <cell r="F1369">
            <v>6106.74</v>
          </cell>
          <cell r="G1369">
            <v>0</v>
          </cell>
          <cell r="H1369">
            <v>-150.6</v>
          </cell>
          <cell r="I1369">
            <v>-6257.34</v>
          </cell>
          <cell r="J1369">
            <v>6106.74</v>
          </cell>
          <cell r="K1369">
            <v>0</v>
          </cell>
          <cell r="L1369">
            <v>-150.6</v>
          </cell>
        </row>
        <row r="1370">
          <cell r="A1370" t="str">
            <v>2110010227</v>
          </cell>
          <cell r="B1370">
            <v>18</v>
          </cell>
          <cell r="C1370" t="str">
            <v>21100102USD-006-27</v>
          </cell>
          <cell r="D1370" t="str">
            <v>Entidades del Estado - ML (Cuentas Corrientes de Clientes)</v>
          </cell>
          <cell r="E1370">
            <v>-7458.88</v>
          </cell>
          <cell r="F1370">
            <v>137600.34</v>
          </cell>
          <cell r="G1370">
            <v>132295.91</v>
          </cell>
          <cell r="H1370">
            <v>-2154.4499999999998</v>
          </cell>
          <cell r="I1370">
            <v>-7458.88</v>
          </cell>
          <cell r="J1370">
            <v>137600.34</v>
          </cell>
          <cell r="K1370">
            <v>132295.91</v>
          </cell>
          <cell r="L1370">
            <v>-2154.4499999999998</v>
          </cell>
        </row>
        <row r="1371">
          <cell r="A1371" t="str">
            <v>2110010231</v>
          </cell>
          <cell r="B1371">
            <v>18</v>
          </cell>
          <cell r="C1371" t="str">
            <v>21100102USD-006-31</v>
          </cell>
          <cell r="D1371" t="str">
            <v>Entidades del Estado - ML (Cuentas Corrientes de Clientes)</v>
          </cell>
          <cell r="E1371">
            <v>-1135811.03</v>
          </cell>
          <cell r="F1371">
            <v>2186799.4900000002</v>
          </cell>
          <cell r="G1371">
            <v>2970426.96</v>
          </cell>
          <cell r="H1371">
            <v>-1919438.5</v>
          </cell>
          <cell r="I1371">
            <v>-1135811.03</v>
          </cell>
          <cell r="J1371">
            <v>2186799.4900000002</v>
          </cell>
          <cell r="K1371">
            <v>2970426.96</v>
          </cell>
          <cell r="L1371">
            <v>-1919438.5</v>
          </cell>
        </row>
        <row r="1372">
          <cell r="A1372" t="str">
            <v>2110010241</v>
          </cell>
          <cell r="B1372">
            <v>18</v>
          </cell>
          <cell r="C1372" t="str">
            <v>21100102USD-006-41</v>
          </cell>
          <cell r="D1372" t="str">
            <v>Entidades del Estado - ML (Cuentas Corrientes de Clientes)</v>
          </cell>
          <cell r="E1372">
            <v>-35954.300000000003</v>
          </cell>
          <cell r="F1372">
            <v>44685.46</v>
          </cell>
          <cell r="G1372">
            <v>14790.86</v>
          </cell>
          <cell r="H1372">
            <v>-6059.7</v>
          </cell>
          <cell r="I1372">
            <v>-35954.300000000003</v>
          </cell>
          <cell r="J1372">
            <v>44685.46</v>
          </cell>
          <cell r="K1372">
            <v>14790.86</v>
          </cell>
          <cell r="L1372">
            <v>-6059.7</v>
          </cell>
        </row>
        <row r="1373">
          <cell r="A1373" t="str">
            <v>21100103 U</v>
          </cell>
          <cell r="B1373">
            <v>12</v>
          </cell>
          <cell r="C1373" t="str">
            <v>21100103 USD</v>
          </cell>
          <cell r="D1373" t="str">
            <v>Empresas privadas - ML</v>
          </cell>
          <cell r="E1373">
            <v>-72091670.879999995</v>
          </cell>
          <cell r="F1373">
            <v>81945182.650000006</v>
          </cell>
          <cell r="G1373">
            <v>84492672.620000005</v>
          </cell>
          <cell r="H1373">
            <v>-74639160.849999994</v>
          </cell>
          <cell r="I1373">
            <v>-72091670.879999995</v>
          </cell>
          <cell r="J1373">
            <v>81945182.650000006</v>
          </cell>
          <cell r="K1373">
            <v>84492672.620000005</v>
          </cell>
          <cell r="L1373">
            <v>-74639160.849999994</v>
          </cell>
        </row>
        <row r="1374">
          <cell r="A1374" t="str">
            <v>2110010301</v>
          </cell>
          <cell r="B1374">
            <v>18</v>
          </cell>
          <cell r="C1374" t="str">
            <v>21100103USD-006-01</v>
          </cell>
          <cell r="D1374" t="str">
            <v>Empresas privadas - ML (Cuentas Corrientes de Clientes)</v>
          </cell>
          <cell r="E1374">
            <v>-337949.65</v>
          </cell>
          <cell r="F1374">
            <v>662180.46</v>
          </cell>
          <cell r="G1374">
            <v>699424.17</v>
          </cell>
          <cell r="H1374">
            <v>-375193.36</v>
          </cell>
          <cell r="I1374">
            <v>-337949.65</v>
          </cell>
          <cell r="J1374">
            <v>662180.46</v>
          </cell>
          <cell r="K1374">
            <v>699424.17</v>
          </cell>
          <cell r="L1374">
            <v>-375193.36</v>
          </cell>
        </row>
        <row r="1375">
          <cell r="A1375" t="str">
            <v>2110010302</v>
          </cell>
          <cell r="B1375">
            <v>18</v>
          </cell>
          <cell r="C1375" t="str">
            <v>21100103USD-006-02</v>
          </cell>
          <cell r="D1375" t="str">
            <v>Empresas privadas - ML (Cuentas Corrientes de Clientes)</v>
          </cell>
          <cell r="E1375">
            <v>-1565172.36</v>
          </cell>
          <cell r="F1375">
            <v>2835665.42</v>
          </cell>
          <cell r="G1375">
            <v>2291936.92</v>
          </cell>
          <cell r="H1375">
            <v>-1021443.86</v>
          </cell>
          <cell r="I1375">
            <v>-1565172.36</v>
          </cell>
          <cell r="J1375">
            <v>2835665.42</v>
          </cell>
          <cell r="K1375">
            <v>2291936.92</v>
          </cell>
          <cell r="L1375">
            <v>-1021443.86</v>
          </cell>
        </row>
        <row r="1376">
          <cell r="A1376" t="str">
            <v>2110010303</v>
          </cell>
          <cell r="B1376">
            <v>18</v>
          </cell>
          <cell r="C1376" t="str">
            <v>21100103USD-006-03</v>
          </cell>
          <cell r="D1376" t="str">
            <v>Empresas privadas - ML (Cuentas Corrientes de Clientes)</v>
          </cell>
          <cell r="E1376">
            <v>-749528.03</v>
          </cell>
          <cell r="F1376">
            <v>4100073.69</v>
          </cell>
          <cell r="G1376">
            <v>3950144.21</v>
          </cell>
          <cell r="H1376">
            <v>-599598.55000000005</v>
          </cell>
          <cell r="I1376">
            <v>-749528.03</v>
          </cell>
          <cell r="J1376">
            <v>4100073.69</v>
          </cell>
          <cell r="K1376">
            <v>3950144.21</v>
          </cell>
          <cell r="L1376">
            <v>-599598.55000000005</v>
          </cell>
        </row>
        <row r="1377">
          <cell r="A1377" t="str">
            <v>2110010304</v>
          </cell>
          <cell r="B1377">
            <v>18</v>
          </cell>
          <cell r="C1377" t="str">
            <v>21100103USD-006-04</v>
          </cell>
          <cell r="D1377" t="str">
            <v>Empresas privadas - ML (Cuentas Corrientes de Clientes)</v>
          </cell>
          <cell r="E1377">
            <v>-482749.35</v>
          </cell>
          <cell r="F1377">
            <v>472405.72</v>
          </cell>
          <cell r="G1377">
            <v>602824.73</v>
          </cell>
          <cell r="H1377">
            <v>-613168.36</v>
          </cell>
          <cell r="I1377">
            <v>-482749.35</v>
          </cell>
          <cell r="J1377">
            <v>472405.72</v>
          </cell>
          <cell r="K1377">
            <v>602824.73</v>
          </cell>
          <cell r="L1377">
            <v>-613168.36</v>
          </cell>
        </row>
        <row r="1378">
          <cell r="A1378" t="str">
            <v>2110010305</v>
          </cell>
          <cell r="B1378">
            <v>18</v>
          </cell>
          <cell r="C1378" t="str">
            <v>21100103USD-006-05</v>
          </cell>
          <cell r="D1378" t="str">
            <v>Empresas privadas - ML (Cuentas Corrientes de Clientes)</v>
          </cell>
          <cell r="E1378">
            <v>-85132.57</v>
          </cell>
          <cell r="F1378">
            <v>67236.08</v>
          </cell>
          <cell r="G1378">
            <v>84708.5</v>
          </cell>
          <cell r="H1378">
            <v>-102604.99</v>
          </cell>
          <cell r="I1378">
            <v>-85132.57</v>
          </cell>
          <cell r="J1378">
            <v>67236.08</v>
          </cell>
          <cell r="K1378">
            <v>84708.5</v>
          </cell>
          <cell r="L1378">
            <v>-102604.99</v>
          </cell>
        </row>
        <row r="1379">
          <cell r="A1379" t="str">
            <v>2110010307</v>
          </cell>
          <cell r="B1379">
            <v>18</v>
          </cell>
          <cell r="C1379" t="str">
            <v>21100103USD-006-07</v>
          </cell>
          <cell r="D1379" t="str">
            <v>Empresas privadas - ML (Cuentas Corrientes de Clientes)</v>
          </cell>
          <cell r="E1379">
            <v>-209783.67999999999</v>
          </cell>
          <cell r="F1379">
            <v>201989.26</v>
          </cell>
          <cell r="G1379">
            <v>195366.08</v>
          </cell>
          <cell r="H1379">
            <v>-203160.5</v>
          </cell>
          <cell r="I1379">
            <v>-209783.67999999999</v>
          </cell>
          <cell r="J1379">
            <v>201989.26</v>
          </cell>
          <cell r="K1379">
            <v>195366.08</v>
          </cell>
          <cell r="L1379">
            <v>-203160.5</v>
          </cell>
        </row>
        <row r="1380">
          <cell r="A1380" t="str">
            <v>2110010308</v>
          </cell>
          <cell r="B1380">
            <v>18</v>
          </cell>
          <cell r="C1380" t="str">
            <v>21100103USD-006-08</v>
          </cell>
          <cell r="D1380" t="str">
            <v>Empresas privadas - ML (Cuentas Corrientes de Clientes)</v>
          </cell>
          <cell r="E1380">
            <v>-1496246.05</v>
          </cell>
          <cell r="F1380">
            <v>3414545.41</v>
          </cell>
          <cell r="G1380">
            <v>5198911.87</v>
          </cell>
          <cell r="H1380">
            <v>-3280612.51</v>
          </cell>
          <cell r="I1380">
            <v>-1496246.05</v>
          </cell>
          <cell r="J1380">
            <v>3414545.41</v>
          </cell>
          <cell r="K1380">
            <v>5198911.87</v>
          </cell>
          <cell r="L1380">
            <v>-3280612.51</v>
          </cell>
        </row>
        <row r="1381">
          <cell r="A1381" t="str">
            <v>2110010310</v>
          </cell>
          <cell r="B1381">
            <v>18</v>
          </cell>
          <cell r="C1381" t="str">
            <v>21100103USD-006-10</v>
          </cell>
          <cell r="D1381" t="str">
            <v>Empresas privadas - ML (Cuentas Corrientes de Clientes)</v>
          </cell>
          <cell r="E1381">
            <v>-545568.11</v>
          </cell>
          <cell r="F1381">
            <v>447885.9</v>
          </cell>
          <cell r="G1381">
            <v>322817.94</v>
          </cell>
          <cell r="H1381">
            <v>-420500.15</v>
          </cell>
          <cell r="I1381">
            <v>-545568.11</v>
          </cell>
          <cell r="J1381">
            <v>447885.9</v>
          </cell>
          <cell r="K1381">
            <v>322817.94</v>
          </cell>
          <cell r="L1381">
            <v>-420500.15</v>
          </cell>
        </row>
        <row r="1382">
          <cell r="A1382" t="str">
            <v>2110010311</v>
          </cell>
          <cell r="B1382">
            <v>18</v>
          </cell>
          <cell r="C1382" t="str">
            <v>21100103USD-006-11</v>
          </cell>
          <cell r="D1382" t="str">
            <v>Empresas privadas - ML (Cuentas Corrientes de Clientes)</v>
          </cell>
          <cell r="E1382">
            <v>-242114.3</v>
          </cell>
          <cell r="F1382">
            <v>425977.9</v>
          </cell>
          <cell r="G1382">
            <v>282542.03999999998</v>
          </cell>
          <cell r="H1382">
            <v>-98678.44</v>
          </cell>
          <cell r="I1382">
            <v>-242114.3</v>
          </cell>
          <cell r="J1382">
            <v>425977.9</v>
          </cell>
          <cell r="K1382">
            <v>282542.03999999998</v>
          </cell>
          <cell r="L1382">
            <v>-98678.44</v>
          </cell>
        </row>
        <row r="1383">
          <cell r="A1383" t="str">
            <v>2110010312</v>
          </cell>
          <cell r="B1383">
            <v>18</v>
          </cell>
          <cell r="C1383" t="str">
            <v>21100103USD-006-12</v>
          </cell>
          <cell r="D1383" t="str">
            <v>Empresas privadas - ML (Cuentas Corrientes de Clientes)</v>
          </cell>
          <cell r="E1383">
            <v>-146124.37</v>
          </cell>
          <cell r="F1383">
            <v>59446.05</v>
          </cell>
          <cell r="G1383">
            <v>107680.69</v>
          </cell>
          <cell r="H1383">
            <v>-194359.01</v>
          </cell>
          <cell r="I1383">
            <v>-146124.37</v>
          </cell>
          <cell r="J1383">
            <v>59446.05</v>
          </cell>
          <cell r="K1383">
            <v>107680.69</v>
          </cell>
          <cell r="L1383">
            <v>-194359.01</v>
          </cell>
        </row>
        <row r="1384">
          <cell r="A1384" t="str">
            <v>2110010313</v>
          </cell>
          <cell r="B1384">
            <v>18</v>
          </cell>
          <cell r="C1384" t="str">
            <v>21100103USD-006-13</v>
          </cell>
          <cell r="D1384" t="str">
            <v>Empresas privadas - ML (Cuentas Corrientes de Clientes)</v>
          </cell>
          <cell r="E1384">
            <v>-229059.47</v>
          </cell>
          <cell r="F1384">
            <v>253006.94</v>
          </cell>
          <cell r="G1384">
            <v>118101.46</v>
          </cell>
          <cell r="H1384">
            <v>-94153.99</v>
          </cell>
          <cell r="I1384">
            <v>-229059.47</v>
          </cell>
          <cell r="J1384">
            <v>253006.94</v>
          </cell>
          <cell r="K1384">
            <v>118101.46</v>
          </cell>
          <cell r="L1384">
            <v>-94153.99</v>
          </cell>
        </row>
        <row r="1385">
          <cell r="A1385" t="str">
            <v>2110010317</v>
          </cell>
          <cell r="B1385">
            <v>18</v>
          </cell>
          <cell r="C1385" t="str">
            <v>21100103USD-006-17</v>
          </cell>
          <cell r="D1385" t="str">
            <v>Empresas privadas - ML (Cuentas Corrientes de Clientes)</v>
          </cell>
          <cell r="E1385">
            <v>-479866.83</v>
          </cell>
          <cell r="F1385">
            <v>1108453.94</v>
          </cell>
          <cell r="G1385">
            <v>995185.07</v>
          </cell>
          <cell r="H1385">
            <v>-366597.96</v>
          </cell>
          <cell r="I1385">
            <v>-479866.83</v>
          </cell>
          <cell r="J1385">
            <v>1108453.94</v>
          </cell>
          <cell r="K1385">
            <v>995185.07</v>
          </cell>
          <cell r="L1385">
            <v>-366597.96</v>
          </cell>
        </row>
        <row r="1386">
          <cell r="A1386" t="str">
            <v>2110010318</v>
          </cell>
          <cell r="B1386">
            <v>18</v>
          </cell>
          <cell r="C1386" t="str">
            <v>21100103USD-006-18</v>
          </cell>
          <cell r="D1386" t="str">
            <v>Empresas privadas - ML (Cuentas Corrientes de Clientes)</v>
          </cell>
          <cell r="E1386">
            <v>-36841.93</v>
          </cell>
          <cell r="F1386">
            <v>1094762.25</v>
          </cell>
          <cell r="G1386">
            <v>1092664.25</v>
          </cell>
          <cell r="H1386">
            <v>-34743.93</v>
          </cell>
          <cell r="I1386">
            <v>-36841.93</v>
          </cell>
          <cell r="J1386">
            <v>1094762.25</v>
          </cell>
          <cell r="K1386">
            <v>1092664.25</v>
          </cell>
          <cell r="L1386">
            <v>-34743.93</v>
          </cell>
        </row>
        <row r="1387">
          <cell r="A1387" t="str">
            <v>2110010319</v>
          </cell>
          <cell r="B1387">
            <v>18</v>
          </cell>
          <cell r="C1387" t="str">
            <v>21100103USD-006-19</v>
          </cell>
          <cell r="D1387" t="str">
            <v>Empresas privadas - ML (Cuentas Corrientes de Clientes)</v>
          </cell>
          <cell r="E1387">
            <v>-161403.01</v>
          </cell>
          <cell r="F1387">
            <v>296200.21000000002</v>
          </cell>
          <cell r="G1387">
            <v>295687.58</v>
          </cell>
          <cell r="H1387">
            <v>-160890.38</v>
          </cell>
          <cell r="I1387">
            <v>-161403.01</v>
          </cell>
          <cell r="J1387">
            <v>296200.21000000002</v>
          </cell>
          <cell r="K1387">
            <v>295687.58</v>
          </cell>
          <cell r="L1387">
            <v>-160890.38</v>
          </cell>
        </row>
        <row r="1388">
          <cell r="A1388" t="str">
            <v>2110010322</v>
          </cell>
          <cell r="B1388">
            <v>18</v>
          </cell>
          <cell r="C1388" t="str">
            <v>21100103USD-006-22</v>
          </cell>
          <cell r="D1388" t="str">
            <v>Empresas privadas - ML (Cuentas Corrientes de Clientes)</v>
          </cell>
          <cell r="E1388">
            <v>-5069.4799999999996</v>
          </cell>
          <cell r="F1388">
            <v>18085.91</v>
          </cell>
          <cell r="G1388">
            <v>21055.09</v>
          </cell>
          <cell r="H1388">
            <v>-8038.66</v>
          </cell>
          <cell r="I1388">
            <v>-5069.4799999999996</v>
          </cell>
          <cell r="J1388">
            <v>18085.91</v>
          </cell>
          <cell r="K1388">
            <v>21055.09</v>
          </cell>
          <cell r="L1388">
            <v>-8038.66</v>
          </cell>
        </row>
        <row r="1389">
          <cell r="A1389" t="str">
            <v>2110010323</v>
          </cell>
          <cell r="B1389">
            <v>18</v>
          </cell>
          <cell r="C1389" t="str">
            <v>21100103USD-006-23</v>
          </cell>
          <cell r="D1389" t="str">
            <v>Empresas privadas - ML (Cuentas Corrientes de Clientes)</v>
          </cell>
          <cell r="E1389">
            <v>-450707.47</v>
          </cell>
          <cell r="F1389">
            <v>776170.45</v>
          </cell>
          <cell r="G1389">
            <v>713381.59</v>
          </cell>
          <cell r="H1389">
            <v>-387918.61</v>
          </cell>
          <cell r="I1389">
            <v>-450707.47</v>
          </cell>
          <cell r="J1389">
            <v>776170.45</v>
          </cell>
          <cell r="K1389">
            <v>713381.59</v>
          </cell>
          <cell r="L1389">
            <v>-387918.61</v>
          </cell>
        </row>
        <row r="1390">
          <cell r="A1390" t="str">
            <v>2110010324</v>
          </cell>
          <cell r="B1390">
            <v>18</v>
          </cell>
          <cell r="C1390" t="str">
            <v>21100103USD-006-24</v>
          </cell>
          <cell r="D1390" t="str">
            <v>Empresas privadas - ML (Cuentas Corrientes de Clientes)</v>
          </cell>
          <cell r="E1390">
            <v>-201645.11</v>
          </cell>
          <cell r="F1390">
            <v>235342.52</v>
          </cell>
          <cell r="G1390">
            <v>186147.14</v>
          </cell>
          <cell r="H1390">
            <v>-152449.73000000001</v>
          </cell>
          <cell r="I1390">
            <v>-201645.11</v>
          </cell>
          <cell r="J1390">
            <v>235342.52</v>
          </cell>
          <cell r="K1390">
            <v>186147.14</v>
          </cell>
          <cell r="L1390">
            <v>-152449.73000000001</v>
          </cell>
        </row>
        <row r="1391">
          <cell r="A1391" t="str">
            <v>2110010325</v>
          </cell>
          <cell r="B1391">
            <v>18</v>
          </cell>
          <cell r="C1391" t="str">
            <v>21100103USD-006-25</v>
          </cell>
          <cell r="D1391" t="str">
            <v>Empresas privadas - ML (Cuentas Corrientes de Clientes)</v>
          </cell>
          <cell r="E1391">
            <v>-1078708.3</v>
          </cell>
          <cell r="F1391">
            <v>1475257.15</v>
          </cell>
          <cell r="G1391">
            <v>1672630.11</v>
          </cell>
          <cell r="H1391">
            <v>-1276081.26</v>
          </cell>
          <cell r="I1391">
            <v>-1078708.3</v>
          </cell>
          <cell r="J1391">
            <v>1475257.15</v>
          </cell>
          <cell r="K1391">
            <v>1672630.11</v>
          </cell>
          <cell r="L1391">
            <v>-1276081.26</v>
          </cell>
        </row>
        <row r="1392">
          <cell r="A1392" t="str">
            <v>2110010326</v>
          </cell>
          <cell r="B1392">
            <v>18</v>
          </cell>
          <cell r="C1392" t="str">
            <v>21100103USD-006-26</v>
          </cell>
          <cell r="D1392" t="str">
            <v>Empresas privadas - ML (Cuentas Corrientes de Clientes)</v>
          </cell>
          <cell r="E1392">
            <v>-27301.84</v>
          </cell>
          <cell r="F1392">
            <v>57594.07</v>
          </cell>
          <cell r="G1392">
            <v>38413.800000000003</v>
          </cell>
          <cell r="H1392">
            <v>-8121.57</v>
          </cell>
          <cell r="I1392">
            <v>-27301.84</v>
          </cell>
          <cell r="J1392">
            <v>57594.07</v>
          </cell>
          <cell r="K1392">
            <v>38413.800000000003</v>
          </cell>
          <cell r="L1392">
            <v>-8121.57</v>
          </cell>
        </row>
        <row r="1393">
          <cell r="A1393" t="str">
            <v>2110010327</v>
          </cell>
          <cell r="B1393">
            <v>18</v>
          </cell>
          <cell r="C1393" t="str">
            <v>21100103USD-006-27</v>
          </cell>
          <cell r="D1393" t="str">
            <v>Empresas privadas - ML (Cuentas Corrientes de Clientes)</v>
          </cell>
          <cell r="E1393">
            <v>-178083.24</v>
          </cell>
          <cell r="F1393">
            <v>1727227.94</v>
          </cell>
          <cell r="G1393">
            <v>1746047.4</v>
          </cell>
          <cell r="H1393">
            <v>-196902.7</v>
          </cell>
          <cell r="I1393">
            <v>-178083.24</v>
          </cell>
          <cell r="J1393">
            <v>1727227.94</v>
          </cell>
          <cell r="K1393">
            <v>1746047.4</v>
          </cell>
          <cell r="L1393">
            <v>-196902.7</v>
          </cell>
        </row>
        <row r="1394">
          <cell r="A1394" t="str">
            <v>2110010331</v>
          </cell>
          <cell r="B1394">
            <v>18</v>
          </cell>
          <cell r="C1394" t="str">
            <v>21100103USD-006-31</v>
          </cell>
          <cell r="D1394" t="str">
            <v>Empresas privadas - ML (Cuentas Corrientes de Clientes)</v>
          </cell>
          <cell r="E1394">
            <v>-58780774.590000004</v>
          </cell>
          <cell r="F1394">
            <v>53247726.969999999</v>
          </cell>
          <cell r="G1394">
            <v>54624034.18</v>
          </cell>
          <cell r="H1394">
            <v>-60157081.799999997</v>
          </cell>
          <cell r="I1394">
            <v>-58780774.590000004</v>
          </cell>
          <cell r="J1394">
            <v>53247726.969999999</v>
          </cell>
          <cell r="K1394">
            <v>54624034.18</v>
          </cell>
          <cell r="L1394">
            <v>-60157081.799999997</v>
          </cell>
        </row>
        <row r="1395">
          <cell r="A1395" t="str">
            <v>2110010341</v>
          </cell>
          <cell r="B1395">
            <v>18</v>
          </cell>
          <cell r="C1395" t="str">
            <v>21100103USD-006-41</v>
          </cell>
          <cell r="D1395" t="str">
            <v>Empresas privadas - ML (Cuentas Corrientes de Clientes)</v>
          </cell>
          <cell r="E1395">
            <v>-4373702.08</v>
          </cell>
          <cell r="F1395">
            <v>8812559.1799999997</v>
          </cell>
          <cell r="G1395">
            <v>9061137.7300000004</v>
          </cell>
          <cell r="H1395">
            <v>-4622280.63</v>
          </cell>
          <cell r="I1395">
            <v>-4373702.08</v>
          </cell>
          <cell r="J1395">
            <v>8812559.1799999997</v>
          </cell>
          <cell r="K1395">
            <v>9061137.7300000004</v>
          </cell>
          <cell r="L1395">
            <v>-4622280.63</v>
          </cell>
        </row>
        <row r="1396">
          <cell r="A1396" t="str">
            <v>2110010358</v>
          </cell>
          <cell r="B1396">
            <v>18</v>
          </cell>
          <cell r="C1396" t="str">
            <v>21100103USD-006-58</v>
          </cell>
          <cell r="D1396" t="str">
            <v>Empresas privadas - ML (Cuentas Corrientes de Clientes)</v>
          </cell>
          <cell r="E1396">
            <v>-124953.81</v>
          </cell>
          <cell r="F1396">
            <v>81236.27</v>
          </cell>
          <cell r="G1396">
            <v>129584.47</v>
          </cell>
          <cell r="H1396">
            <v>-173302.01</v>
          </cell>
          <cell r="I1396">
            <v>-124953.81</v>
          </cell>
          <cell r="J1396">
            <v>81236.27</v>
          </cell>
          <cell r="K1396">
            <v>129584.47</v>
          </cell>
          <cell r="L1396">
            <v>-173302.01</v>
          </cell>
        </row>
        <row r="1397">
          <cell r="A1397" t="str">
            <v>2110010359</v>
          </cell>
          <cell r="B1397">
            <v>18</v>
          </cell>
          <cell r="C1397" t="str">
            <v>21100103USD-006-59</v>
          </cell>
          <cell r="D1397" t="str">
            <v>Empresas privadas - ML (Cuentas Corrientes de Clientes)</v>
          </cell>
          <cell r="E1397">
            <v>-103185.25</v>
          </cell>
          <cell r="F1397">
            <v>74152.960000000006</v>
          </cell>
          <cell r="G1397">
            <v>62245.599999999999</v>
          </cell>
          <cell r="H1397">
            <v>-91277.89</v>
          </cell>
          <cell r="I1397">
            <v>-103185.25</v>
          </cell>
          <cell r="J1397">
            <v>74152.960000000006</v>
          </cell>
          <cell r="K1397">
            <v>62245.599999999999</v>
          </cell>
          <cell r="L1397">
            <v>-91277.89</v>
          </cell>
        </row>
        <row r="1398">
          <cell r="A1398" t="str">
            <v>21100104 U</v>
          </cell>
          <cell r="B1398">
            <v>12</v>
          </cell>
          <cell r="C1398" t="str">
            <v>21100104 USD</v>
          </cell>
          <cell r="D1398" t="str">
            <v>Particulares - ML</v>
          </cell>
          <cell r="E1398">
            <v>-12467962.529999999</v>
          </cell>
          <cell r="F1398">
            <v>45710755.119999997</v>
          </cell>
          <cell r="G1398">
            <v>46098997.100000001</v>
          </cell>
          <cell r="H1398">
            <v>-12856204.51</v>
          </cell>
          <cell r="I1398">
            <v>-12467962.529999999</v>
          </cell>
          <cell r="J1398">
            <v>45710755.119999997</v>
          </cell>
          <cell r="K1398">
            <v>46098997.100000001</v>
          </cell>
          <cell r="L1398">
            <v>-12856204.51</v>
          </cell>
        </row>
        <row r="1399">
          <cell r="A1399" t="str">
            <v>2110010401</v>
          </cell>
          <cell r="B1399">
            <v>18</v>
          </cell>
          <cell r="C1399" t="str">
            <v>21100104USD-006-01</v>
          </cell>
          <cell r="D1399" t="str">
            <v>Particulares - ML (Cuentas Corrientes de Clientes)</v>
          </cell>
          <cell r="E1399">
            <v>-125080.81</v>
          </cell>
          <cell r="F1399">
            <v>155991.54</v>
          </cell>
          <cell r="G1399">
            <v>182672.87</v>
          </cell>
          <cell r="H1399">
            <v>-151762.14000000001</v>
          </cell>
          <cell r="I1399">
            <v>-125080.81</v>
          </cell>
          <cell r="J1399">
            <v>155991.54</v>
          </cell>
          <cell r="K1399">
            <v>182672.87</v>
          </cell>
          <cell r="L1399">
            <v>-151762.14000000001</v>
          </cell>
        </row>
        <row r="1400">
          <cell r="A1400" t="str">
            <v>2110010402</v>
          </cell>
          <cell r="B1400">
            <v>18</v>
          </cell>
          <cell r="C1400" t="str">
            <v>21100104USD-006-02</v>
          </cell>
          <cell r="D1400" t="str">
            <v>Particulares - ML (Cuentas Corrientes de Clientes)</v>
          </cell>
          <cell r="E1400">
            <v>-871479.69</v>
          </cell>
          <cell r="F1400">
            <v>511528.61</v>
          </cell>
          <cell r="G1400">
            <v>448189.63</v>
          </cell>
          <cell r="H1400">
            <v>-808140.71</v>
          </cell>
          <cell r="I1400">
            <v>-871479.69</v>
          </cell>
          <cell r="J1400">
            <v>511528.61</v>
          </cell>
          <cell r="K1400">
            <v>448189.63</v>
          </cell>
          <cell r="L1400">
            <v>-808140.71</v>
          </cell>
        </row>
        <row r="1401">
          <cell r="A1401" t="str">
            <v>2110010403</v>
          </cell>
          <cell r="B1401">
            <v>18</v>
          </cell>
          <cell r="C1401" t="str">
            <v>21100104USD-006-03</v>
          </cell>
          <cell r="D1401" t="str">
            <v>Particulares - ML (Cuentas Corrientes de Clientes)</v>
          </cell>
          <cell r="E1401">
            <v>-1624608.04</v>
          </cell>
          <cell r="F1401">
            <v>4451943.49</v>
          </cell>
          <cell r="G1401">
            <v>4311595.92</v>
          </cell>
          <cell r="H1401">
            <v>-1484260.47</v>
          </cell>
          <cell r="I1401">
            <v>-1624608.04</v>
          </cell>
          <cell r="J1401">
            <v>4451943.49</v>
          </cell>
          <cell r="K1401">
            <v>4311595.92</v>
          </cell>
          <cell r="L1401">
            <v>-1484260.47</v>
          </cell>
        </row>
        <row r="1402">
          <cell r="A1402" t="str">
            <v>2110010404</v>
          </cell>
          <cell r="B1402">
            <v>18</v>
          </cell>
          <cell r="C1402" t="str">
            <v>21100104USD-006-04</v>
          </cell>
          <cell r="D1402" t="str">
            <v>Particulares - ML (Cuentas Corrientes de Clientes)</v>
          </cell>
          <cell r="E1402">
            <v>-474887.82</v>
          </cell>
          <cell r="F1402">
            <v>862265.21</v>
          </cell>
          <cell r="G1402">
            <v>750080.89</v>
          </cell>
          <cell r="H1402">
            <v>-362703.5</v>
          </cell>
          <cell r="I1402">
            <v>-474887.82</v>
          </cell>
          <cell r="J1402">
            <v>862265.21</v>
          </cell>
          <cell r="K1402">
            <v>750080.89</v>
          </cell>
          <cell r="L1402">
            <v>-362703.5</v>
          </cell>
        </row>
        <row r="1403">
          <cell r="A1403" t="str">
            <v>2110010405</v>
          </cell>
          <cell r="B1403">
            <v>18</v>
          </cell>
          <cell r="C1403" t="str">
            <v>21100104USD-006-05</v>
          </cell>
          <cell r="D1403" t="str">
            <v>Particulares - ML (Cuentas Corrientes de Clientes)</v>
          </cell>
          <cell r="E1403">
            <v>-244462.11</v>
          </cell>
          <cell r="F1403">
            <v>367390.91</v>
          </cell>
          <cell r="G1403">
            <v>370594.46</v>
          </cell>
          <cell r="H1403">
            <v>-247665.66</v>
          </cell>
          <cell r="I1403">
            <v>-244462.11</v>
          </cell>
          <cell r="J1403">
            <v>367390.91</v>
          </cell>
          <cell r="K1403">
            <v>370594.46</v>
          </cell>
          <cell r="L1403">
            <v>-247665.66</v>
          </cell>
        </row>
        <row r="1404">
          <cell r="A1404" t="str">
            <v>2110010407</v>
          </cell>
          <cell r="B1404">
            <v>18</v>
          </cell>
          <cell r="C1404" t="str">
            <v>21100104USD-006-07</v>
          </cell>
          <cell r="D1404" t="str">
            <v>Particulares - ML (Cuentas Corrientes de Clientes)</v>
          </cell>
          <cell r="E1404">
            <v>-267582.61</v>
          </cell>
          <cell r="F1404">
            <v>561622.61</v>
          </cell>
          <cell r="G1404">
            <v>617326.98</v>
          </cell>
          <cell r="H1404">
            <v>-323286.98</v>
          </cell>
          <cell r="I1404">
            <v>-267582.61</v>
          </cell>
          <cell r="J1404">
            <v>561622.61</v>
          </cell>
          <cell r="K1404">
            <v>617326.98</v>
          </cell>
          <cell r="L1404">
            <v>-323286.98</v>
          </cell>
        </row>
        <row r="1405">
          <cell r="A1405" t="str">
            <v>2110010408</v>
          </cell>
          <cell r="B1405">
            <v>18</v>
          </cell>
          <cell r="C1405" t="str">
            <v>21100104USD-006-08</v>
          </cell>
          <cell r="D1405" t="str">
            <v>Particulares - ML (Cuentas Corrientes de Clientes)</v>
          </cell>
          <cell r="E1405">
            <v>-262756.51</v>
          </cell>
          <cell r="F1405">
            <v>586569.46</v>
          </cell>
          <cell r="G1405">
            <v>717214.27</v>
          </cell>
          <cell r="H1405">
            <v>-393401.32</v>
          </cell>
          <cell r="I1405">
            <v>-262756.51</v>
          </cell>
          <cell r="J1405">
            <v>586569.46</v>
          </cell>
          <cell r="K1405">
            <v>717214.27</v>
          </cell>
          <cell r="L1405">
            <v>-393401.32</v>
          </cell>
        </row>
        <row r="1406">
          <cell r="A1406" t="str">
            <v>2110010410</v>
          </cell>
          <cell r="B1406">
            <v>18</v>
          </cell>
          <cell r="C1406" t="str">
            <v>21100104USD-006-10</v>
          </cell>
          <cell r="D1406" t="str">
            <v>Particulares - ML (Cuentas Corrientes de Clientes)</v>
          </cell>
          <cell r="E1406">
            <v>-514999.22</v>
          </cell>
          <cell r="F1406">
            <v>634383.89</v>
          </cell>
          <cell r="G1406">
            <v>689773.37</v>
          </cell>
          <cell r="H1406">
            <v>-570388.69999999995</v>
          </cell>
          <cell r="I1406">
            <v>-514999.22</v>
          </cell>
          <cell r="J1406">
            <v>634383.89</v>
          </cell>
          <cell r="K1406">
            <v>689773.37</v>
          </cell>
          <cell r="L1406">
            <v>-570388.69999999995</v>
          </cell>
        </row>
        <row r="1407">
          <cell r="A1407" t="str">
            <v>2110010411</v>
          </cell>
          <cell r="B1407">
            <v>18</v>
          </cell>
          <cell r="C1407" t="str">
            <v>21100104USD-006-11</v>
          </cell>
          <cell r="D1407" t="str">
            <v>Particulares - ML (Cuentas Corrientes de Clientes)</v>
          </cell>
          <cell r="E1407">
            <v>-352830.99</v>
          </cell>
          <cell r="F1407">
            <v>388292.81</v>
          </cell>
          <cell r="G1407">
            <v>432793.29</v>
          </cell>
          <cell r="H1407">
            <v>-397331.47</v>
          </cell>
          <cell r="I1407">
            <v>-352830.99</v>
          </cell>
          <cell r="J1407">
            <v>388292.81</v>
          </cell>
          <cell r="K1407">
            <v>432793.29</v>
          </cell>
          <cell r="L1407">
            <v>-397331.47</v>
          </cell>
        </row>
        <row r="1408">
          <cell r="A1408" t="str">
            <v>2110010412</v>
          </cell>
          <cell r="B1408">
            <v>18</v>
          </cell>
          <cell r="C1408" t="str">
            <v>21100104USD-006-12</v>
          </cell>
          <cell r="D1408" t="str">
            <v>Particulares - ML (Cuentas Corrientes de Clientes)</v>
          </cell>
          <cell r="E1408">
            <v>-192435.8</v>
          </cell>
          <cell r="F1408">
            <v>278573.25</v>
          </cell>
          <cell r="G1408">
            <v>225049.85</v>
          </cell>
          <cell r="H1408">
            <v>-138912.4</v>
          </cell>
          <cell r="I1408">
            <v>-192435.8</v>
          </cell>
          <cell r="J1408">
            <v>278573.25</v>
          </cell>
          <cell r="K1408">
            <v>225049.85</v>
          </cell>
          <cell r="L1408">
            <v>-138912.4</v>
          </cell>
        </row>
        <row r="1409">
          <cell r="A1409" t="str">
            <v>2110010413</v>
          </cell>
          <cell r="B1409">
            <v>18</v>
          </cell>
          <cell r="C1409" t="str">
            <v>21100104USD-006-13</v>
          </cell>
          <cell r="D1409" t="str">
            <v>Particulares - ML (Cuentas Corrientes de Clientes)</v>
          </cell>
          <cell r="E1409">
            <v>-358089.6</v>
          </cell>
          <cell r="F1409">
            <v>429822.5</v>
          </cell>
          <cell r="G1409">
            <v>431890.21</v>
          </cell>
          <cell r="H1409">
            <v>-360157.31</v>
          </cell>
          <cell r="I1409">
            <v>-358089.6</v>
          </cell>
          <cell r="J1409">
            <v>429822.5</v>
          </cell>
          <cell r="K1409">
            <v>431890.21</v>
          </cell>
          <cell r="L1409">
            <v>-360157.31</v>
          </cell>
        </row>
        <row r="1410">
          <cell r="A1410" t="str">
            <v>2110010417</v>
          </cell>
          <cell r="B1410">
            <v>18</v>
          </cell>
          <cell r="C1410" t="str">
            <v>21100104USD-006-17</v>
          </cell>
          <cell r="D1410" t="str">
            <v>Particulares - ML (Cuentas Corrientes de Clientes)</v>
          </cell>
          <cell r="E1410">
            <v>-270832.59999999998</v>
          </cell>
          <cell r="F1410">
            <v>1313729.75</v>
          </cell>
          <cell r="G1410">
            <v>1429197.55</v>
          </cell>
          <cell r="H1410">
            <v>-386300.4</v>
          </cell>
          <cell r="I1410">
            <v>-270832.59999999998</v>
          </cell>
          <cell r="J1410">
            <v>1313729.75</v>
          </cell>
          <cell r="K1410">
            <v>1429197.55</v>
          </cell>
          <cell r="L1410">
            <v>-386300.4</v>
          </cell>
        </row>
        <row r="1411">
          <cell r="A1411" t="str">
            <v>2110010418</v>
          </cell>
          <cell r="B1411">
            <v>18</v>
          </cell>
          <cell r="C1411" t="str">
            <v>21100104USD-006-18</v>
          </cell>
          <cell r="D1411" t="str">
            <v>Particulares - ML (Cuentas Corrientes de Clientes)</v>
          </cell>
          <cell r="E1411">
            <v>-259125.01</v>
          </cell>
          <cell r="F1411">
            <v>169804.67</v>
          </cell>
          <cell r="G1411">
            <v>258700</v>
          </cell>
          <cell r="H1411">
            <v>-348020.34</v>
          </cell>
          <cell r="I1411">
            <v>-259125.01</v>
          </cell>
          <cell r="J1411">
            <v>169804.67</v>
          </cell>
          <cell r="K1411">
            <v>258700</v>
          </cell>
          <cell r="L1411">
            <v>-348020.34</v>
          </cell>
        </row>
        <row r="1412">
          <cell r="A1412" t="str">
            <v>2110010419</v>
          </cell>
          <cell r="B1412">
            <v>18</v>
          </cell>
          <cell r="C1412" t="str">
            <v>21100104USD-006-19</v>
          </cell>
          <cell r="D1412" t="str">
            <v>Particulares - ML (Cuentas Corrientes de Clientes)</v>
          </cell>
          <cell r="E1412">
            <v>-349067.75</v>
          </cell>
          <cell r="F1412">
            <v>467799.18</v>
          </cell>
          <cell r="G1412">
            <v>560413.82999999996</v>
          </cell>
          <cell r="H1412">
            <v>-441682.4</v>
          </cell>
          <cell r="I1412">
            <v>-349067.75</v>
          </cell>
          <cell r="J1412">
            <v>467799.18</v>
          </cell>
          <cell r="K1412">
            <v>560413.82999999996</v>
          </cell>
          <cell r="L1412">
            <v>-441682.4</v>
          </cell>
        </row>
        <row r="1413">
          <cell r="A1413" t="str">
            <v>2110010422</v>
          </cell>
          <cell r="B1413">
            <v>18</v>
          </cell>
          <cell r="C1413" t="str">
            <v>21100104USD-006-22</v>
          </cell>
          <cell r="D1413" t="str">
            <v>Particulares - ML (Cuentas Corrientes de Clientes)</v>
          </cell>
          <cell r="E1413">
            <v>-114387.65</v>
          </cell>
          <cell r="F1413">
            <v>148339.51999999999</v>
          </cell>
          <cell r="G1413">
            <v>153482.20000000001</v>
          </cell>
          <cell r="H1413">
            <v>-119530.33</v>
          </cell>
          <cell r="I1413">
            <v>-114387.65</v>
          </cell>
          <cell r="J1413">
            <v>148339.51999999999</v>
          </cell>
          <cell r="K1413">
            <v>153482.20000000001</v>
          </cell>
          <cell r="L1413">
            <v>-119530.33</v>
          </cell>
        </row>
        <row r="1414">
          <cell r="A1414" t="str">
            <v>2110010423</v>
          </cell>
          <cell r="B1414">
            <v>18</v>
          </cell>
          <cell r="C1414" t="str">
            <v>21100104USD-006-23</v>
          </cell>
          <cell r="D1414" t="str">
            <v>Particulares - ML (Cuentas Corrientes de Clientes)</v>
          </cell>
          <cell r="E1414">
            <v>-371107.33</v>
          </cell>
          <cell r="F1414">
            <v>423869.9</v>
          </cell>
          <cell r="G1414">
            <v>382562.77</v>
          </cell>
          <cell r="H1414">
            <v>-329800.2</v>
          </cell>
          <cell r="I1414">
            <v>-371107.33</v>
          </cell>
          <cell r="J1414">
            <v>423869.9</v>
          </cell>
          <cell r="K1414">
            <v>382562.77</v>
          </cell>
          <cell r="L1414">
            <v>-329800.2</v>
          </cell>
        </row>
        <row r="1415">
          <cell r="A1415" t="str">
            <v>2110010424</v>
          </cell>
          <cell r="B1415">
            <v>18</v>
          </cell>
          <cell r="C1415" t="str">
            <v>21100104USD-006-24</v>
          </cell>
          <cell r="D1415" t="str">
            <v>Particulares - ML (Cuentas Corrientes de Clientes)</v>
          </cell>
          <cell r="E1415">
            <v>-247355.6</v>
          </cell>
          <cell r="F1415">
            <v>394938.95</v>
          </cell>
          <cell r="G1415">
            <v>374097.23</v>
          </cell>
          <cell r="H1415">
            <v>-226513.88</v>
          </cell>
          <cell r="I1415">
            <v>-247355.6</v>
          </cell>
          <cell r="J1415">
            <v>394938.95</v>
          </cell>
          <cell r="K1415">
            <v>374097.23</v>
          </cell>
          <cell r="L1415">
            <v>-226513.88</v>
          </cell>
        </row>
        <row r="1416">
          <cell r="A1416" t="str">
            <v>2110010425</v>
          </cell>
          <cell r="B1416">
            <v>18</v>
          </cell>
          <cell r="C1416" t="str">
            <v>21100104USD-006-25</v>
          </cell>
          <cell r="D1416" t="str">
            <v>Particulares - ML (Cuentas Corrientes de Clientes)</v>
          </cell>
          <cell r="E1416">
            <v>-402060.87</v>
          </cell>
          <cell r="F1416">
            <v>1660863.32</v>
          </cell>
          <cell r="G1416">
            <v>1715033.71</v>
          </cell>
          <cell r="H1416">
            <v>-456231.26</v>
          </cell>
          <cell r="I1416">
            <v>-402060.87</v>
          </cell>
          <cell r="J1416">
            <v>1660863.32</v>
          </cell>
          <cell r="K1416">
            <v>1715033.71</v>
          </cell>
          <cell r="L1416">
            <v>-456231.26</v>
          </cell>
        </row>
        <row r="1417">
          <cell r="A1417" t="str">
            <v>2110010426</v>
          </cell>
          <cell r="B1417">
            <v>18</v>
          </cell>
          <cell r="C1417" t="str">
            <v>21100104USD-006-26</v>
          </cell>
          <cell r="D1417" t="str">
            <v>Particulares - ML (Cuentas Corrientes de Clientes)</v>
          </cell>
          <cell r="E1417">
            <v>-150812.22</v>
          </cell>
          <cell r="F1417">
            <v>215283.93</v>
          </cell>
          <cell r="G1417">
            <v>166306.49</v>
          </cell>
          <cell r="H1417">
            <v>-101834.78</v>
          </cell>
          <cell r="I1417">
            <v>-150812.22</v>
          </cell>
          <cell r="J1417">
            <v>215283.93</v>
          </cell>
          <cell r="K1417">
            <v>166306.49</v>
          </cell>
          <cell r="L1417">
            <v>-101834.78</v>
          </cell>
        </row>
        <row r="1418">
          <cell r="A1418" t="str">
            <v>2110010427</v>
          </cell>
          <cell r="B1418">
            <v>18</v>
          </cell>
          <cell r="C1418" t="str">
            <v>21100104USD-006-27</v>
          </cell>
          <cell r="D1418" t="str">
            <v>Particulares - ML (Cuentas Corrientes de Clientes)</v>
          </cell>
          <cell r="E1418">
            <v>-223770.62</v>
          </cell>
          <cell r="F1418">
            <v>426800.56</v>
          </cell>
          <cell r="G1418">
            <v>418777.17</v>
          </cell>
          <cell r="H1418">
            <v>-215747.23</v>
          </cell>
          <cell r="I1418">
            <v>-223770.62</v>
          </cell>
          <cell r="J1418">
            <v>426800.56</v>
          </cell>
          <cell r="K1418">
            <v>418777.17</v>
          </cell>
          <cell r="L1418">
            <v>-215747.23</v>
          </cell>
        </row>
        <row r="1419">
          <cell r="A1419" t="str">
            <v>2110010431</v>
          </cell>
          <cell r="B1419">
            <v>18</v>
          </cell>
          <cell r="C1419" t="str">
            <v>21100104USD-006-31</v>
          </cell>
          <cell r="D1419" t="str">
            <v>Particulares - ML (Cuentas Corrientes de Clientes)</v>
          </cell>
          <cell r="E1419">
            <v>-3822325.16</v>
          </cell>
          <cell r="F1419">
            <v>29727609.98</v>
          </cell>
          <cell r="G1419">
            <v>30217000.899999999</v>
          </cell>
          <cell r="H1419">
            <v>-4311716.08</v>
          </cell>
          <cell r="I1419">
            <v>-3822325.16</v>
          </cell>
          <cell r="J1419">
            <v>29727609.98</v>
          </cell>
          <cell r="K1419">
            <v>30217000.899999999</v>
          </cell>
          <cell r="L1419">
            <v>-4311716.08</v>
          </cell>
        </row>
        <row r="1420">
          <cell r="A1420" t="str">
            <v>2110010441</v>
          </cell>
          <cell r="B1420">
            <v>18</v>
          </cell>
          <cell r="C1420" t="str">
            <v>21100104USD-006-41</v>
          </cell>
          <cell r="D1420" t="str">
            <v>Particulares - ML (Cuentas Corrientes de Clientes)</v>
          </cell>
          <cell r="E1420">
            <v>-791643.34</v>
          </cell>
          <cell r="F1420">
            <v>1237746.1200000001</v>
          </cell>
          <cell r="G1420">
            <v>1041913.33</v>
          </cell>
          <cell r="H1420">
            <v>-595810.55000000005</v>
          </cell>
          <cell r="I1420">
            <v>-791643.34</v>
          </cell>
          <cell r="J1420">
            <v>1237746.1200000001</v>
          </cell>
          <cell r="K1420">
            <v>1041913.33</v>
          </cell>
          <cell r="L1420">
            <v>-595810.55000000005</v>
          </cell>
        </row>
        <row r="1421">
          <cell r="A1421" t="str">
            <v>2110010458</v>
          </cell>
          <cell r="B1421">
            <v>18</v>
          </cell>
          <cell r="C1421" t="str">
            <v>21100104USD-006-58</v>
          </cell>
          <cell r="D1421" t="str">
            <v>Particulares - ML (Cuentas Corrientes de Clientes)</v>
          </cell>
          <cell r="E1421">
            <v>-110017.44</v>
          </cell>
          <cell r="F1421">
            <v>156542.59</v>
          </cell>
          <cell r="G1421">
            <v>99557.22</v>
          </cell>
          <cell r="H1421">
            <v>-53032.07</v>
          </cell>
          <cell r="I1421">
            <v>-110017.44</v>
          </cell>
          <cell r="J1421">
            <v>156542.59</v>
          </cell>
          <cell r="K1421">
            <v>99557.22</v>
          </cell>
          <cell r="L1421">
            <v>-53032.07</v>
          </cell>
        </row>
        <row r="1422">
          <cell r="A1422" t="str">
            <v>2110010459</v>
          </cell>
          <cell r="B1422">
            <v>18</v>
          </cell>
          <cell r="C1422" t="str">
            <v>21100104USD-006-59</v>
          </cell>
          <cell r="D1422" t="str">
            <v>Particulares - ML (Cuentas Corrientes de Clientes)</v>
          </cell>
          <cell r="E1422">
            <v>-66243.740000000005</v>
          </cell>
          <cell r="F1422">
            <v>139042.37</v>
          </cell>
          <cell r="G1422">
            <v>104772.96</v>
          </cell>
          <cell r="H1422">
            <v>-31974.33</v>
          </cell>
          <cell r="I1422">
            <v>-66243.740000000005</v>
          </cell>
          <cell r="J1422">
            <v>139042.37</v>
          </cell>
          <cell r="K1422">
            <v>104772.96</v>
          </cell>
          <cell r="L1422">
            <v>-31974.33</v>
          </cell>
        </row>
        <row r="1423">
          <cell r="A1423" t="str">
            <v>21100106 U</v>
          </cell>
          <cell r="B1423">
            <v>12</v>
          </cell>
          <cell r="C1423" t="str">
            <v>21100106 USD</v>
          </cell>
          <cell r="D1423" t="str">
            <v>Otras entidades del Sistema Financiero - ML</v>
          </cell>
          <cell r="E1423">
            <v>-17403130.82</v>
          </cell>
          <cell r="F1423">
            <v>54752997.509999998</v>
          </cell>
          <cell r="G1423">
            <v>48866086.32</v>
          </cell>
          <cell r="H1423">
            <v>-11516219.630000001</v>
          </cell>
          <cell r="I1423">
            <v>-17403130.82</v>
          </cell>
          <cell r="J1423">
            <v>54752997.509999998</v>
          </cell>
          <cell r="K1423">
            <v>48866086.32</v>
          </cell>
          <cell r="L1423">
            <v>-11516219.630000001</v>
          </cell>
        </row>
        <row r="1424">
          <cell r="A1424" t="str">
            <v>2110010602</v>
          </cell>
          <cell r="B1424">
            <v>18</v>
          </cell>
          <cell r="C1424" t="str">
            <v>21100106USD-006-02</v>
          </cell>
          <cell r="D1424" t="str">
            <v>Otras entidades del Sistema Financiero - ML (Cuentas Corrientes de Clientes)</v>
          </cell>
          <cell r="E1424">
            <v>-857.67</v>
          </cell>
          <cell r="F1424">
            <v>0</v>
          </cell>
          <cell r="G1424">
            <v>0</v>
          </cell>
          <cell r="H1424">
            <v>-857.67</v>
          </cell>
          <cell r="I1424">
            <v>-857.67</v>
          </cell>
          <cell r="J1424">
            <v>0</v>
          </cell>
          <cell r="K1424">
            <v>0</v>
          </cell>
          <cell r="L1424">
            <v>-857.67</v>
          </cell>
        </row>
        <row r="1425">
          <cell r="A1425" t="str">
            <v>2110010603</v>
          </cell>
          <cell r="B1425">
            <v>18</v>
          </cell>
          <cell r="C1425" t="str">
            <v>21100106USD-006-03</v>
          </cell>
          <cell r="D1425" t="str">
            <v>Otras entidades del Sistema Financiero - ML (Cuentas Corrientes de Clientes)</v>
          </cell>
          <cell r="E1425">
            <v>-1053818.18</v>
          </cell>
          <cell r="F1425">
            <v>851184.67</v>
          </cell>
          <cell r="G1425">
            <v>447582.19</v>
          </cell>
          <cell r="H1425">
            <v>-650215.69999999995</v>
          </cell>
          <cell r="I1425">
            <v>-1053818.18</v>
          </cell>
          <cell r="J1425">
            <v>851184.67</v>
          </cell>
          <cell r="K1425">
            <v>447582.19</v>
          </cell>
          <cell r="L1425">
            <v>-650215.69999999995</v>
          </cell>
        </row>
        <row r="1426">
          <cell r="A1426" t="str">
            <v>2110010619</v>
          </cell>
          <cell r="B1426">
            <v>18</v>
          </cell>
          <cell r="C1426" t="str">
            <v>21100106USD-006-19</v>
          </cell>
          <cell r="D1426" t="str">
            <v>Otras entidades del Sistema Financiero - ML (Cuentas Corrientes de Clientes)</v>
          </cell>
          <cell r="E1426">
            <v>-874.38</v>
          </cell>
          <cell r="F1426">
            <v>9241.33</v>
          </cell>
          <cell r="G1426">
            <v>8410.09</v>
          </cell>
          <cell r="H1426">
            <v>-43.14</v>
          </cell>
          <cell r="I1426">
            <v>-874.38</v>
          </cell>
          <cell r="J1426">
            <v>9241.33</v>
          </cell>
          <cell r="K1426">
            <v>8410.09</v>
          </cell>
          <cell r="L1426">
            <v>-43.14</v>
          </cell>
        </row>
        <row r="1427">
          <cell r="A1427" t="str">
            <v>2110010631</v>
          </cell>
          <cell r="B1427">
            <v>18</v>
          </cell>
          <cell r="C1427" t="str">
            <v>21100106USD-006-31</v>
          </cell>
          <cell r="D1427" t="str">
            <v>Otras entidades del Sistema Financiero - ML (Cuentas Corrientes de Clientes)</v>
          </cell>
          <cell r="E1427">
            <v>-16346580.59</v>
          </cell>
          <cell r="F1427">
            <v>51688816.5</v>
          </cell>
          <cell r="G1427">
            <v>46206339.030000001</v>
          </cell>
          <cell r="H1427">
            <v>-10864103.119999999</v>
          </cell>
          <cell r="I1427">
            <v>-16346580.59</v>
          </cell>
          <cell r="J1427">
            <v>51688816.5</v>
          </cell>
          <cell r="K1427">
            <v>46206339.030000001</v>
          </cell>
          <cell r="L1427">
            <v>-10864103.119999999</v>
          </cell>
        </row>
        <row r="1428">
          <cell r="A1428" t="str">
            <v>2110010658</v>
          </cell>
          <cell r="B1428">
            <v>18</v>
          </cell>
          <cell r="C1428" t="str">
            <v>21100106USD-006-58</v>
          </cell>
          <cell r="D1428" t="str">
            <v>Otras entidades del Sistema Financiero - ML (Cuentas Corrientes de Clientes)</v>
          </cell>
          <cell r="E1428">
            <v>-1000</v>
          </cell>
          <cell r="F1428">
            <v>2203755.0099999998</v>
          </cell>
          <cell r="G1428">
            <v>2203755.0099999998</v>
          </cell>
          <cell r="H1428">
            <v>-1000</v>
          </cell>
          <cell r="I1428">
            <v>-1000</v>
          </cell>
          <cell r="J1428">
            <v>2203755.0099999998</v>
          </cell>
          <cell r="K1428">
            <v>2203755.0099999998</v>
          </cell>
          <cell r="L1428">
            <v>-1000</v>
          </cell>
        </row>
        <row r="1429">
          <cell r="A1429" t="str">
            <v>21100107 U</v>
          </cell>
          <cell r="B1429">
            <v>12</v>
          </cell>
          <cell r="C1429" t="str">
            <v>21100107 USD</v>
          </cell>
          <cell r="D1429" t="str">
            <v>Depósitos por aplicar - ML</v>
          </cell>
          <cell r="E1429">
            <v>0</v>
          </cell>
          <cell r="F1429">
            <v>6584512.7000000002</v>
          </cell>
          <cell r="G1429">
            <v>6584512.7000000002</v>
          </cell>
          <cell r="H1429">
            <v>0</v>
          </cell>
          <cell r="I1429">
            <v>0</v>
          </cell>
          <cell r="J1429">
            <v>6584512.7000000002</v>
          </cell>
          <cell r="K1429">
            <v>6584512.7000000002</v>
          </cell>
          <cell r="L1429">
            <v>0</v>
          </cell>
        </row>
        <row r="1430">
          <cell r="A1430" t="str">
            <v>2110010700</v>
          </cell>
          <cell r="B1430">
            <v>18</v>
          </cell>
          <cell r="C1430" t="str">
            <v>21100107USD-337-00</v>
          </cell>
          <cell r="D1430" t="str">
            <v>Depósitos por aplicar - ML (Otras Obligaciones con el Público)</v>
          </cell>
          <cell r="E1430">
            <v>0</v>
          </cell>
          <cell r="F1430">
            <v>6584512.7000000002</v>
          </cell>
          <cell r="G1430">
            <v>6584512.7000000002</v>
          </cell>
          <cell r="H1430">
            <v>0</v>
          </cell>
          <cell r="I1430">
            <v>0</v>
          </cell>
          <cell r="J1430">
            <v>6584512.7000000002</v>
          </cell>
          <cell r="K1430">
            <v>6584512.7000000002</v>
          </cell>
          <cell r="L1430">
            <v>0</v>
          </cell>
        </row>
        <row r="1431">
          <cell r="A1431" t="str">
            <v>21100108 U</v>
          </cell>
          <cell r="B1431">
            <v>12</v>
          </cell>
          <cell r="C1431" t="str">
            <v>21100108 USD</v>
          </cell>
          <cell r="D1431" t="str">
            <v>Retiros por aplicar - ML</v>
          </cell>
          <cell r="E1431">
            <v>0</v>
          </cell>
          <cell r="F1431">
            <v>73690419.310000002</v>
          </cell>
          <cell r="G1431">
            <v>73690419.310000002</v>
          </cell>
          <cell r="H1431">
            <v>0</v>
          </cell>
          <cell r="I1431">
            <v>0</v>
          </cell>
          <cell r="J1431">
            <v>73690419.310000002</v>
          </cell>
          <cell r="K1431">
            <v>73690419.310000002</v>
          </cell>
          <cell r="L1431">
            <v>0</v>
          </cell>
        </row>
        <row r="1432">
          <cell r="A1432" t="str">
            <v>2110010800</v>
          </cell>
          <cell r="B1432">
            <v>18</v>
          </cell>
          <cell r="C1432" t="str">
            <v>21100108USD-337-00</v>
          </cell>
          <cell r="D1432" t="str">
            <v>Retiros por aplicar - ML (Otras Obligaciones con el Público)</v>
          </cell>
          <cell r="E1432">
            <v>0</v>
          </cell>
          <cell r="F1432">
            <v>37450650.950000003</v>
          </cell>
          <cell r="G1432">
            <v>37450650.950000003</v>
          </cell>
          <cell r="H1432">
            <v>0</v>
          </cell>
          <cell r="I1432">
            <v>0</v>
          </cell>
          <cell r="J1432">
            <v>37450650.950000003</v>
          </cell>
          <cell r="K1432">
            <v>37450650.950000003</v>
          </cell>
          <cell r="L1432">
            <v>0</v>
          </cell>
        </row>
        <row r="1433">
          <cell r="A1433" t="str">
            <v>2110010801</v>
          </cell>
          <cell r="B1433">
            <v>18</v>
          </cell>
          <cell r="C1433" t="str">
            <v>21100108USD-337-01</v>
          </cell>
          <cell r="D1433" t="str">
            <v>Retiros por aplicar - ML (Otras Obligaciones con el Público)</v>
          </cell>
          <cell r="E1433">
            <v>0</v>
          </cell>
          <cell r="F1433">
            <v>241739.86</v>
          </cell>
          <cell r="G1433">
            <v>241739.86</v>
          </cell>
          <cell r="H1433">
            <v>0</v>
          </cell>
          <cell r="I1433">
            <v>0</v>
          </cell>
          <cell r="J1433">
            <v>241739.86</v>
          </cell>
          <cell r="K1433">
            <v>241739.86</v>
          </cell>
          <cell r="L1433">
            <v>0</v>
          </cell>
        </row>
        <row r="1434">
          <cell r="A1434" t="str">
            <v>2110010802</v>
          </cell>
          <cell r="B1434">
            <v>18</v>
          </cell>
          <cell r="C1434" t="str">
            <v>21100108USD-337-02</v>
          </cell>
          <cell r="D1434" t="str">
            <v>Retiros por aplicar - ML (Otras Obligaciones con el Público)</v>
          </cell>
          <cell r="E1434">
            <v>0</v>
          </cell>
          <cell r="F1434">
            <v>856017.06</v>
          </cell>
          <cell r="G1434">
            <v>856017.06</v>
          </cell>
          <cell r="H1434">
            <v>0</v>
          </cell>
          <cell r="I1434">
            <v>0</v>
          </cell>
          <cell r="J1434">
            <v>856017.06</v>
          </cell>
          <cell r="K1434">
            <v>856017.06</v>
          </cell>
          <cell r="L1434">
            <v>0</v>
          </cell>
        </row>
        <row r="1435">
          <cell r="A1435" t="str">
            <v>2110010803</v>
          </cell>
          <cell r="B1435">
            <v>18</v>
          </cell>
          <cell r="C1435" t="str">
            <v>21100108USD-337-03</v>
          </cell>
          <cell r="D1435" t="str">
            <v>Retiros por aplicar - ML (Otras Obligaciones con el Público)</v>
          </cell>
          <cell r="E1435">
            <v>0</v>
          </cell>
          <cell r="F1435">
            <v>5417641.21</v>
          </cell>
          <cell r="G1435">
            <v>5417641.21</v>
          </cell>
          <cell r="H1435">
            <v>0</v>
          </cell>
          <cell r="I1435">
            <v>0</v>
          </cell>
          <cell r="J1435">
            <v>5417641.21</v>
          </cell>
          <cell r="K1435">
            <v>5417641.21</v>
          </cell>
          <cell r="L1435">
            <v>0</v>
          </cell>
        </row>
        <row r="1436">
          <cell r="A1436" t="str">
            <v>2110010804</v>
          </cell>
          <cell r="B1436">
            <v>18</v>
          </cell>
          <cell r="C1436" t="str">
            <v>21100108USD-337-04</v>
          </cell>
          <cell r="D1436" t="str">
            <v>Retiros por aplicar - ML (Otras Obligaciones con el Público)</v>
          </cell>
          <cell r="E1436">
            <v>0</v>
          </cell>
          <cell r="F1436">
            <v>580016.73</v>
          </cell>
          <cell r="G1436">
            <v>580016.73</v>
          </cell>
          <cell r="H1436">
            <v>0</v>
          </cell>
          <cell r="I1436">
            <v>0</v>
          </cell>
          <cell r="J1436">
            <v>580016.73</v>
          </cell>
          <cell r="K1436">
            <v>580016.73</v>
          </cell>
          <cell r="L1436">
            <v>0</v>
          </cell>
        </row>
        <row r="1437">
          <cell r="A1437" t="str">
            <v>2110010805</v>
          </cell>
          <cell r="B1437">
            <v>18</v>
          </cell>
          <cell r="C1437" t="str">
            <v>21100108USD-337-05</v>
          </cell>
          <cell r="D1437" t="str">
            <v>Retiros por aplicar - ML (Otras Obligaciones con el Público)</v>
          </cell>
          <cell r="E1437">
            <v>0</v>
          </cell>
          <cell r="F1437">
            <v>162252.01999999999</v>
          </cell>
          <cell r="G1437">
            <v>162252.01999999999</v>
          </cell>
          <cell r="H1437">
            <v>0</v>
          </cell>
          <cell r="I1437">
            <v>0</v>
          </cell>
          <cell r="J1437">
            <v>162252.01999999999</v>
          </cell>
          <cell r="K1437">
            <v>162252.01999999999</v>
          </cell>
          <cell r="L1437">
            <v>0</v>
          </cell>
        </row>
        <row r="1438">
          <cell r="A1438" t="str">
            <v>2110010807</v>
          </cell>
          <cell r="B1438">
            <v>18</v>
          </cell>
          <cell r="C1438" t="str">
            <v>21100108USD-337-07</v>
          </cell>
          <cell r="D1438" t="str">
            <v>Retiros por aplicar - ML (Otras Obligaciones con el Público)</v>
          </cell>
          <cell r="E1438">
            <v>0</v>
          </cell>
          <cell r="F1438">
            <v>595046.31000000006</v>
          </cell>
          <cell r="G1438">
            <v>595046.31000000006</v>
          </cell>
          <cell r="H1438">
            <v>0</v>
          </cell>
          <cell r="I1438">
            <v>0</v>
          </cell>
          <cell r="J1438">
            <v>595046.31000000006</v>
          </cell>
          <cell r="K1438">
            <v>595046.31000000006</v>
          </cell>
          <cell r="L1438">
            <v>0</v>
          </cell>
        </row>
        <row r="1439">
          <cell r="A1439" t="str">
            <v>2110010808</v>
          </cell>
          <cell r="B1439">
            <v>18</v>
          </cell>
          <cell r="C1439" t="str">
            <v>21100108USD-337-08</v>
          </cell>
          <cell r="D1439" t="str">
            <v>Retiros por aplicar - ML (Otras Obligaciones con el Público)</v>
          </cell>
          <cell r="E1439">
            <v>0</v>
          </cell>
          <cell r="F1439">
            <v>356550.92</v>
          </cell>
          <cell r="G1439">
            <v>356550.92</v>
          </cell>
          <cell r="H1439">
            <v>0</v>
          </cell>
          <cell r="I1439">
            <v>0</v>
          </cell>
          <cell r="J1439">
            <v>356550.92</v>
          </cell>
          <cell r="K1439">
            <v>356550.92</v>
          </cell>
          <cell r="L1439">
            <v>0</v>
          </cell>
        </row>
        <row r="1440">
          <cell r="A1440" t="str">
            <v>2110010810</v>
          </cell>
          <cell r="B1440">
            <v>18</v>
          </cell>
          <cell r="C1440" t="str">
            <v>21100108USD-337-10</v>
          </cell>
          <cell r="D1440" t="str">
            <v>Retiros por aplicar - ML (Otras Obligaciones con el Público)</v>
          </cell>
          <cell r="E1440">
            <v>0</v>
          </cell>
          <cell r="F1440">
            <v>473054.97</v>
          </cell>
          <cell r="G1440">
            <v>473054.97</v>
          </cell>
          <cell r="H1440">
            <v>0</v>
          </cell>
          <cell r="I1440">
            <v>0</v>
          </cell>
          <cell r="J1440">
            <v>473054.97</v>
          </cell>
          <cell r="K1440">
            <v>473054.97</v>
          </cell>
          <cell r="L1440">
            <v>0</v>
          </cell>
        </row>
        <row r="1441">
          <cell r="A1441" t="str">
            <v>2110010811</v>
          </cell>
          <cell r="B1441">
            <v>18</v>
          </cell>
          <cell r="C1441" t="str">
            <v>21100108USD-337-11</v>
          </cell>
          <cell r="D1441" t="str">
            <v>Retiros por aplicar - ML (Otras Obligaciones con el Público)</v>
          </cell>
          <cell r="E1441">
            <v>0</v>
          </cell>
          <cell r="F1441">
            <v>724945.07</v>
          </cell>
          <cell r="G1441">
            <v>724945.07</v>
          </cell>
          <cell r="H1441">
            <v>0</v>
          </cell>
          <cell r="I1441">
            <v>0</v>
          </cell>
          <cell r="J1441">
            <v>724945.07</v>
          </cell>
          <cell r="K1441">
            <v>724945.07</v>
          </cell>
          <cell r="L1441">
            <v>0</v>
          </cell>
        </row>
        <row r="1442">
          <cell r="A1442" t="str">
            <v>2110010812</v>
          </cell>
          <cell r="B1442">
            <v>18</v>
          </cell>
          <cell r="C1442" t="str">
            <v>21100108USD-337-12</v>
          </cell>
          <cell r="D1442" t="str">
            <v>Retiros por aplicar - ML (Otras Obligaciones con el Público)</v>
          </cell>
          <cell r="E1442">
            <v>0</v>
          </cell>
          <cell r="F1442">
            <v>202930.82</v>
          </cell>
          <cell r="G1442">
            <v>202930.82</v>
          </cell>
          <cell r="H1442">
            <v>0</v>
          </cell>
          <cell r="I1442">
            <v>0</v>
          </cell>
          <cell r="J1442">
            <v>202930.82</v>
          </cell>
          <cell r="K1442">
            <v>202930.82</v>
          </cell>
          <cell r="L1442">
            <v>0</v>
          </cell>
        </row>
        <row r="1443">
          <cell r="A1443" t="str">
            <v>2110010813</v>
          </cell>
          <cell r="B1443">
            <v>18</v>
          </cell>
          <cell r="C1443" t="str">
            <v>21100108USD-337-13</v>
          </cell>
          <cell r="D1443" t="str">
            <v>Retiros por aplicar - ML (Otras Obligaciones con el Público)</v>
          </cell>
          <cell r="E1443">
            <v>0</v>
          </cell>
          <cell r="F1443">
            <v>339817.3</v>
          </cell>
          <cell r="G1443">
            <v>339817.3</v>
          </cell>
          <cell r="H1443">
            <v>0</v>
          </cell>
          <cell r="I1443">
            <v>0</v>
          </cell>
          <cell r="J1443">
            <v>339817.3</v>
          </cell>
          <cell r="K1443">
            <v>339817.3</v>
          </cell>
          <cell r="L1443">
            <v>0</v>
          </cell>
        </row>
        <row r="1444">
          <cell r="A1444" t="str">
            <v>2110010817</v>
          </cell>
          <cell r="B1444">
            <v>18</v>
          </cell>
          <cell r="C1444" t="str">
            <v>21100108USD-337-17</v>
          </cell>
          <cell r="D1444" t="str">
            <v>Retiros por aplicar - ML (Otras Obligaciones con el Público)</v>
          </cell>
          <cell r="E1444">
            <v>0</v>
          </cell>
          <cell r="F1444">
            <v>567224.72</v>
          </cell>
          <cell r="G1444">
            <v>567224.72</v>
          </cell>
          <cell r="H1444">
            <v>0</v>
          </cell>
          <cell r="I1444">
            <v>0</v>
          </cell>
          <cell r="J1444">
            <v>567224.72</v>
          </cell>
          <cell r="K1444">
            <v>567224.72</v>
          </cell>
          <cell r="L1444">
            <v>0</v>
          </cell>
        </row>
        <row r="1445">
          <cell r="A1445" t="str">
            <v>2110010818</v>
          </cell>
          <cell r="B1445">
            <v>18</v>
          </cell>
          <cell r="C1445" t="str">
            <v>21100108USD-337-18</v>
          </cell>
          <cell r="D1445" t="str">
            <v>Retiros por aplicar - ML (Otras Obligaciones con el Público)</v>
          </cell>
          <cell r="E1445">
            <v>0</v>
          </cell>
          <cell r="F1445">
            <v>147491.81</v>
          </cell>
          <cell r="G1445">
            <v>147491.81</v>
          </cell>
          <cell r="H1445">
            <v>0</v>
          </cell>
          <cell r="I1445">
            <v>0</v>
          </cell>
          <cell r="J1445">
            <v>147491.81</v>
          </cell>
          <cell r="K1445">
            <v>147491.81</v>
          </cell>
          <cell r="L1445">
            <v>0</v>
          </cell>
        </row>
        <row r="1446">
          <cell r="A1446" t="str">
            <v>2110010819</v>
          </cell>
          <cell r="B1446">
            <v>18</v>
          </cell>
          <cell r="C1446" t="str">
            <v>21100108USD-337-19</v>
          </cell>
          <cell r="D1446" t="str">
            <v>Retiros por aplicar - ML (Otras Obligaciones con el Público)</v>
          </cell>
          <cell r="E1446">
            <v>0</v>
          </cell>
          <cell r="F1446">
            <v>325755.5</v>
          </cell>
          <cell r="G1446">
            <v>325755.5</v>
          </cell>
          <cell r="H1446">
            <v>0</v>
          </cell>
          <cell r="I1446">
            <v>0</v>
          </cell>
          <cell r="J1446">
            <v>325755.5</v>
          </cell>
          <cell r="K1446">
            <v>325755.5</v>
          </cell>
          <cell r="L1446">
            <v>0</v>
          </cell>
        </row>
        <row r="1447">
          <cell r="A1447" t="str">
            <v>2110010822</v>
          </cell>
          <cell r="B1447">
            <v>18</v>
          </cell>
          <cell r="C1447" t="str">
            <v>21100108USD-337-22</v>
          </cell>
          <cell r="D1447" t="str">
            <v>Retiros por aplicar - ML (Otras Obligaciones con el Público)</v>
          </cell>
          <cell r="E1447">
            <v>0</v>
          </cell>
          <cell r="F1447">
            <v>112473.31</v>
          </cell>
          <cell r="G1447">
            <v>112473.31</v>
          </cell>
          <cell r="H1447">
            <v>0</v>
          </cell>
          <cell r="I1447">
            <v>0</v>
          </cell>
          <cell r="J1447">
            <v>112473.31</v>
          </cell>
          <cell r="K1447">
            <v>112473.31</v>
          </cell>
          <cell r="L1447">
            <v>0</v>
          </cell>
        </row>
        <row r="1448">
          <cell r="A1448" t="str">
            <v>2110010823</v>
          </cell>
          <cell r="B1448">
            <v>18</v>
          </cell>
          <cell r="C1448" t="str">
            <v>21100108USD-337-23</v>
          </cell>
          <cell r="D1448" t="str">
            <v>Retiros por aplicar - ML (Otras Obligaciones con el Público)</v>
          </cell>
          <cell r="E1448">
            <v>0</v>
          </cell>
          <cell r="F1448">
            <v>168805.13</v>
          </cell>
          <cell r="G1448">
            <v>168805.13</v>
          </cell>
          <cell r="H1448">
            <v>0</v>
          </cell>
          <cell r="I1448">
            <v>0</v>
          </cell>
          <cell r="J1448">
            <v>168805.13</v>
          </cell>
          <cell r="K1448">
            <v>168805.13</v>
          </cell>
          <cell r="L1448">
            <v>0</v>
          </cell>
        </row>
        <row r="1449">
          <cell r="A1449" t="str">
            <v>2110010824</v>
          </cell>
          <cell r="B1449">
            <v>18</v>
          </cell>
          <cell r="C1449" t="str">
            <v>21100108USD-337-24</v>
          </cell>
          <cell r="D1449" t="str">
            <v>Retiros por aplicar - ML (Otras Obligaciones con el Público)</v>
          </cell>
          <cell r="E1449">
            <v>0</v>
          </cell>
          <cell r="F1449">
            <v>197517.89</v>
          </cell>
          <cell r="G1449">
            <v>197517.89</v>
          </cell>
          <cell r="H1449">
            <v>0</v>
          </cell>
          <cell r="I1449">
            <v>0</v>
          </cell>
          <cell r="J1449">
            <v>197517.89</v>
          </cell>
          <cell r="K1449">
            <v>197517.89</v>
          </cell>
          <cell r="L1449">
            <v>0</v>
          </cell>
        </row>
        <row r="1450">
          <cell r="A1450" t="str">
            <v>2110010825</v>
          </cell>
          <cell r="B1450">
            <v>18</v>
          </cell>
          <cell r="C1450" t="str">
            <v>21100108USD-337-25</v>
          </cell>
          <cell r="D1450" t="str">
            <v>Retiros por aplicar - ML (Otras Obligaciones con el Público)</v>
          </cell>
          <cell r="E1450">
            <v>0</v>
          </cell>
          <cell r="F1450">
            <v>1712688.72</v>
          </cell>
          <cell r="G1450">
            <v>1712688.72</v>
          </cell>
          <cell r="H1450">
            <v>0</v>
          </cell>
          <cell r="I1450">
            <v>0</v>
          </cell>
          <cell r="J1450">
            <v>1712688.72</v>
          </cell>
          <cell r="K1450">
            <v>1712688.72</v>
          </cell>
          <cell r="L1450">
            <v>0</v>
          </cell>
        </row>
        <row r="1451">
          <cell r="A1451" t="str">
            <v>2110010826</v>
          </cell>
          <cell r="B1451">
            <v>18</v>
          </cell>
          <cell r="C1451" t="str">
            <v>21100108USD-337-26</v>
          </cell>
          <cell r="D1451" t="str">
            <v>Retiros por aplicar - ML (Otras Obligaciones con el Público)</v>
          </cell>
          <cell r="E1451">
            <v>0</v>
          </cell>
          <cell r="F1451">
            <v>30063.59</v>
          </cell>
          <cell r="G1451">
            <v>30063.59</v>
          </cell>
          <cell r="H1451">
            <v>0</v>
          </cell>
          <cell r="I1451">
            <v>0</v>
          </cell>
          <cell r="J1451">
            <v>30063.59</v>
          </cell>
          <cell r="K1451">
            <v>30063.59</v>
          </cell>
          <cell r="L1451">
            <v>0</v>
          </cell>
        </row>
        <row r="1452">
          <cell r="A1452" t="str">
            <v>2110010827</v>
          </cell>
          <cell r="B1452">
            <v>18</v>
          </cell>
          <cell r="C1452" t="str">
            <v>21100108USD-337-27</v>
          </cell>
          <cell r="D1452" t="str">
            <v>Retiros por aplicar - ML (Otras Obligaciones con el Público)</v>
          </cell>
          <cell r="E1452">
            <v>0</v>
          </cell>
          <cell r="F1452">
            <v>421835.41</v>
          </cell>
          <cell r="G1452">
            <v>421835.41</v>
          </cell>
          <cell r="H1452">
            <v>0</v>
          </cell>
          <cell r="I1452">
            <v>0</v>
          </cell>
          <cell r="J1452">
            <v>421835.41</v>
          </cell>
          <cell r="K1452">
            <v>421835.41</v>
          </cell>
          <cell r="L1452">
            <v>0</v>
          </cell>
        </row>
        <row r="1453">
          <cell r="A1453" t="str">
            <v>2110010831</v>
          </cell>
          <cell r="B1453">
            <v>18</v>
          </cell>
          <cell r="C1453" t="str">
            <v>21100108USD-337-31</v>
          </cell>
          <cell r="D1453" t="str">
            <v>Retiros por aplicar - ML (Otras Obligaciones con el Público)</v>
          </cell>
          <cell r="E1453">
            <v>0</v>
          </cell>
          <cell r="F1453">
            <v>20294202.18</v>
          </cell>
          <cell r="G1453">
            <v>20294202.18</v>
          </cell>
          <cell r="H1453">
            <v>0</v>
          </cell>
          <cell r="I1453">
            <v>0</v>
          </cell>
          <cell r="J1453">
            <v>20294202.18</v>
          </cell>
          <cell r="K1453">
            <v>20294202.18</v>
          </cell>
          <cell r="L1453">
            <v>0</v>
          </cell>
        </row>
        <row r="1454">
          <cell r="A1454" t="str">
            <v>2110010841</v>
          </cell>
          <cell r="B1454">
            <v>18</v>
          </cell>
          <cell r="C1454" t="str">
            <v>21100108USD-337-41</v>
          </cell>
          <cell r="D1454" t="str">
            <v>Retiros por aplicar - ML (Otras Obligaciones con el Público)</v>
          </cell>
          <cell r="E1454">
            <v>0</v>
          </cell>
          <cell r="F1454">
            <v>1454212.8</v>
          </cell>
          <cell r="G1454">
            <v>1454212.8</v>
          </cell>
          <cell r="H1454">
            <v>0</v>
          </cell>
          <cell r="I1454">
            <v>0</v>
          </cell>
          <cell r="J1454">
            <v>1454212.8</v>
          </cell>
          <cell r="K1454">
            <v>1454212.8</v>
          </cell>
          <cell r="L1454">
            <v>0</v>
          </cell>
        </row>
        <row r="1455">
          <cell r="A1455" t="str">
            <v>2110010858</v>
          </cell>
          <cell r="B1455">
            <v>18</v>
          </cell>
          <cell r="C1455" t="str">
            <v>21100108USD-337-58</v>
          </cell>
          <cell r="D1455" t="str">
            <v>Retiros por aplicar - ML (Otras Obligaciones con el Público)</v>
          </cell>
          <cell r="E1455">
            <v>0</v>
          </cell>
          <cell r="F1455">
            <v>201956.28</v>
          </cell>
          <cell r="G1455">
            <v>201956.28</v>
          </cell>
          <cell r="H1455">
            <v>0</v>
          </cell>
          <cell r="I1455">
            <v>0</v>
          </cell>
          <cell r="J1455">
            <v>201956.28</v>
          </cell>
          <cell r="K1455">
            <v>201956.28</v>
          </cell>
          <cell r="L1455">
            <v>0</v>
          </cell>
        </row>
        <row r="1456">
          <cell r="A1456" t="str">
            <v>2110010859</v>
          </cell>
          <cell r="B1456">
            <v>18</v>
          </cell>
          <cell r="C1456" t="str">
            <v>21100108USD-337-59</v>
          </cell>
          <cell r="D1456" t="str">
            <v>Retiros por aplicar - ML (Otras Obligaciones con el Público)</v>
          </cell>
          <cell r="E1456">
            <v>0</v>
          </cell>
          <cell r="F1456">
            <v>655528.75</v>
          </cell>
          <cell r="G1456">
            <v>655528.75</v>
          </cell>
          <cell r="H1456">
            <v>0</v>
          </cell>
          <cell r="I1456">
            <v>0</v>
          </cell>
          <cell r="J1456">
            <v>655528.75</v>
          </cell>
          <cell r="K1456">
            <v>655528.75</v>
          </cell>
          <cell r="L1456">
            <v>0</v>
          </cell>
        </row>
        <row r="1457">
          <cell r="A1457" t="str">
            <v>2110019902</v>
          </cell>
          <cell r="B1457">
            <v>14</v>
          </cell>
          <cell r="C1457" t="str">
            <v>2110019902 USD</v>
          </cell>
          <cell r="D1457" t="str">
            <v>Intereses Cta.Cte. Entidades del Estado</v>
          </cell>
          <cell r="E1457">
            <v>-3540.26</v>
          </cell>
          <cell r="F1457">
            <v>5776.72</v>
          </cell>
          <cell r="G1457">
            <v>2236.46</v>
          </cell>
          <cell r="H1457">
            <v>0</v>
          </cell>
          <cell r="I1457">
            <v>-3540.26</v>
          </cell>
          <cell r="J1457">
            <v>5776.72</v>
          </cell>
          <cell r="K1457">
            <v>2236.46</v>
          </cell>
          <cell r="L1457">
            <v>0</v>
          </cell>
        </row>
        <row r="1458">
          <cell r="A1458" t="str">
            <v>211001991202</v>
          </cell>
          <cell r="B1458">
            <v>20</v>
          </cell>
          <cell r="C1458" t="str">
            <v>2110019902USD-081-12</v>
          </cell>
          <cell r="D1458" t="str">
            <v>Intereses Cta.Cte. Entidades del Estado (Intereses Acumulados - Obligacociones c</v>
          </cell>
          <cell r="E1458">
            <v>-0.41</v>
          </cell>
          <cell r="F1458">
            <v>0.67</v>
          </cell>
          <cell r="G1458">
            <v>0.26</v>
          </cell>
          <cell r="H1458">
            <v>0</v>
          </cell>
          <cell r="I1458">
            <v>-0.41</v>
          </cell>
          <cell r="J1458">
            <v>0.67</v>
          </cell>
          <cell r="K1458">
            <v>0.26</v>
          </cell>
          <cell r="L1458">
            <v>0</v>
          </cell>
        </row>
        <row r="1459">
          <cell r="A1459" t="str">
            <v>211001993102</v>
          </cell>
          <cell r="B1459">
            <v>20</v>
          </cell>
          <cell r="C1459" t="str">
            <v>2110019902USD-081-31</v>
          </cell>
          <cell r="D1459" t="str">
            <v>Intereses Cta.Cte. Entidades del Estado (Intereses Acumulados - Obligacociones c</v>
          </cell>
          <cell r="E1459">
            <v>-3539.85</v>
          </cell>
          <cell r="F1459">
            <v>5776.05</v>
          </cell>
          <cell r="G1459">
            <v>2236.1999999999998</v>
          </cell>
          <cell r="H1459">
            <v>0</v>
          </cell>
          <cell r="I1459">
            <v>-3539.85</v>
          </cell>
          <cell r="J1459">
            <v>5776.05</v>
          </cell>
          <cell r="K1459">
            <v>2236.1999999999998</v>
          </cell>
          <cell r="L1459">
            <v>0</v>
          </cell>
        </row>
        <row r="1460">
          <cell r="A1460" t="str">
            <v>2110019903</v>
          </cell>
          <cell r="B1460">
            <v>14</v>
          </cell>
          <cell r="C1460" t="str">
            <v>2110019903 USD</v>
          </cell>
          <cell r="D1460" t="str">
            <v>Intereses Cta.Cte. Empresa Privada</v>
          </cell>
          <cell r="E1460">
            <v>-12830.98</v>
          </cell>
          <cell r="F1460">
            <v>69580.12</v>
          </cell>
          <cell r="G1460">
            <v>56749.14</v>
          </cell>
          <cell r="H1460">
            <v>0</v>
          </cell>
          <cell r="I1460">
            <v>-12830.98</v>
          </cell>
          <cell r="J1460">
            <v>69580.12</v>
          </cell>
          <cell r="K1460">
            <v>56749.14</v>
          </cell>
          <cell r="L1460">
            <v>0</v>
          </cell>
        </row>
        <row r="1461">
          <cell r="A1461" t="str">
            <v>211001990103</v>
          </cell>
          <cell r="B1461">
            <v>20</v>
          </cell>
          <cell r="C1461" t="str">
            <v>2110019903USD-081-01</v>
          </cell>
          <cell r="D1461" t="str">
            <v>Intereses Cta.Cte. Empresa Privada (Intereses Acumulados - Obligacociones con el</v>
          </cell>
          <cell r="E1461">
            <v>-0.01</v>
          </cell>
          <cell r="F1461">
            <v>39.39</v>
          </cell>
          <cell r="G1461">
            <v>39.380000000000003</v>
          </cell>
          <cell r="H1461">
            <v>0</v>
          </cell>
          <cell r="I1461">
            <v>-0.01</v>
          </cell>
          <cell r="J1461">
            <v>39.39</v>
          </cell>
          <cell r="K1461">
            <v>39.380000000000003</v>
          </cell>
          <cell r="L1461">
            <v>0</v>
          </cell>
        </row>
        <row r="1462">
          <cell r="A1462" t="str">
            <v>211001990203</v>
          </cell>
          <cell r="B1462">
            <v>20</v>
          </cell>
          <cell r="C1462" t="str">
            <v>2110019903USD-081-02</v>
          </cell>
          <cell r="D1462" t="str">
            <v>Intereses Cta.Cte. Empresa Privada (Intereses Acumulados - Obligacociones con el</v>
          </cell>
          <cell r="E1462">
            <v>-8.24</v>
          </cell>
          <cell r="F1462">
            <v>1504.93</v>
          </cell>
          <cell r="G1462">
            <v>1496.69</v>
          </cell>
          <cell r="H1462">
            <v>0</v>
          </cell>
          <cell r="I1462">
            <v>-8.24</v>
          </cell>
          <cell r="J1462">
            <v>1504.93</v>
          </cell>
          <cell r="K1462">
            <v>1496.69</v>
          </cell>
          <cell r="L1462">
            <v>0</v>
          </cell>
        </row>
        <row r="1463">
          <cell r="A1463" t="str">
            <v>211001990303</v>
          </cell>
          <cell r="B1463">
            <v>20</v>
          </cell>
          <cell r="C1463" t="str">
            <v>2110019903USD-081-03</v>
          </cell>
          <cell r="D1463" t="str">
            <v>Intereses Cta.Cte. Empresa Privada (Intereses Acumulados - Obligacociones con el</v>
          </cell>
          <cell r="E1463">
            <v>-56.71</v>
          </cell>
          <cell r="F1463">
            <v>283.91000000000003</v>
          </cell>
          <cell r="G1463">
            <v>227.2</v>
          </cell>
          <cell r="H1463">
            <v>0</v>
          </cell>
          <cell r="I1463">
            <v>-56.71</v>
          </cell>
          <cell r="J1463">
            <v>283.91000000000003</v>
          </cell>
          <cell r="K1463">
            <v>227.2</v>
          </cell>
          <cell r="L1463">
            <v>0</v>
          </cell>
        </row>
        <row r="1464">
          <cell r="A1464" t="str">
            <v>211001990403</v>
          </cell>
          <cell r="B1464">
            <v>20</v>
          </cell>
          <cell r="C1464" t="str">
            <v>2110019903USD-081-04</v>
          </cell>
          <cell r="D1464" t="str">
            <v>Intereses Cta.Cte. Empresa Privada (Intereses Acumulados - Obligacociones con el</v>
          </cell>
          <cell r="E1464">
            <v>-0.46</v>
          </cell>
          <cell r="F1464">
            <v>3.18</v>
          </cell>
          <cell r="G1464">
            <v>2.72</v>
          </cell>
          <cell r="H1464">
            <v>0</v>
          </cell>
          <cell r="I1464">
            <v>-0.46</v>
          </cell>
          <cell r="J1464">
            <v>3.18</v>
          </cell>
          <cell r="K1464">
            <v>2.72</v>
          </cell>
          <cell r="L1464">
            <v>0</v>
          </cell>
        </row>
        <row r="1465">
          <cell r="A1465" t="str">
            <v>211001990503</v>
          </cell>
          <cell r="B1465">
            <v>20</v>
          </cell>
          <cell r="C1465" t="str">
            <v>2110019903USD-081-05</v>
          </cell>
          <cell r="D1465" t="str">
            <v>Intereses Cta.Cte. Empresa Privada (Intereses Acumulados - Obligacociones con el</v>
          </cell>
          <cell r="E1465">
            <v>-0.33</v>
          </cell>
          <cell r="F1465">
            <v>0.57999999999999996</v>
          </cell>
          <cell r="G1465">
            <v>0.25</v>
          </cell>
          <cell r="H1465">
            <v>0</v>
          </cell>
          <cell r="I1465">
            <v>-0.33</v>
          </cell>
          <cell r="J1465">
            <v>0.57999999999999996</v>
          </cell>
          <cell r="K1465">
            <v>0.25</v>
          </cell>
          <cell r="L1465">
            <v>0</v>
          </cell>
        </row>
        <row r="1466">
          <cell r="A1466" t="str">
            <v>211001990803</v>
          </cell>
          <cell r="B1466">
            <v>20</v>
          </cell>
          <cell r="C1466" t="str">
            <v>2110019903USD-081-08</v>
          </cell>
          <cell r="D1466" t="str">
            <v>Intereses Cta.Cte. Empresa Privada (Intereses Acumulados - Obligacociones con el</v>
          </cell>
          <cell r="E1466">
            <v>-368.83</v>
          </cell>
          <cell r="F1466">
            <v>3827.48</v>
          </cell>
          <cell r="G1466">
            <v>3458.65</v>
          </cell>
          <cell r="H1466">
            <v>0</v>
          </cell>
          <cell r="I1466">
            <v>-368.83</v>
          </cell>
          <cell r="J1466">
            <v>3827.48</v>
          </cell>
          <cell r="K1466">
            <v>3458.65</v>
          </cell>
          <cell r="L1466">
            <v>0</v>
          </cell>
        </row>
        <row r="1467">
          <cell r="A1467" t="str">
            <v>211001991003</v>
          </cell>
          <cell r="B1467">
            <v>20</v>
          </cell>
          <cell r="C1467" t="str">
            <v>2110019903USD-081-10</v>
          </cell>
          <cell r="D1467" t="str">
            <v>Intereses Cta.Cte. Empresa Privada (Intereses Acumulados - Obligacociones con el</v>
          </cell>
          <cell r="E1467">
            <v>-0.03</v>
          </cell>
          <cell r="F1467">
            <v>0.03</v>
          </cell>
          <cell r="G1467">
            <v>0</v>
          </cell>
          <cell r="H1467">
            <v>0</v>
          </cell>
          <cell r="I1467">
            <v>-0.03</v>
          </cell>
          <cell r="J1467">
            <v>0.03</v>
          </cell>
          <cell r="K1467">
            <v>0</v>
          </cell>
          <cell r="L1467">
            <v>0</v>
          </cell>
        </row>
        <row r="1468">
          <cell r="A1468" t="str">
            <v>211001991103</v>
          </cell>
          <cell r="B1468">
            <v>20</v>
          </cell>
          <cell r="C1468" t="str">
            <v>2110019903USD-081-11</v>
          </cell>
          <cell r="D1468" t="str">
            <v>Intereses Cta.Cte. Empresa Privada (Intereses Acumulados - Obligacociones con el</v>
          </cell>
          <cell r="E1468">
            <v>-3.25</v>
          </cell>
          <cell r="F1468">
            <v>12.24</v>
          </cell>
          <cell r="G1468">
            <v>8.99</v>
          </cell>
          <cell r="H1468">
            <v>0</v>
          </cell>
          <cell r="I1468">
            <v>-3.25</v>
          </cell>
          <cell r="J1468">
            <v>12.24</v>
          </cell>
          <cell r="K1468">
            <v>8.99</v>
          </cell>
          <cell r="L1468">
            <v>0</v>
          </cell>
        </row>
        <row r="1469">
          <cell r="A1469" t="str">
            <v>211001991203</v>
          </cell>
          <cell r="B1469">
            <v>20</v>
          </cell>
          <cell r="C1469" t="str">
            <v>2110019903USD-081-12</v>
          </cell>
          <cell r="D1469" t="str">
            <v>Intereses Cta.Cte. Empresa Privada (Intereses Acumulados - Obligacociones con el</v>
          </cell>
          <cell r="E1469">
            <v>-1.79</v>
          </cell>
          <cell r="F1469">
            <v>2.71</v>
          </cell>
          <cell r="G1469">
            <v>0.92</v>
          </cell>
          <cell r="H1469">
            <v>0</v>
          </cell>
          <cell r="I1469">
            <v>-1.79</v>
          </cell>
          <cell r="J1469">
            <v>2.71</v>
          </cell>
          <cell r="K1469">
            <v>0.92</v>
          </cell>
          <cell r="L1469">
            <v>0</v>
          </cell>
        </row>
        <row r="1470">
          <cell r="A1470" t="str">
            <v>211001991903</v>
          </cell>
          <cell r="B1470">
            <v>20</v>
          </cell>
          <cell r="C1470" t="str">
            <v>2110019903USD-081-19</v>
          </cell>
          <cell r="D1470" t="str">
            <v>Intereses Cta.Cte. Empresa Privada (Intereses Acumulados - Obligacociones con el</v>
          </cell>
          <cell r="E1470">
            <v>-1.6</v>
          </cell>
          <cell r="F1470">
            <v>4.51</v>
          </cell>
          <cell r="G1470">
            <v>2.91</v>
          </cell>
          <cell r="H1470">
            <v>0</v>
          </cell>
          <cell r="I1470">
            <v>-1.6</v>
          </cell>
          <cell r="J1470">
            <v>4.51</v>
          </cell>
          <cell r="K1470">
            <v>2.91</v>
          </cell>
          <cell r="L1470">
            <v>0</v>
          </cell>
        </row>
        <row r="1471">
          <cell r="A1471" t="str">
            <v>211001992303</v>
          </cell>
          <cell r="B1471">
            <v>20</v>
          </cell>
          <cell r="C1471" t="str">
            <v>2110019903USD-081-23</v>
          </cell>
          <cell r="D1471" t="str">
            <v>Intereses Cta.Cte. Empresa Privada (Intereses Acumulados - Obligacociones con el</v>
          </cell>
          <cell r="E1471">
            <v>0</v>
          </cell>
          <cell r="F1471">
            <v>60.37</v>
          </cell>
          <cell r="G1471">
            <v>60.37</v>
          </cell>
          <cell r="H1471">
            <v>0</v>
          </cell>
          <cell r="I1471">
            <v>0</v>
          </cell>
          <cell r="J1471">
            <v>60.37</v>
          </cell>
          <cell r="K1471">
            <v>60.37</v>
          </cell>
          <cell r="L1471">
            <v>0</v>
          </cell>
        </row>
        <row r="1472">
          <cell r="A1472" t="str">
            <v>211001992503</v>
          </cell>
          <cell r="B1472">
            <v>20</v>
          </cell>
          <cell r="C1472" t="str">
            <v>2110019903USD-081-25</v>
          </cell>
          <cell r="D1472" t="str">
            <v>Intereses Cta.Cte. Empresa Privada (Intereses Acumulados - Obligacociones con el</v>
          </cell>
          <cell r="E1472">
            <v>-300.82</v>
          </cell>
          <cell r="F1472">
            <v>577.66999999999996</v>
          </cell>
          <cell r="G1472">
            <v>276.85000000000002</v>
          </cell>
          <cell r="H1472">
            <v>0</v>
          </cell>
          <cell r="I1472">
            <v>-300.82</v>
          </cell>
          <cell r="J1472">
            <v>577.66999999999996</v>
          </cell>
          <cell r="K1472">
            <v>276.85000000000002</v>
          </cell>
          <cell r="L1472">
            <v>0</v>
          </cell>
        </row>
        <row r="1473">
          <cell r="A1473" t="str">
            <v>211001993103</v>
          </cell>
          <cell r="B1473">
            <v>20</v>
          </cell>
          <cell r="C1473" t="str">
            <v>2110019903USD-081-31</v>
          </cell>
          <cell r="D1473" t="str">
            <v>Intereses Cta.Cte. Empresa Privada (Intereses Acumulados - Obligacociones con el</v>
          </cell>
          <cell r="E1473">
            <v>-5668.79</v>
          </cell>
          <cell r="F1473">
            <v>49358.5</v>
          </cell>
          <cell r="G1473">
            <v>43689.71</v>
          </cell>
          <cell r="H1473">
            <v>0</v>
          </cell>
          <cell r="I1473">
            <v>-5668.79</v>
          </cell>
          <cell r="J1473">
            <v>49358.5</v>
          </cell>
          <cell r="K1473">
            <v>43689.71</v>
          </cell>
          <cell r="L1473">
            <v>0</v>
          </cell>
        </row>
        <row r="1474">
          <cell r="A1474" t="str">
            <v>211001994103</v>
          </cell>
          <cell r="B1474">
            <v>20</v>
          </cell>
          <cell r="C1474" t="str">
            <v>2110019903USD-081-41</v>
          </cell>
          <cell r="D1474" t="str">
            <v>Intereses Cta.Cte. Empresa Privada (Intereses Acumulados - Obligacociones con el</v>
          </cell>
          <cell r="E1474">
            <v>-6420.12</v>
          </cell>
          <cell r="F1474">
            <v>13904.62</v>
          </cell>
          <cell r="G1474">
            <v>7484.5</v>
          </cell>
          <cell r="H1474">
            <v>0</v>
          </cell>
          <cell r="I1474">
            <v>-6420.12</v>
          </cell>
          <cell r="J1474">
            <v>13904.62</v>
          </cell>
          <cell r="K1474">
            <v>7484.5</v>
          </cell>
          <cell r="L1474">
            <v>0</v>
          </cell>
        </row>
        <row r="1475">
          <cell r="A1475" t="str">
            <v>2110019904</v>
          </cell>
          <cell r="B1475">
            <v>14</v>
          </cell>
          <cell r="C1475" t="str">
            <v>2110019904 USD</v>
          </cell>
          <cell r="D1475" t="str">
            <v>Intereses Cta.Cte. Particulares</v>
          </cell>
          <cell r="E1475">
            <v>-274.55</v>
          </cell>
          <cell r="F1475">
            <v>1923.51</v>
          </cell>
          <cell r="G1475">
            <v>1648.96</v>
          </cell>
          <cell r="H1475">
            <v>0</v>
          </cell>
          <cell r="I1475">
            <v>-274.55</v>
          </cell>
          <cell r="J1475">
            <v>1923.51</v>
          </cell>
          <cell r="K1475">
            <v>1648.96</v>
          </cell>
          <cell r="L1475">
            <v>0</v>
          </cell>
        </row>
        <row r="1476">
          <cell r="A1476" t="str">
            <v>211001990204</v>
          </cell>
          <cell r="B1476">
            <v>20</v>
          </cell>
          <cell r="C1476" t="str">
            <v>2110019904USD-081-02</v>
          </cell>
          <cell r="D1476" t="str">
            <v>Intereses Cta.Cte. Particulares (Intereses Acumulados - Obligacociones con el Pu</v>
          </cell>
          <cell r="E1476">
            <v>-139.85</v>
          </cell>
          <cell r="F1476">
            <v>209.99</v>
          </cell>
          <cell r="G1476">
            <v>70.14</v>
          </cell>
          <cell r="H1476">
            <v>0</v>
          </cell>
          <cell r="I1476">
            <v>-139.85</v>
          </cell>
          <cell r="J1476">
            <v>209.99</v>
          </cell>
          <cell r="K1476">
            <v>70.14</v>
          </cell>
          <cell r="L1476">
            <v>0</v>
          </cell>
        </row>
        <row r="1477">
          <cell r="A1477" t="str">
            <v>211001990304</v>
          </cell>
          <cell r="B1477">
            <v>20</v>
          </cell>
          <cell r="C1477" t="str">
            <v>2110019904USD-081-03</v>
          </cell>
          <cell r="D1477" t="str">
            <v>Intereses Cta.Cte. Particulares (Intereses Acumulados - Obligacociones con el Pu</v>
          </cell>
          <cell r="E1477">
            <v>-34.630000000000003</v>
          </cell>
          <cell r="F1477">
            <v>228.5</v>
          </cell>
          <cell r="G1477">
            <v>193.87</v>
          </cell>
          <cell r="H1477">
            <v>0</v>
          </cell>
          <cell r="I1477">
            <v>-34.630000000000003</v>
          </cell>
          <cell r="J1477">
            <v>228.5</v>
          </cell>
          <cell r="K1477">
            <v>193.87</v>
          </cell>
          <cell r="L1477">
            <v>0</v>
          </cell>
        </row>
        <row r="1478">
          <cell r="A1478" t="str">
            <v>211001990504</v>
          </cell>
          <cell r="B1478">
            <v>20</v>
          </cell>
          <cell r="C1478" t="str">
            <v>2110019904USD-081-05</v>
          </cell>
          <cell r="D1478" t="str">
            <v>Intereses Cta.Cte. Particulares (Intereses Acumulados - Obligacociones con el Pu</v>
          </cell>
          <cell r="E1478">
            <v>-8.35</v>
          </cell>
          <cell r="F1478">
            <v>11.75</v>
          </cell>
          <cell r="G1478">
            <v>3.4</v>
          </cell>
          <cell r="H1478">
            <v>0</v>
          </cell>
          <cell r="I1478">
            <v>-8.35</v>
          </cell>
          <cell r="J1478">
            <v>11.75</v>
          </cell>
          <cell r="K1478">
            <v>3.4</v>
          </cell>
          <cell r="L1478">
            <v>0</v>
          </cell>
        </row>
        <row r="1479">
          <cell r="A1479" t="str">
            <v>211001990804</v>
          </cell>
          <cell r="B1479">
            <v>20</v>
          </cell>
          <cell r="C1479" t="str">
            <v>2110019904USD-081-08</v>
          </cell>
          <cell r="D1479" t="str">
            <v>Intereses Cta.Cte. Particulares (Intereses Acumulados - Obligacociones con el Pu</v>
          </cell>
          <cell r="E1479">
            <v>-0.16</v>
          </cell>
          <cell r="F1479">
            <v>0.4</v>
          </cell>
          <cell r="G1479">
            <v>0.24</v>
          </cell>
          <cell r="H1479">
            <v>0</v>
          </cell>
          <cell r="I1479">
            <v>-0.16</v>
          </cell>
          <cell r="J1479">
            <v>0.4</v>
          </cell>
          <cell r="K1479">
            <v>0.24</v>
          </cell>
          <cell r="L1479">
            <v>0</v>
          </cell>
        </row>
        <row r="1480">
          <cell r="A1480" t="str">
            <v>211001991104</v>
          </cell>
          <cell r="B1480">
            <v>20</v>
          </cell>
          <cell r="C1480" t="str">
            <v>2110019904USD-081-11</v>
          </cell>
          <cell r="D1480" t="str">
            <v>Intereses Cta.Cte. Particulares (Intereses Acumulados - Obligacociones con el Pu</v>
          </cell>
          <cell r="E1480">
            <v>0</v>
          </cell>
          <cell r="F1480">
            <v>247.65</v>
          </cell>
          <cell r="G1480">
            <v>247.65</v>
          </cell>
          <cell r="H1480">
            <v>0</v>
          </cell>
          <cell r="I1480">
            <v>0</v>
          </cell>
          <cell r="J1480">
            <v>247.65</v>
          </cell>
          <cell r="K1480">
            <v>247.65</v>
          </cell>
          <cell r="L1480">
            <v>0</v>
          </cell>
        </row>
        <row r="1481">
          <cell r="A1481" t="str">
            <v>211001991204</v>
          </cell>
          <cell r="B1481">
            <v>20</v>
          </cell>
          <cell r="C1481" t="str">
            <v>2110019904USD-081-12</v>
          </cell>
          <cell r="D1481" t="str">
            <v>Intereses Cta.Cte. Particulares (Intereses Acumulados - Obligacociones con el Pu</v>
          </cell>
          <cell r="E1481">
            <v>0</v>
          </cell>
          <cell r="F1481">
            <v>1.86</v>
          </cell>
          <cell r="G1481">
            <v>1.86</v>
          </cell>
          <cell r="H1481">
            <v>0</v>
          </cell>
          <cell r="I1481">
            <v>0</v>
          </cell>
          <cell r="J1481">
            <v>1.86</v>
          </cell>
          <cell r="K1481">
            <v>1.86</v>
          </cell>
          <cell r="L1481">
            <v>0</v>
          </cell>
        </row>
        <row r="1482">
          <cell r="A1482" t="str">
            <v>211001991804</v>
          </cell>
          <cell r="B1482">
            <v>20</v>
          </cell>
          <cell r="C1482" t="str">
            <v>2110019904USD-081-18</v>
          </cell>
          <cell r="D1482" t="str">
            <v>Intereses Cta.Cte. Particulares (Intereses Acumulados - Obligacociones con el Pu</v>
          </cell>
          <cell r="E1482">
            <v>0</v>
          </cell>
          <cell r="F1482">
            <v>12.81</v>
          </cell>
          <cell r="G1482">
            <v>12.81</v>
          </cell>
          <cell r="H1482">
            <v>0</v>
          </cell>
          <cell r="I1482">
            <v>0</v>
          </cell>
          <cell r="J1482">
            <v>12.81</v>
          </cell>
          <cell r="K1482">
            <v>12.81</v>
          </cell>
          <cell r="L1482">
            <v>0</v>
          </cell>
        </row>
        <row r="1483">
          <cell r="A1483" t="str">
            <v>211001993104</v>
          </cell>
          <cell r="B1483">
            <v>20</v>
          </cell>
          <cell r="C1483" t="str">
            <v>2110019904USD-081-31</v>
          </cell>
          <cell r="D1483" t="str">
            <v>Intereses Cta.Cte. Particulares (Intereses Acumulados - Obligacociones con el Pu</v>
          </cell>
          <cell r="E1483">
            <v>-91.56</v>
          </cell>
          <cell r="F1483">
            <v>1210.55</v>
          </cell>
          <cell r="G1483">
            <v>1118.99</v>
          </cell>
          <cell r="H1483">
            <v>0</v>
          </cell>
          <cell r="I1483">
            <v>-91.56</v>
          </cell>
          <cell r="J1483">
            <v>1210.55</v>
          </cell>
          <cell r="K1483">
            <v>1118.99</v>
          </cell>
          <cell r="L1483">
            <v>0</v>
          </cell>
        </row>
        <row r="1484">
          <cell r="A1484" t="str">
            <v>2110019906</v>
          </cell>
          <cell r="B1484">
            <v>14</v>
          </cell>
          <cell r="C1484" t="str">
            <v>2110019906 USD</v>
          </cell>
          <cell r="D1484" t="str">
            <v>Intereses Cta.cte. Otras Entidades S.F.</v>
          </cell>
          <cell r="E1484">
            <v>0</v>
          </cell>
          <cell r="F1484">
            <v>16934.78</v>
          </cell>
          <cell r="G1484">
            <v>16934.78</v>
          </cell>
          <cell r="H1484">
            <v>0</v>
          </cell>
          <cell r="I1484">
            <v>0</v>
          </cell>
          <cell r="J1484">
            <v>16934.78</v>
          </cell>
          <cell r="K1484">
            <v>16934.78</v>
          </cell>
          <cell r="L1484">
            <v>0</v>
          </cell>
        </row>
        <row r="1485">
          <cell r="A1485" t="str">
            <v>211001990306</v>
          </cell>
          <cell r="B1485">
            <v>20</v>
          </cell>
          <cell r="C1485" t="str">
            <v>2110019906USD-081-03</v>
          </cell>
          <cell r="D1485" t="str">
            <v>Intereses Cta.cte. Otras Entidades S.F. (Intereses Acumulados - Obligacociones c</v>
          </cell>
          <cell r="E1485">
            <v>0</v>
          </cell>
          <cell r="F1485">
            <v>2228.1999999999998</v>
          </cell>
          <cell r="G1485">
            <v>2228.1999999999998</v>
          </cell>
          <cell r="H1485">
            <v>0</v>
          </cell>
          <cell r="I1485">
            <v>0</v>
          </cell>
          <cell r="J1485">
            <v>2228.1999999999998</v>
          </cell>
          <cell r="K1485">
            <v>2228.1999999999998</v>
          </cell>
          <cell r="L1485">
            <v>0</v>
          </cell>
        </row>
        <row r="1486">
          <cell r="A1486" t="str">
            <v>211001993106</v>
          </cell>
          <cell r="B1486">
            <v>20</v>
          </cell>
          <cell r="C1486" t="str">
            <v>2110019906USD-081-31</v>
          </cell>
          <cell r="D1486" t="str">
            <v>Intereses Cta.cte. Otras Entidades S.F. (Intereses Acumulados - Obligacociones c</v>
          </cell>
          <cell r="E1486">
            <v>0</v>
          </cell>
          <cell r="F1486">
            <v>14706.58</v>
          </cell>
          <cell r="G1486">
            <v>14706.58</v>
          </cell>
          <cell r="H1486">
            <v>0</v>
          </cell>
          <cell r="I1486">
            <v>0</v>
          </cell>
          <cell r="J1486">
            <v>14706.58</v>
          </cell>
          <cell r="K1486">
            <v>14706.58</v>
          </cell>
          <cell r="L1486">
            <v>0</v>
          </cell>
        </row>
        <row r="1487">
          <cell r="A1487" t="str">
            <v>211002</v>
          </cell>
          <cell r="B1487">
            <v>6</v>
          </cell>
          <cell r="C1487">
            <v>211002</v>
          </cell>
          <cell r="D1487" t="str">
            <v>DEPÓSITOS DE AHORRO</v>
          </cell>
          <cell r="I1487">
            <v>-59782594.18</v>
          </cell>
          <cell r="J1487">
            <v>23447714.440000001</v>
          </cell>
          <cell r="K1487">
            <v>24316805.32</v>
          </cell>
          <cell r="L1487">
            <v>-60651685.060000002</v>
          </cell>
        </row>
        <row r="1488">
          <cell r="A1488" t="str">
            <v>21100202 U</v>
          </cell>
          <cell r="B1488">
            <v>12</v>
          </cell>
          <cell r="C1488" t="str">
            <v>21100202 USD</v>
          </cell>
          <cell r="D1488" t="str">
            <v>Entidades del Estado - ML</v>
          </cell>
          <cell r="E1488">
            <v>-5669132.9400000004</v>
          </cell>
          <cell r="F1488">
            <v>413401.71</v>
          </cell>
          <cell r="G1488">
            <v>346068.63</v>
          </cell>
          <cell r="H1488">
            <v>-5601799.8600000003</v>
          </cell>
          <cell r="I1488">
            <v>-5669132.9400000004</v>
          </cell>
          <cell r="J1488">
            <v>413401.71</v>
          </cell>
          <cell r="K1488">
            <v>346068.63</v>
          </cell>
          <cell r="L1488">
            <v>-5601799.8600000003</v>
          </cell>
        </row>
        <row r="1489">
          <cell r="A1489" t="str">
            <v>2110020202</v>
          </cell>
          <cell r="B1489">
            <v>18</v>
          </cell>
          <cell r="C1489" t="str">
            <v>21100202USD-184-02</v>
          </cell>
          <cell r="D1489" t="str">
            <v>Entidades del Estado - ML (Obligaciones - Cuentas de Ahorro (I-Residents))</v>
          </cell>
          <cell r="E1489">
            <v>-58.08</v>
          </cell>
          <cell r="F1489">
            <v>0</v>
          </cell>
          <cell r="G1489">
            <v>0.01</v>
          </cell>
          <cell r="H1489">
            <v>-58.09</v>
          </cell>
          <cell r="I1489">
            <v>-58.08</v>
          </cell>
          <cell r="J1489">
            <v>0</v>
          </cell>
          <cell r="K1489">
            <v>0.01</v>
          </cell>
          <cell r="L1489">
            <v>-58.09</v>
          </cell>
        </row>
        <row r="1490">
          <cell r="A1490" t="str">
            <v>2110020208</v>
          </cell>
          <cell r="B1490">
            <v>18</v>
          </cell>
          <cell r="C1490" t="str">
            <v>21100202USD-184-08</v>
          </cell>
          <cell r="D1490" t="str">
            <v>Entidades del Estado - ML (Obligaciones - Cuentas de Ahorro (I-Residents))</v>
          </cell>
          <cell r="E1490">
            <v>-9524.8700000000008</v>
          </cell>
          <cell r="F1490">
            <v>9400</v>
          </cell>
          <cell r="G1490">
            <v>10.77</v>
          </cell>
          <cell r="H1490">
            <v>-135.63999999999999</v>
          </cell>
          <cell r="I1490">
            <v>-9524.8700000000008</v>
          </cell>
          <cell r="J1490">
            <v>9400</v>
          </cell>
          <cell r="K1490">
            <v>10.77</v>
          </cell>
          <cell r="L1490">
            <v>-135.63999999999999</v>
          </cell>
        </row>
        <row r="1491">
          <cell r="A1491" t="str">
            <v>2110020211</v>
          </cell>
          <cell r="B1491">
            <v>18</v>
          </cell>
          <cell r="C1491" t="str">
            <v>21100202USD-184-11</v>
          </cell>
          <cell r="D1491" t="str">
            <v>Entidades del Estado - ML (Obligaciones - Cuentas de Ahorro (I-Residents))</v>
          </cell>
          <cell r="E1491">
            <v>-397.34</v>
          </cell>
          <cell r="F1491">
            <v>0</v>
          </cell>
          <cell r="G1491">
            <v>0.1</v>
          </cell>
          <cell r="H1491">
            <v>-397.44</v>
          </cell>
          <cell r="I1491">
            <v>-397.34</v>
          </cell>
          <cell r="J1491">
            <v>0</v>
          </cell>
          <cell r="K1491">
            <v>0.1</v>
          </cell>
          <cell r="L1491">
            <v>-397.44</v>
          </cell>
        </row>
        <row r="1492">
          <cell r="A1492" t="str">
            <v>2110020231</v>
          </cell>
          <cell r="B1492">
            <v>18</v>
          </cell>
          <cell r="C1492" t="str">
            <v>21100202USD-184-31</v>
          </cell>
          <cell r="D1492" t="str">
            <v>Entidades del Estado - ML (Obligaciones - Cuentas de Ahorro (I-Residents))</v>
          </cell>
          <cell r="E1492">
            <v>-5659152.6500000004</v>
          </cell>
          <cell r="F1492">
            <v>404001.71</v>
          </cell>
          <cell r="G1492">
            <v>346057.75</v>
          </cell>
          <cell r="H1492">
            <v>-5601208.6900000004</v>
          </cell>
          <cell r="I1492">
            <v>-5659152.6500000004</v>
          </cell>
          <cell r="J1492">
            <v>404001.71</v>
          </cell>
          <cell r="K1492">
            <v>346057.75</v>
          </cell>
          <cell r="L1492">
            <v>-5601208.6900000004</v>
          </cell>
        </row>
        <row r="1493">
          <cell r="A1493" t="str">
            <v>21100203 U</v>
          </cell>
          <cell r="B1493">
            <v>12</v>
          </cell>
          <cell r="C1493" t="str">
            <v>21100203 USD</v>
          </cell>
          <cell r="D1493" t="str">
            <v>Empresas privadas - ML</v>
          </cell>
          <cell r="E1493">
            <v>-3977053.87</v>
          </cell>
          <cell r="F1493">
            <v>9373454.0500000007</v>
          </cell>
          <cell r="G1493">
            <v>9601835.0800000001</v>
          </cell>
          <cell r="H1493">
            <v>-4205434.9000000004</v>
          </cell>
          <cell r="I1493">
            <v>-3977053.87</v>
          </cell>
          <cell r="J1493">
            <v>9373454.0500000007</v>
          </cell>
          <cell r="K1493">
            <v>9601835.0800000001</v>
          </cell>
          <cell r="L1493">
            <v>-4205434.9000000004</v>
          </cell>
        </row>
        <row r="1494">
          <cell r="A1494" t="str">
            <v>2110020301</v>
          </cell>
          <cell r="B1494">
            <v>18</v>
          </cell>
          <cell r="C1494" t="str">
            <v>21100203USD-184-01</v>
          </cell>
          <cell r="D1494" t="str">
            <v>Empresas privadas - ML (Obligaciones - Cuentas de Ahorro (I-Residents))</v>
          </cell>
          <cell r="E1494">
            <v>-11954.68</v>
          </cell>
          <cell r="F1494">
            <v>300.63</v>
          </cell>
          <cell r="G1494">
            <v>196.33</v>
          </cell>
          <cell r="H1494">
            <v>-11850.38</v>
          </cell>
          <cell r="I1494">
            <v>-11954.68</v>
          </cell>
          <cell r="J1494">
            <v>300.63</v>
          </cell>
          <cell r="K1494">
            <v>196.33</v>
          </cell>
          <cell r="L1494">
            <v>-11850.38</v>
          </cell>
        </row>
        <row r="1495">
          <cell r="A1495" t="str">
            <v>2110020302</v>
          </cell>
          <cell r="B1495">
            <v>18</v>
          </cell>
          <cell r="C1495" t="str">
            <v>21100203USD-184-02</v>
          </cell>
          <cell r="D1495" t="str">
            <v>Empresas privadas - ML (Obligaciones - Cuentas de Ahorro (I-Residents))</v>
          </cell>
          <cell r="E1495">
            <v>-36608.33</v>
          </cell>
          <cell r="F1495">
            <v>340.61</v>
          </cell>
          <cell r="G1495">
            <v>6399.38</v>
          </cell>
          <cell r="H1495">
            <v>-42667.1</v>
          </cell>
          <cell r="I1495">
            <v>-36608.33</v>
          </cell>
          <cell r="J1495">
            <v>340.61</v>
          </cell>
          <cell r="K1495">
            <v>6399.38</v>
          </cell>
          <cell r="L1495">
            <v>-42667.1</v>
          </cell>
        </row>
        <row r="1496">
          <cell r="A1496" t="str">
            <v>2110020303</v>
          </cell>
          <cell r="B1496">
            <v>18</v>
          </cell>
          <cell r="C1496" t="str">
            <v>21100203USD-184-03</v>
          </cell>
          <cell r="D1496" t="str">
            <v>Empresas privadas - ML (Obligaciones - Cuentas de Ahorro (I-Residents))</v>
          </cell>
          <cell r="E1496">
            <v>-51215.66</v>
          </cell>
          <cell r="F1496">
            <v>8919.61</v>
          </cell>
          <cell r="G1496">
            <v>26783.35</v>
          </cell>
          <cell r="H1496">
            <v>-69079.399999999994</v>
          </cell>
          <cell r="I1496">
            <v>-51215.66</v>
          </cell>
          <cell r="J1496">
            <v>8919.61</v>
          </cell>
          <cell r="K1496">
            <v>26783.35</v>
          </cell>
          <cell r="L1496">
            <v>-69079.399999999994</v>
          </cell>
        </row>
        <row r="1497">
          <cell r="A1497" t="str">
            <v>2110020304</v>
          </cell>
          <cell r="B1497">
            <v>18</v>
          </cell>
          <cell r="C1497" t="str">
            <v>21100203USD-184-04</v>
          </cell>
          <cell r="D1497" t="str">
            <v>Empresas privadas - ML (Obligaciones - Cuentas de Ahorro (I-Residents))</v>
          </cell>
          <cell r="E1497">
            <v>-26366.7</v>
          </cell>
          <cell r="F1497">
            <v>3122.45</v>
          </cell>
          <cell r="G1497">
            <v>6006.27</v>
          </cell>
          <cell r="H1497">
            <v>-29250.52</v>
          </cell>
          <cell r="I1497">
            <v>-26366.7</v>
          </cell>
          <cell r="J1497">
            <v>3122.45</v>
          </cell>
          <cell r="K1497">
            <v>6006.27</v>
          </cell>
          <cell r="L1497">
            <v>-29250.52</v>
          </cell>
        </row>
        <row r="1498">
          <cell r="A1498" t="str">
            <v>2110020305</v>
          </cell>
          <cell r="B1498">
            <v>18</v>
          </cell>
          <cell r="C1498" t="str">
            <v>21100203USD-184-05</v>
          </cell>
          <cell r="D1498" t="str">
            <v>Empresas privadas - ML (Obligaciones - Cuentas de Ahorro (I-Residents))</v>
          </cell>
          <cell r="E1498">
            <v>-27358.09</v>
          </cell>
          <cell r="F1498">
            <v>2123.5300000000002</v>
          </cell>
          <cell r="G1498">
            <v>382.67</v>
          </cell>
          <cell r="H1498">
            <v>-25617.23</v>
          </cell>
          <cell r="I1498">
            <v>-27358.09</v>
          </cell>
          <cell r="J1498">
            <v>2123.5300000000002</v>
          </cell>
          <cell r="K1498">
            <v>382.67</v>
          </cell>
          <cell r="L1498">
            <v>-25617.23</v>
          </cell>
        </row>
        <row r="1499">
          <cell r="A1499" t="str">
            <v>2110020307</v>
          </cell>
          <cell r="B1499">
            <v>18</v>
          </cell>
          <cell r="C1499" t="str">
            <v>21100203USD-184-07</v>
          </cell>
          <cell r="D1499" t="str">
            <v>Empresas privadas - ML (Obligaciones - Cuentas de Ahorro (I-Residents))</v>
          </cell>
          <cell r="E1499">
            <v>-21505.99</v>
          </cell>
          <cell r="F1499">
            <v>190704.34</v>
          </cell>
          <cell r="G1499">
            <v>204568.17</v>
          </cell>
          <cell r="H1499">
            <v>-35369.82</v>
          </cell>
          <cell r="I1499">
            <v>-21505.99</v>
          </cell>
          <cell r="J1499">
            <v>190704.34</v>
          </cell>
          <cell r="K1499">
            <v>204568.17</v>
          </cell>
          <cell r="L1499">
            <v>-35369.82</v>
          </cell>
        </row>
        <row r="1500">
          <cell r="A1500" t="str">
            <v>2110020308</v>
          </cell>
          <cell r="B1500">
            <v>18</v>
          </cell>
          <cell r="C1500" t="str">
            <v>21100203USD-184-08</v>
          </cell>
          <cell r="D1500" t="str">
            <v>Empresas privadas - ML (Obligaciones - Cuentas de Ahorro (I-Residents))</v>
          </cell>
          <cell r="E1500">
            <v>-51264.94</v>
          </cell>
          <cell r="F1500">
            <v>10001.86</v>
          </cell>
          <cell r="G1500">
            <v>14126.99</v>
          </cell>
          <cell r="H1500">
            <v>-55390.07</v>
          </cell>
          <cell r="I1500">
            <v>-51264.94</v>
          </cell>
          <cell r="J1500">
            <v>10001.86</v>
          </cell>
          <cell r="K1500">
            <v>14126.99</v>
          </cell>
          <cell r="L1500">
            <v>-55390.07</v>
          </cell>
        </row>
        <row r="1501">
          <cell r="A1501" t="str">
            <v>2110020310</v>
          </cell>
          <cell r="B1501">
            <v>18</v>
          </cell>
          <cell r="C1501" t="str">
            <v>21100203USD-184-10</v>
          </cell>
          <cell r="D1501" t="str">
            <v>Empresas privadas - ML (Obligaciones - Cuentas de Ahorro (I-Residents))</v>
          </cell>
          <cell r="E1501">
            <v>-16894.28</v>
          </cell>
          <cell r="F1501">
            <v>7272.64</v>
          </cell>
          <cell r="G1501">
            <v>4341.45</v>
          </cell>
          <cell r="H1501">
            <v>-13963.09</v>
          </cell>
          <cell r="I1501">
            <v>-16894.28</v>
          </cell>
          <cell r="J1501">
            <v>7272.64</v>
          </cell>
          <cell r="K1501">
            <v>4341.45</v>
          </cell>
          <cell r="L1501">
            <v>-13963.09</v>
          </cell>
        </row>
        <row r="1502">
          <cell r="A1502" t="str">
            <v>2110020311</v>
          </cell>
          <cell r="B1502">
            <v>18</v>
          </cell>
          <cell r="C1502" t="str">
            <v>21100203USD-184-11</v>
          </cell>
          <cell r="D1502" t="str">
            <v>Empresas privadas - ML (Obligaciones - Cuentas de Ahorro (I-Residents))</v>
          </cell>
          <cell r="E1502">
            <v>-16685.990000000002</v>
          </cell>
          <cell r="F1502">
            <v>5484.23</v>
          </cell>
          <cell r="G1502">
            <v>3445.5</v>
          </cell>
          <cell r="H1502">
            <v>-14647.26</v>
          </cell>
          <cell r="I1502">
            <v>-16685.990000000002</v>
          </cell>
          <cell r="J1502">
            <v>5484.23</v>
          </cell>
          <cell r="K1502">
            <v>3445.5</v>
          </cell>
          <cell r="L1502">
            <v>-14647.26</v>
          </cell>
        </row>
        <row r="1503">
          <cell r="A1503" t="str">
            <v>2110020312</v>
          </cell>
          <cell r="B1503">
            <v>18</v>
          </cell>
          <cell r="C1503" t="str">
            <v>21100203USD-184-12</v>
          </cell>
          <cell r="D1503" t="str">
            <v>Empresas privadas - ML (Obligaciones - Cuentas de Ahorro (I-Residents))</v>
          </cell>
          <cell r="E1503">
            <v>-12803.22</v>
          </cell>
          <cell r="F1503">
            <v>8458.82</v>
          </cell>
          <cell r="G1503">
            <v>902.96</v>
          </cell>
          <cell r="H1503">
            <v>-5247.36</v>
          </cell>
          <cell r="I1503">
            <v>-12803.22</v>
          </cell>
          <cell r="J1503">
            <v>8458.82</v>
          </cell>
          <cell r="K1503">
            <v>902.96</v>
          </cell>
          <cell r="L1503">
            <v>-5247.36</v>
          </cell>
        </row>
        <row r="1504">
          <cell r="A1504" t="str">
            <v>2110020313</v>
          </cell>
          <cell r="B1504">
            <v>18</v>
          </cell>
          <cell r="C1504" t="str">
            <v>21100203USD-184-13</v>
          </cell>
          <cell r="D1504" t="str">
            <v>Empresas privadas - ML (Obligaciones - Cuentas de Ahorro (I-Residents))</v>
          </cell>
          <cell r="E1504">
            <v>-52805.99</v>
          </cell>
          <cell r="F1504">
            <v>2984.49</v>
          </cell>
          <cell r="G1504">
            <v>2868.95</v>
          </cell>
          <cell r="H1504">
            <v>-52690.45</v>
          </cell>
          <cell r="I1504">
            <v>-52805.99</v>
          </cell>
          <cell r="J1504">
            <v>2984.49</v>
          </cell>
          <cell r="K1504">
            <v>2868.95</v>
          </cell>
          <cell r="L1504">
            <v>-52690.45</v>
          </cell>
        </row>
        <row r="1505">
          <cell r="A1505" t="str">
            <v>2110020317</v>
          </cell>
          <cell r="B1505">
            <v>18</v>
          </cell>
          <cell r="C1505" t="str">
            <v>21100203USD-184-17</v>
          </cell>
          <cell r="D1505" t="str">
            <v>Empresas privadas - ML (Obligaciones - Cuentas de Ahorro (I-Residents))</v>
          </cell>
          <cell r="E1505">
            <v>-687008.35</v>
          </cell>
          <cell r="F1505">
            <v>360000.45</v>
          </cell>
          <cell r="G1505">
            <v>403589.97</v>
          </cell>
          <cell r="H1505">
            <v>-730597.87</v>
          </cell>
          <cell r="I1505">
            <v>-687008.35</v>
          </cell>
          <cell r="J1505">
            <v>360000.45</v>
          </cell>
          <cell r="K1505">
            <v>403589.97</v>
          </cell>
          <cell r="L1505">
            <v>-730597.87</v>
          </cell>
        </row>
        <row r="1506">
          <cell r="A1506" t="str">
            <v>2110020318</v>
          </cell>
          <cell r="B1506">
            <v>18</v>
          </cell>
          <cell r="C1506" t="str">
            <v>21100203USD-184-18</v>
          </cell>
          <cell r="D1506" t="str">
            <v>Empresas privadas - ML (Obligaciones - Cuentas de Ahorro (I-Residents))</v>
          </cell>
          <cell r="E1506">
            <v>-659.3</v>
          </cell>
          <cell r="F1506">
            <v>1026.55</v>
          </cell>
          <cell r="G1506">
            <v>367.65</v>
          </cell>
          <cell r="H1506">
            <v>-0.4</v>
          </cell>
          <cell r="I1506">
            <v>-659.3</v>
          </cell>
          <cell r="J1506">
            <v>1026.55</v>
          </cell>
          <cell r="K1506">
            <v>367.65</v>
          </cell>
          <cell r="L1506">
            <v>-0.4</v>
          </cell>
        </row>
        <row r="1507">
          <cell r="A1507" t="str">
            <v>2110020322</v>
          </cell>
          <cell r="B1507">
            <v>18</v>
          </cell>
          <cell r="C1507" t="str">
            <v>21100203USD-184-22</v>
          </cell>
          <cell r="D1507" t="str">
            <v>Empresas privadas - ML (Obligaciones - Cuentas de Ahorro (I-Residents))</v>
          </cell>
          <cell r="E1507">
            <v>-15012.01</v>
          </cell>
          <cell r="F1507">
            <v>2501.34</v>
          </cell>
          <cell r="G1507">
            <v>13.41</v>
          </cell>
          <cell r="H1507">
            <v>-12524.08</v>
          </cell>
          <cell r="I1507">
            <v>-15012.01</v>
          </cell>
          <cell r="J1507">
            <v>2501.34</v>
          </cell>
          <cell r="K1507">
            <v>13.41</v>
          </cell>
          <cell r="L1507">
            <v>-12524.08</v>
          </cell>
        </row>
        <row r="1508">
          <cell r="A1508" t="str">
            <v>2110020323</v>
          </cell>
          <cell r="B1508">
            <v>18</v>
          </cell>
          <cell r="C1508" t="str">
            <v>21100203USD-184-23</v>
          </cell>
          <cell r="D1508" t="str">
            <v>Empresas privadas - ML (Obligaciones - Cuentas de Ahorro (I-Residents))</v>
          </cell>
          <cell r="E1508">
            <v>-42243.97</v>
          </cell>
          <cell r="F1508">
            <v>37678.769999999997</v>
          </cell>
          <cell r="G1508">
            <v>43304.68</v>
          </cell>
          <cell r="H1508">
            <v>-47869.88</v>
          </cell>
          <cell r="I1508">
            <v>-42243.97</v>
          </cell>
          <cell r="J1508">
            <v>37678.769999999997</v>
          </cell>
          <cell r="K1508">
            <v>43304.68</v>
          </cell>
          <cell r="L1508">
            <v>-47869.88</v>
          </cell>
        </row>
        <row r="1509">
          <cell r="A1509" t="str">
            <v>2110020324</v>
          </cell>
          <cell r="B1509">
            <v>18</v>
          </cell>
          <cell r="C1509" t="str">
            <v>21100203USD-184-24</v>
          </cell>
          <cell r="D1509" t="str">
            <v>Empresas privadas - ML (Obligaciones - Cuentas de Ahorro (I-Residents))</v>
          </cell>
          <cell r="E1509">
            <v>-3462.85</v>
          </cell>
          <cell r="F1509">
            <v>25.23</v>
          </cell>
          <cell r="G1509">
            <v>0.87</v>
          </cell>
          <cell r="H1509">
            <v>-3438.49</v>
          </cell>
          <cell r="I1509">
            <v>-3462.85</v>
          </cell>
          <cell r="J1509">
            <v>25.23</v>
          </cell>
          <cell r="K1509">
            <v>0.87</v>
          </cell>
          <cell r="L1509">
            <v>-3438.49</v>
          </cell>
        </row>
        <row r="1510">
          <cell r="A1510" t="str">
            <v>2110020325</v>
          </cell>
          <cell r="B1510">
            <v>18</v>
          </cell>
          <cell r="C1510" t="str">
            <v>21100203USD-184-25</v>
          </cell>
          <cell r="D1510" t="str">
            <v>Empresas privadas - ML (Obligaciones - Cuentas de Ahorro (I-Residents))</v>
          </cell>
          <cell r="E1510">
            <v>-228865.23</v>
          </cell>
          <cell r="F1510">
            <v>103370.93</v>
          </cell>
          <cell r="G1510">
            <v>131964.87</v>
          </cell>
          <cell r="H1510">
            <v>-257459.17</v>
          </cell>
          <cell r="I1510">
            <v>-228865.23</v>
          </cell>
          <cell r="J1510">
            <v>103370.93</v>
          </cell>
          <cell r="K1510">
            <v>131964.87</v>
          </cell>
          <cell r="L1510">
            <v>-257459.17</v>
          </cell>
        </row>
        <row r="1511">
          <cell r="A1511" t="str">
            <v>2110020326</v>
          </cell>
          <cell r="B1511">
            <v>18</v>
          </cell>
          <cell r="C1511" t="str">
            <v>21100203USD-184-26</v>
          </cell>
          <cell r="D1511" t="str">
            <v>Empresas privadas - ML (Obligaciones - Cuentas de Ahorro (I-Residents))</v>
          </cell>
          <cell r="E1511">
            <v>-120.25</v>
          </cell>
          <cell r="F1511">
            <v>0</v>
          </cell>
          <cell r="G1511">
            <v>0.03</v>
          </cell>
          <cell r="H1511">
            <v>-120.28</v>
          </cell>
          <cell r="I1511">
            <v>-120.25</v>
          </cell>
          <cell r="J1511">
            <v>0</v>
          </cell>
          <cell r="K1511">
            <v>0.03</v>
          </cell>
          <cell r="L1511">
            <v>-120.28</v>
          </cell>
        </row>
        <row r="1512">
          <cell r="A1512" t="str">
            <v>2110020331</v>
          </cell>
          <cell r="B1512">
            <v>18</v>
          </cell>
          <cell r="C1512" t="str">
            <v>21100203USD-184-31</v>
          </cell>
          <cell r="D1512" t="str">
            <v>Empresas privadas - ML (Obligaciones - Cuentas de Ahorro (I-Residents))</v>
          </cell>
          <cell r="E1512">
            <v>-2621879.08</v>
          </cell>
          <cell r="F1512">
            <v>8629135.3699999992</v>
          </cell>
          <cell r="G1512">
            <v>8744272.2200000007</v>
          </cell>
          <cell r="H1512">
            <v>-2737015.93</v>
          </cell>
          <cell r="I1512">
            <v>-2621879.08</v>
          </cell>
          <cell r="J1512">
            <v>8629135.3699999992</v>
          </cell>
          <cell r="K1512">
            <v>8744272.2200000007</v>
          </cell>
          <cell r="L1512">
            <v>-2737015.93</v>
          </cell>
        </row>
        <row r="1513">
          <cell r="A1513" t="str">
            <v>2110020341</v>
          </cell>
          <cell r="B1513">
            <v>18</v>
          </cell>
          <cell r="C1513" t="str">
            <v>21100203USD-184-41</v>
          </cell>
          <cell r="D1513" t="str">
            <v>Empresas privadas - ML (Obligaciones - Cuentas de Ahorro (I-Residents))</v>
          </cell>
          <cell r="E1513">
            <v>-51653.9</v>
          </cell>
          <cell r="F1513">
            <v>2.17</v>
          </cell>
          <cell r="G1513">
            <v>4669.7</v>
          </cell>
          <cell r="H1513">
            <v>-56321.43</v>
          </cell>
          <cell r="I1513">
            <v>-51653.9</v>
          </cell>
          <cell r="J1513">
            <v>2.17</v>
          </cell>
          <cell r="K1513">
            <v>4669.7</v>
          </cell>
          <cell r="L1513">
            <v>-56321.43</v>
          </cell>
        </row>
        <row r="1514">
          <cell r="A1514" t="str">
            <v>2110020359</v>
          </cell>
          <cell r="B1514">
            <v>18</v>
          </cell>
          <cell r="C1514" t="str">
            <v>21100203USD-184-59</v>
          </cell>
          <cell r="D1514" t="str">
            <v>Empresas privadas - ML (Obligaciones - Cuentas de Ahorro (I-Residents))</v>
          </cell>
          <cell r="E1514">
            <v>-685.06</v>
          </cell>
          <cell r="F1514">
            <v>0.03</v>
          </cell>
          <cell r="G1514">
            <v>3629.66</v>
          </cell>
          <cell r="H1514">
            <v>-4314.6899999999996</v>
          </cell>
          <cell r="I1514">
            <v>-685.06</v>
          </cell>
          <cell r="J1514">
            <v>0.03</v>
          </cell>
          <cell r="K1514">
            <v>3629.66</v>
          </cell>
          <cell r="L1514">
            <v>-4314.6899999999996</v>
          </cell>
        </row>
        <row r="1515">
          <cell r="A1515" t="str">
            <v>21100204 U</v>
          </cell>
          <cell r="B1515">
            <v>12</v>
          </cell>
          <cell r="C1515" t="str">
            <v>21100204 USD</v>
          </cell>
          <cell r="D1515" t="str">
            <v>Particulares - ML</v>
          </cell>
          <cell r="E1515">
            <v>-38709783.969999999</v>
          </cell>
          <cell r="F1515">
            <v>11445936.41</v>
          </cell>
          <cell r="G1515">
            <v>14204548.43</v>
          </cell>
          <cell r="H1515">
            <v>-41468395.990000002</v>
          </cell>
          <cell r="I1515">
            <v>-38709783.969999999</v>
          </cell>
          <cell r="J1515">
            <v>11445936.41</v>
          </cell>
          <cell r="K1515">
            <v>14204548.43</v>
          </cell>
          <cell r="L1515">
            <v>-41468395.990000002</v>
          </cell>
        </row>
        <row r="1516">
          <cell r="A1516" t="str">
            <v>2110020401</v>
          </cell>
          <cell r="B1516">
            <v>18</v>
          </cell>
          <cell r="C1516" t="str">
            <v>21100204USD-184-01</v>
          </cell>
          <cell r="D1516" t="str">
            <v>Particulares - ML (Obligaciones - Cuentas de Ahorro (I-Residents))</v>
          </cell>
          <cell r="E1516">
            <v>-1058316.45</v>
          </cell>
          <cell r="F1516">
            <v>182285.42</v>
          </cell>
          <cell r="G1516">
            <v>302945.38</v>
          </cell>
          <cell r="H1516">
            <v>-1178976.4099999999</v>
          </cell>
          <cell r="I1516">
            <v>-1058316.45</v>
          </cell>
          <cell r="J1516">
            <v>182285.42</v>
          </cell>
          <cell r="K1516">
            <v>302945.38</v>
          </cell>
          <cell r="L1516">
            <v>-1178976.4099999999</v>
          </cell>
        </row>
        <row r="1517">
          <cell r="A1517" t="str">
            <v>2110020402</v>
          </cell>
          <cell r="B1517">
            <v>18</v>
          </cell>
          <cell r="C1517" t="str">
            <v>21100204USD-184-02</v>
          </cell>
          <cell r="D1517" t="str">
            <v>Particulares - ML (Obligaciones - Cuentas de Ahorro (I-Residents))</v>
          </cell>
          <cell r="E1517">
            <v>-2220155.56</v>
          </cell>
          <cell r="F1517">
            <v>1085206.76</v>
          </cell>
          <cell r="G1517">
            <v>1015407.38</v>
          </cell>
          <cell r="H1517">
            <v>-2150356.1800000002</v>
          </cell>
          <cell r="I1517">
            <v>-2220155.56</v>
          </cell>
          <cell r="J1517">
            <v>1085206.76</v>
          </cell>
          <cell r="K1517">
            <v>1015407.38</v>
          </cell>
          <cell r="L1517">
            <v>-2150356.1800000002</v>
          </cell>
        </row>
        <row r="1518">
          <cell r="A1518" t="str">
            <v>2110020403</v>
          </cell>
          <cell r="B1518">
            <v>18</v>
          </cell>
          <cell r="C1518" t="str">
            <v>21100204USD-184-03</v>
          </cell>
          <cell r="D1518" t="str">
            <v>Particulares - ML (Obligaciones - Cuentas de Ahorro (I-Residents))</v>
          </cell>
          <cell r="E1518">
            <v>-2238951.73</v>
          </cell>
          <cell r="F1518">
            <v>1579719.19</v>
          </cell>
          <cell r="G1518">
            <v>1937411.11</v>
          </cell>
          <cell r="H1518">
            <v>-2596643.65</v>
          </cell>
          <cell r="I1518">
            <v>-2238951.73</v>
          </cell>
          <cell r="J1518">
            <v>1579719.19</v>
          </cell>
          <cell r="K1518">
            <v>1937411.11</v>
          </cell>
          <cell r="L1518">
            <v>-2596643.65</v>
          </cell>
        </row>
        <row r="1519">
          <cell r="A1519" t="str">
            <v>2110020404</v>
          </cell>
          <cell r="B1519">
            <v>18</v>
          </cell>
          <cell r="C1519" t="str">
            <v>21100204USD-184-04</v>
          </cell>
          <cell r="D1519" t="str">
            <v>Particulares - ML (Obligaciones - Cuentas de Ahorro (I-Residents))</v>
          </cell>
          <cell r="E1519">
            <v>-1105036.71</v>
          </cell>
          <cell r="F1519">
            <v>211331.6</v>
          </cell>
          <cell r="G1519">
            <v>244601.8</v>
          </cell>
          <cell r="H1519">
            <v>-1138306.9099999999</v>
          </cell>
          <cell r="I1519">
            <v>-1105036.71</v>
          </cell>
          <cell r="J1519">
            <v>211331.6</v>
          </cell>
          <cell r="K1519">
            <v>244601.8</v>
          </cell>
          <cell r="L1519">
            <v>-1138306.9099999999</v>
          </cell>
        </row>
        <row r="1520">
          <cell r="A1520" t="str">
            <v>2110020405</v>
          </cell>
          <cell r="B1520">
            <v>18</v>
          </cell>
          <cell r="C1520" t="str">
            <v>21100204USD-184-05</v>
          </cell>
          <cell r="D1520" t="str">
            <v>Particulares - ML (Obligaciones - Cuentas de Ahorro (I-Residents))</v>
          </cell>
          <cell r="E1520">
            <v>-1250024</v>
          </cell>
          <cell r="F1520">
            <v>214872.8</v>
          </cell>
          <cell r="G1520">
            <v>218896.79</v>
          </cell>
          <cell r="H1520">
            <v>-1254047.99</v>
          </cell>
          <cell r="I1520">
            <v>-1250024</v>
          </cell>
          <cell r="J1520">
            <v>214872.8</v>
          </cell>
          <cell r="K1520">
            <v>218896.79</v>
          </cell>
          <cell r="L1520">
            <v>-1254047.99</v>
          </cell>
        </row>
        <row r="1521">
          <cell r="A1521" t="str">
            <v>2110020407</v>
          </cell>
          <cell r="B1521">
            <v>18</v>
          </cell>
          <cell r="C1521" t="str">
            <v>21100204USD-184-07</v>
          </cell>
          <cell r="D1521" t="str">
            <v>Particulares - ML (Obligaciones - Cuentas de Ahorro (I-Residents))</v>
          </cell>
          <cell r="E1521">
            <v>-1406722.42</v>
          </cell>
          <cell r="F1521">
            <v>647316.54</v>
          </cell>
          <cell r="G1521">
            <v>711404.47</v>
          </cell>
          <cell r="H1521">
            <v>-1470810.35</v>
          </cell>
          <cell r="I1521">
            <v>-1406722.42</v>
          </cell>
          <cell r="J1521">
            <v>647316.54</v>
          </cell>
          <cell r="K1521">
            <v>711404.47</v>
          </cell>
          <cell r="L1521">
            <v>-1470810.35</v>
          </cell>
        </row>
        <row r="1522">
          <cell r="A1522" t="str">
            <v>2110020408</v>
          </cell>
          <cell r="B1522">
            <v>18</v>
          </cell>
          <cell r="C1522" t="str">
            <v>21100204USD-184-08</v>
          </cell>
          <cell r="D1522" t="str">
            <v>Particulares - ML (Obligaciones - Cuentas de Ahorro (I-Residents))</v>
          </cell>
          <cell r="E1522">
            <v>-1233106.45</v>
          </cell>
          <cell r="F1522">
            <v>329528.81</v>
          </cell>
          <cell r="G1522">
            <v>486867.79</v>
          </cell>
          <cell r="H1522">
            <v>-1390445.43</v>
          </cell>
          <cell r="I1522">
            <v>-1233106.45</v>
          </cell>
          <cell r="J1522">
            <v>329528.81</v>
          </cell>
          <cell r="K1522">
            <v>486867.79</v>
          </cell>
          <cell r="L1522">
            <v>-1390445.43</v>
          </cell>
        </row>
        <row r="1523">
          <cell r="A1523" t="str">
            <v>2110020410</v>
          </cell>
          <cell r="B1523">
            <v>18</v>
          </cell>
          <cell r="C1523" t="str">
            <v>21100204USD-184-10</v>
          </cell>
          <cell r="D1523" t="str">
            <v>Particulares - ML (Obligaciones - Cuentas de Ahorro (I-Residents))</v>
          </cell>
          <cell r="E1523">
            <v>-1466316.86</v>
          </cell>
          <cell r="F1523">
            <v>525780.67000000004</v>
          </cell>
          <cell r="G1523">
            <v>710844.33</v>
          </cell>
          <cell r="H1523">
            <v>-1651380.52</v>
          </cell>
          <cell r="I1523">
            <v>-1466316.86</v>
          </cell>
          <cell r="J1523">
            <v>525780.67000000004</v>
          </cell>
          <cell r="K1523">
            <v>710844.33</v>
          </cell>
          <cell r="L1523">
            <v>-1651380.52</v>
          </cell>
        </row>
        <row r="1524">
          <cell r="A1524" t="str">
            <v>2110020411</v>
          </cell>
          <cell r="B1524">
            <v>18</v>
          </cell>
          <cell r="C1524" t="str">
            <v>21100204USD-184-11</v>
          </cell>
          <cell r="D1524" t="str">
            <v>Particulares - ML (Obligaciones - Cuentas de Ahorro (I-Residents))</v>
          </cell>
          <cell r="E1524">
            <v>-1509843.75</v>
          </cell>
          <cell r="F1524">
            <v>337922.49</v>
          </cell>
          <cell r="G1524">
            <v>527437.77</v>
          </cell>
          <cell r="H1524">
            <v>-1699359.03</v>
          </cell>
          <cell r="I1524">
            <v>-1509843.75</v>
          </cell>
          <cell r="J1524">
            <v>337922.49</v>
          </cell>
          <cell r="K1524">
            <v>527437.77</v>
          </cell>
          <cell r="L1524">
            <v>-1699359.03</v>
          </cell>
        </row>
        <row r="1525">
          <cell r="A1525" t="str">
            <v>2110020412</v>
          </cell>
          <cell r="B1525">
            <v>18</v>
          </cell>
          <cell r="C1525" t="str">
            <v>21100204USD-184-12</v>
          </cell>
          <cell r="D1525" t="str">
            <v>Particulares - ML (Obligaciones - Cuentas de Ahorro (I-Residents))</v>
          </cell>
          <cell r="E1525">
            <v>-1712497.84</v>
          </cell>
          <cell r="F1525">
            <v>384446.11</v>
          </cell>
          <cell r="G1525">
            <v>309270.06</v>
          </cell>
          <cell r="H1525">
            <v>-1637321.79</v>
          </cell>
          <cell r="I1525">
            <v>-1712497.84</v>
          </cell>
          <cell r="J1525">
            <v>384446.11</v>
          </cell>
          <cell r="K1525">
            <v>309270.06</v>
          </cell>
          <cell r="L1525">
            <v>-1637321.79</v>
          </cell>
        </row>
        <row r="1526">
          <cell r="A1526" t="str">
            <v>2110020413</v>
          </cell>
          <cell r="B1526">
            <v>18</v>
          </cell>
          <cell r="C1526" t="str">
            <v>21100204USD-184-13</v>
          </cell>
          <cell r="D1526" t="str">
            <v>Particulares - ML (Obligaciones - Cuentas de Ahorro (I-Residents))</v>
          </cell>
          <cell r="E1526">
            <v>-1548226.73</v>
          </cell>
          <cell r="F1526">
            <v>354016.21</v>
          </cell>
          <cell r="G1526">
            <v>401850.39</v>
          </cell>
          <cell r="H1526">
            <v>-1596060.91</v>
          </cell>
          <cell r="I1526">
            <v>-1548226.73</v>
          </cell>
          <cell r="J1526">
            <v>354016.21</v>
          </cell>
          <cell r="K1526">
            <v>401850.39</v>
          </cell>
          <cell r="L1526">
            <v>-1596060.91</v>
          </cell>
        </row>
        <row r="1527">
          <cell r="A1527" t="str">
            <v>2110020417</v>
          </cell>
          <cell r="B1527">
            <v>18</v>
          </cell>
          <cell r="C1527" t="str">
            <v>21100204USD-184-17</v>
          </cell>
          <cell r="D1527" t="str">
            <v>Particulares - ML (Obligaciones - Cuentas de Ahorro (I-Residents))</v>
          </cell>
          <cell r="E1527">
            <v>-3680610.09</v>
          </cell>
          <cell r="F1527">
            <v>582352.86</v>
          </cell>
          <cell r="G1527">
            <v>737587.97</v>
          </cell>
          <cell r="H1527">
            <v>-3835845.2</v>
          </cell>
          <cell r="I1527">
            <v>-3680610.09</v>
          </cell>
          <cell r="J1527">
            <v>582352.86</v>
          </cell>
          <cell r="K1527">
            <v>737587.97</v>
          </cell>
          <cell r="L1527">
            <v>-3835845.2</v>
          </cell>
        </row>
        <row r="1528">
          <cell r="A1528" t="str">
            <v>2110020418</v>
          </cell>
          <cell r="B1528">
            <v>18</v>
          </cell>
          <cell r="C1528" t="str">
            <v>21100204USD-184-18</v>
          </cell>
          <cell r="D1528" t="str">
            <v>Particulares - ML (Obligaciones - Cuentas de Ahorro (I-Residents))</v>
          </cell>
          <cell r="E1528">
            <v>-1827214.22</v>
          </cell>
          <cell r="F1528">
            <v>386296.83</v>
          </cell>
          <cell r="G1528">
            <v>398940.73</v>
          </cell>
          <cell r="H1528">
            <v>-1839858.12</v>
          </cell>
          <cell r="I1528">
            <v>-1827214.22</v>
          </cell>
          <cell r="J1528">
            <v>386296.83</v>
          </cell>
          <cell r="K1528">
            <v>398940.73</v>
          </cell>
          <cell r="L1528">
            <v>-1839858.12</v>
          </cell>
        </row>
        <row r="1529">
          <cell r="A1529" t="str">
            <v>2110020419</v>
          </cell>
          <cell r="B1529">
            <v>18</v>
          </cell>
          <cell r="C1529" t="str">
            <v>21100204USD-184-19</v>
          </cell>
          <cell r="D1529" t="str">
            <v>Particulares - ML (Obligaciones - Cuentas de Ahorro (I-Residents))</v>
          </cell>
          <cell r="E1529">
            <v>-2317511.6800000002</v>
          </cell>
          <cell r="F1529">
            <v>365263.51</v>
          </cell>
          <cell r="G1529">
            <v>414216.64</v>
          </cell>
          <cell r="H1529">
            <v>-2366464.81</v>
          </cell>
          <cell r="I1529">
            <v>-2317511.6800000002</v>
          </cell>
          <cell r="J1529">
            <v>365263.51</v>
          </cell>
          <cell r="K1529">
            <v>414216.64</v>
          </cell>
          <cell r="L1529">
            <v>-2366464.81</v>
          </cell>
        </row>
        <row r="1530">
          <cell r="A1530" t="str">
            <v>2110020422</v>
          </cell>
          <cell r="B1530">
            <v>18</v>
          </cell>
          <cell r="C1530" t="str">
            <v>21100204USD-184-22</v>
          </cell>
          <cell r="D1530" t="str">
            <v>Particulares - ML (Obligaciones - Cuentas de Ahorro (I-Residents))</v>
          </cell>
          <cell r="E1530">
            <v>-1556298.87</v>
          </cell>
          <cell r="F1530">
            <v>146039.47</v>
          </cell>
          <cell r="G1530">
            <v>170520.39</v>
          </cell>
          <cell r="H1530">
            <v>-1580779.79</v>
          </cell>
          <cell r="I1530">
            <v>-1556298.87</v>
          </cell>
          <cell r="J1530">
            <v>146039.47</v>
          </cell>
          <cell r="K1530">
            <v>170520.39</v>
          </cell>
          <cell r="L1530">
            <v>-1580779.79</v>
          </cell>
        </row>
        <row r="1531">
          <cell r="A1531" t="str">
            <v>2110020423</v>
          </cell>
          <cell r="B1531">
            <v>18</v>
          </cell>
          <cell r="C1531" t="str">
            <v>21100204USD-184-23</v>
          </cell>
          <cell r="D1531" t="str">
            <v>Particulares - ML (Obligaciones - Cuentas de Ahorro (I-Residents))</v>
          </cell>
          <cell r="E1531">
            <v>-1154184.3500000001</v>
          </cell>
          <cell r="F1531">
            <v>453143.3</v>
          </cell>
          <cell r="G1531">
            <v>488542.77</v>
          </cell>
          <cell r="H1531">
            <v>-1189583.82</v>
          </cell>
          <cell r="I1531">
            <v>-1154184.3500000001</v>
          </cell>
          <cell r="J1531">
            <v>453143.3</v>
          </cell>
          <cell r="K1531">
            <v>488542.77</v>
          </cell>
          <cell r="L1531">
            <v>-1189583.82</v>
          </cell>
        </row>
        <row r="1532">
          <cell r="A1532" t="str">
            <v>2110020424</v>
          </cell>
          <cell r="B1532">
            <v>18</v>
          </cell>
          <cell r="C1532" t="str">
            <v>21100204USD-184-24</v>
          </cell>
          <cell r="D1532" t="str">
            <v>Particulares - ML (Obligaciones - Cuentas de Ahorro (I-Residents))</v>
          </cell>
          <cell r="E1532">
            <v>-1164289.43</v>
          </cell>
          <cell r="F1532">
            <v>373134.83</v>
          </cell>
          <cell r="G1532">
            <v>259114.73</v>
          </cell>
          <cell r="H1532">
            <v>-1050269.33</v>
          </cell>
          <cell r="I1532">
            <v>-1164289.43</v>
          </cell>
          <cell r="J1532">
            <v>373134.83</v>
          </cell>
          <cell r="K1532">
            <v>259114.73</v>
          </cell>
          <cell r="L1532">
            <v>-1050269.33</v>
          </cell>
        </row>
        <row r="1533">
          <cell r="A1533" t="str">
            <v>2110020425</v>
          </cell>
          <cell r="B1533">
            <v>18</v>
          </cell>
          <cell r="C1533" t="str">
            <v>21100204USD-184-25</v>
          </cell>
          <cell r="D1533" t="str">
            <v>Particulares - ML (Obligaciones - Cuentas de Ahorro (I-Residents))</v>
          </cell>
          <cell r="E1533">
            <v>-991673.54</v>
          </cell>
          <cell r="F1533">
            <v>274330.27</v>
          </cell>
          <cell r="G1533">
            <v>868339.45</v>
          </cell>
          <cell r="H1533">
            <v>-1585682.72</v>
          </cell>
          <cell r="I1533">
            <v>-991673.54</v>
          </cell>
          <cell r="J1533">
            <v>274330.27</v>
          </cell>
          <cell r="K1533">
            <v>868339.45</v>
          </cell>
          <cell r="L1533">
            <v>-1585682.72</v>
          </cell>
        </row>
        <row r="1534">
          <cell r="A1534" t="str">
            <v>2110020426</v>
          </cell>
          <cell r="B1534">
            <v>18</v>
          </cell>
          <cell r="C1534" t="str">
            <v>21100204USD-184-26</v>
          </cell>
          <cell r="D1534" t="str">
            <v>Particulares - ML (Obligaciones - Cuentas de Ahorro (I-Residents))</v>
          </cell>
          <cell r="E1534">
            <v>-1928321.45</v>
          </cell>
          <cell r="F1534">
            <v>327479.3</v>
          </cell>
          <cell r="G1534">
            <v>280349.78999999998</v>
          </cell>
          <cell r="H1534">
            <v>-1881191.94</v>
          </cell>
          <cell r="I1534">
            <v>-1928321.45</v>
          </cell>
          <cell r="J1534">
            <v>327479.3</v>
          </cell>
          <cell r="K1534">
            <v>280349.78999999998</v>
          </cell>
          <cell r="L1534">
            <v>-1881191.94</v>
          </cell>
        </row>
        <row r="1535">
          <cell r="A1535" t="str">
            <v>2110020427</v>
          </cell>
          <cell r="B1535">
            <v>18</v>
          </cell>
          <cell r="C1535" t="str">
            <v>21100204USD-184-27</v>
          </cell>
          <cell r="D1535" t="str">
            <v>Particulares - ML (Obligaciones - Cuentas de Ahorro (I-Residents))</v>
          </cell>
          <cell r="E1535">
            <v>-1109058.31</v>
          </cell>
          <cell r="F1535">
            <v>446339.1</v>
          </cell>
          <cell r="G1535">
            <v>486511.95</v>
          </cell>
          <cell r="H1535">
            <v>-1149231.1599999999</v>
          </cell>
          <cell r="I1535">
            <v>-1109058.31</v>
          </cell>
          <cell r="J1535">
            <v>446339.1</v>
          </cell>
          <cell r="K1535">
            <v>486511.95</v>
          </cell>
          <cell r="L1535">
            <v>-1149231.1599999999</v>
          </cell>
        </row>
        <row r="1536">
          <cell r="A1536" t="str">
            <v>2110020431</v>
          </cell>
          <cell r="B1536">
            <v>18</v>
          </cell>
          <cell r="C1536" t="str">
            <v>21100204USD-184-31</v>
          </cell>
          <cell r="D1536" t="str">
            <v>Particulares - ML (Obligaciones - Cuentas de Ahorro (I-Residents))</v>
          </cell>
          <cell r="E1536">
            <v>-3411861.01</v>
          </cell>
          <cell r="F1536">
            <v>1021054.31</v>
          </cell>
          <cell r="G1536">
            <v>1934798.35</v>
          </cell>
          <cell r="H1536">
            <v>-4325605.05</v>
          </cell>
          <cell r="I1536">
            <v>-3411861.01</v>
          </cell>
          <cell r="J1536">
            <v>1021054.31</v>
          </cell>
          <cell r="K1536">
            <v>1934798.35</v>
          </cell>
          <cell r="L1536">
            <v>-4325605.05</v>
          </cell>
        </row>
        <row r="1537">
          <cell r="A1537" t="str">
            <v>2110020441</v>
          </cell>
          <cell r="B1537">
            <v>18</v>
          </cell>
          <cell r="C1537" t="str">
            <v>21100204USD-184-41</v>
          </cell>
          <cell r="D1537" t="str">
            <v>Particulares - ML (Obligaciones - Cuentas de Ahorro (I-Residents))</v>
          </cell>
          <cell r="E1537">
            <v>-2443955.96</v>
          </cell>
          <cell r="F1537">
            <v>809858.7</v>
          </cell>
          <cell r="G1537">
            <v>945937.8</v>
          </cell>
          <cell r="H1537">
            <v>-2580035.06</v>
          </cell>
          <cell r="I1537">
            <v>-2443955.96</v>
          </cell>
          <cell r="J1537">
            <v>809858.7</v>
          </cell>
          <cell r="K1537">
            <v>945937.8</v>
          </cell>
          <cell r="L1537">
            <v>-2580035.06</v>
          </cell>
        </row>
        <row r="1538">
          <cell r="A1538" t="str">
            <v>2110020458</v>
          </cell>
          <cell r="B1538">
            <v>18</v>
          </cell>
          <cell r="C1538" t="str">
            <v>21100204USD-184-58</v>
          </cell>
          <cell r="D1538" t="str">
            <v>Particulares - ML (Obligaciones - Cuentas de Ahorro (I-Residents))</v>
          </cell>
          <cell r="E1538">
            <v>-273805.75</v>
          </cell>
          <cell r="F1538">
            <v>142698.10999999999</v>
          </cell>
          <cell r="G1538">
            <v>54121.89</v>
          </cell>
          <cell r="H1538">
            <v>-185229.53</v>
          </cell>
          <cell r="I1538">
            <v>-273805.75</v>
          </cell>
          <cell r="J1538">
            <v>142698.10999999999</v>
          </cell>
          <cell r="K1538">
            <v>54121.89</v>
          </cell>
          <cell r="L1538">
            <v>-185229.53</v>
          </cell>
        </row>
        <row r="1539">
          <cell r="A1539" t="str">
            <v>2110020459</v>
          </cell>
          <cell r="B1539">
            <v>18</v>
          </cell>
          <cell r="C1539" t="str">
            <v>21100204USD-184-59</v>
          </cell>
          <cell r="D1539" t="str">
            <v>Particulares - ML (Obligaciones - Cuentas de Ahorro (I-Residents))</v>
          </cell>
          <cell r="E1539">
            <v>-101800.81</v>
          </cell>
          <cell r="F1539">
            <v>265519.21999999997</v>
          </cell>
          <cell r="G1539">
            <v>298628.7</v>
          </cell>
          <cell r="H1539">
            <v>-134910.29</v>
          </cell>
          <cell r="I1539">
            <v>-101800.81</v>
          </cell>
          <cell r="J1539">
            <v>265519.21999999997</v>
          </cell>
          <cell r="K1539">
            <v>298628.7</v>
          </cell>
          <cell r="L1539">
            <v>-134910.29</v>
          </cell>
        </row>
        <row r="1540">
          <cell r="A1540" t="str">
            <v>21100205 U</v>
          </cell>
          <cell r="B1540">
            <v>12</v>
          </cell>
          <cell r="C1540" t="str">
            <v>21100205 USD</v>
          </cell>
          <cell r="D1540" t="str">
            <v>Bancos - ML</v>
          </cell>
          <cell r="E1540">
            <v>-2006458.28</v>
          </cell>
          <cell r="F1540">
            <v>2000069.84</v>
          </cell>
          <cell r="G1540">
            <v>698.4</v>
          </cell>
          <cell r="H1540">
            <v>-7086.84</v>
          </cell>
          <cell r="I1540">
            <v>-2006458.28</v>
          </cell>
          <cell r="J1540">
            <v>2000069.84</v>
          </cell>
          <cell r="K1540">
            <v>698.4</v>
          </cell>
          <cell r="L1540">
            <v>-7086.84</v>
          </cell>
        </row>
        <row r="1541">
          <cell r="A1541" t="str">
            <v>2110020531</v>
          </cell>
          <cell r="B1541">
            <v>18</v>
          </cell>
          <cell r="C1541" t="str">
            <v>21100205USD-184-31</v>
          </cell>
          <cell r="D1541" t="str">
            <v>Bancos - ML (Obligaciones - Cuentas de Ahorro (I-Residents))</v>
          </cell>
          <cell r="E1541">
            <v>-2006458.28</v>
          </cell>
          <cell r="F1541">
            <v>2000069.84</v>
          </cell>
          <cell r="G1541">
            <v>698.4</v>
          </cell>
          <cell r="H1541">
            <v>-7086.84</v>
          </cell>
          <cell r="I1541">
            <v>-2006458.28</v>
          </cell>
          <cell r="J1541">
            <v>2000069.84</v>
          </cell>
          <cell r="K1541">
            <v>698.4</v>
          </cell>
          <cell r="L1541">
            <v>-7086.84</v>
          </cell>
        </row>
        <row r="1542">
          <cell r="A1542" t="str">
            <v>21100206 U</v>
          </cell>
          <cell r="B1542">
            <v>12</v>
          </cell>
          <cell r="C1542" t="str">
            <v>21100206 USD</v>
          </cell>
          <cell r="D1542" t="str">
            <v>Otras entidades del Sistema Financiero - ML</v>
          </cell>
          <cell r="E1542">
            <v>-9353429.3000000007</v>
          </cell>
          <cell r="F1542">
            <v>53925.94</v>
          </cell>
          <cell r="G1542">
            <v>69464.11</v>
          </cell>
          <cell r="H1542">
            <v>-9368967.4700000007</v>
          </cell>
          <cell r="I1542">
            <v>-9353429.3000000007</v>
          </cell>
          <cell r="J1542">
            <v>53925.94</v>
          </cell>
          <cell r="K1542">
            <v>69464.11</v>
          </cell>
          <cell r="L1542">
            <v>-9368967.4700000007</v>
          </cell>
        </row>
        <row r="1543">
          <cell r="A1543" t="str">
            <v>2110020619</v>
          </cell>
          <cell r="B1543">
            <v>18</v>
          </cell>
          <cell r="C1543" t="str">
            <v>21100206USD-184-19</v>
          </cell>
          <cell r="D1543" t="str">
            <v>Otras entidades del Sistema Financiero - ML (Obligaciones - Cuentas de Ahorro (I</v>
          </cell>
          <cell r="E1543">
            <v>-9124.0499999999993</v>
          </cell>
          <cell r="F1543">
            <v>0.46</v>
          </cell>
          <cell r="G1543">
            <v>4.5999999999999996</v>
          </cell>
          <cell r="H1543">
            <v>-9128.19</v>
          </cell>
          <cell r="I1543">
            <v>-9124.0499999999993</v>
          </cell>
          <cell r="J1543">
            <v>0.46</v>
          </cell>
          <cell r="K1543">
            <v>4.5999999999999996</v>
          </cell>
          <cell r="L1543">
            <v>-9128.19</v>
          </cell>
        </row>
        <row r="1544">
          <cell r="A1544" t="str">
            <v>2110020625</v>
          </cell>
          <cell r="B1544">
            <v>18</v>
          </cell>
          <cell r="C1544" t="str">
            <v>21100206USD-184-25</v>
          </cell>
          <cell r="D1544" t="str">
            <v>Otras entidades del Sistema Financiero - ML (Obligaciones - Cuentas de Ahorro (I</v>
          </cell>
          <cell r="E1544">
            <v>-33448.65</v>
          </cell>
          <cell r="F1544">
            <v>1.69</v>
          </cell>
          <cell r="G1544">
            <v>16.86</v>
          </cell>
          <cell r="H1544">
            <v>-33463.82</v>
          </cell>
          <cell r="I1544">
            <v>-33448.65</v>
          </cell>
          <cell r="J1544">
            <v>1.69</v>
          </cell>
          <cell r="K1544">
            <v>16.86</v>
          </cell>
          <cell r="L1544">
            <v>-33463.82</v>
          </cell>
        </row>
        <row r="1545">
          <cell r="A1545" t="str">
            <v>2110020631</v>
          </cell>
          <cell r="B1545">
            <v>18</v>
          </cell>
          <cell r="C1545" t="str">
            <v>21100206USD-184-31</v>
          </cell>
          <cell r="D1545" t="str">
            <v>Otras entidades del Sistema Financiero - ML (Obligaciones - Cuentas de Ahorro (I</v>
          </cell>
          <cell r="E1545">
            <v>-9310856.5999999996</v>
          </cell>
          <cell r="F1545">
            <v>53923.79</v>
          </cell>
          <cell r="G1545">
            <v>69442.649999999994</v>
          </cell>
          <cell r="H1545">
            <v>-9326375.4600000009</v>
          </cell>
          <cell r="I1545">
            <v>-9310856.5999999996</v>
          </cell>
          <cell r="J1545">
            <v>53923.79</v>
          </cell>
          <cell r="K1545">
            <v>69442.649999999994</v>
          </cell>
          <cell r="L1545">
            <v>-9326375.4600000009</v>
          </cell>
        </row>
        <row r="1546">
          <cell r="A1546" t="str">
            <v>2110029902</v>
          </cell>
          <cell r="B1546">
            <v>14</v>
          </cell>
          <cell r="C1546" t="str">
            <v>2110029902 USD</v>
          </cell>
          <cell r="D1546" t="str">
            <v>Intereses y otros por pagar Entidades Estado</v>
          </cell>
          <cell r="E1546">
            <v>-34.6</v>
          </cell>
          <cell r="F1546">
            <v>18452.7</v>
          </cell>
          <cell r="G1546">
            <v>18418.099999999999</v>
          </cell>
          <cell r="H1546">
            <v>0</v>
          </cell>
          <cell r="I1546">
            <v>-34.6</v>
          </cell>
          <cell r="J1546">
            <v>18452.7</v>
          </cell>
          <cell r="K1546">
            <v>18418.099999999999</v>
          </cell>
          <cell r="L1546">
            <v>0</v>
          </cell>
        </row>
        <row r="1547">
          <cell r="A1547" t="str">
            <v>211002990202</v>
          </cell>
          <cell r="B1547">
            <v>20</v>
          </cell>
          <cell r="C1547" t="str">
            <v>2110029902USD-085-02</v>
          </cell>
          <cell r="D1547" t="str">
            <v>Intereses y otros por pagar Entidades Estado (Interses Acumulados - Cuentas de A</v>
          </cell>
          <cell r="E1547">
            <v>-0.01</v>
          </cell>
          <cell r="F1547">
            <v>0.01</v>
          </cell>
          <cell r="G1547">
            <v>0</v>
          </cell>
          <cell r="H1547">
            <v>0</v>
          </cell>
          <cell r="I1547">
            <v>-0.01</v>
          </cell>
          <cell r="J1547">
            <v>0.01</v>
          </cell>
          <cell r="K1547">
            <v>0</v>
          </cell>
          <cell r="L1547">
            <v>0</v>
          </cell>
        </row>
        <row r="1548">
          <cell r="A1548" t="str">
            <v>211002990802</v>
          </cell>
          <cell r="B1548">
            <v>20</v>
          </cell>
          <cell r="C1548" t="str">
            <v>2110029902USD-085-08</v>
          </cell>
          <cell r="D1548" t="str">
            <v>Intereses y otros por pagar Entidades Estado (Interses Acumulados - Cuentas de A</v>
          </cell>
          <cell r="E1548">
            <v>-9.8800000000000008</v>
          </cell>
          <cell r="F1548">
            <v>10.77</v>
          </cell>
          <cell r="G1548">
            <v>0.89</v>
          </cell>
          <cell r="H1548">
            <v>0</v>
          </cell>
          <cell r="I1548">
            <v>-9.8800000000000008</v>
          </cell>
          <cell r="J1548">
            <v>10.77</v>
          </cell>
          <cell r="K1548">
            <v>0.89</v>
          </cell>
          <cell r="L1548">
            <v>0</v>
          </cell>
        </row>
        <row r="1549">
          <cell r="A1549" t="str">
            <v>211002991102</v>
          </cell>
          <cell r="B1549">
            <v>20</v>
          </cell>
          <cell r="C1549" t="str">
            <v>2110029902USD-085-11</v>
          </cell>
          <cell r="D1549" t="str">
            <v>Intereses y otros por pagar Entidades Estado (Interses Acumulados - Cuentas de A</v>
          </cell>
          <cell r="E1549">
            <v>-7.0000000000000007E-2</v>
          </cell>
          <cell r="F1549">
            <v>0.1</v>
          </cell>
          <cell r="G1549">
            <v>0.03</v>
          </cell>
          <cell r="H1549">
            <v>0</v>
          </cell>
          <cell r="I1549">
            <v>-7.0000000000000007E-2</v>
          </cell>
          <cell r="J1549">
            <v>0.1</v>
          </cell>
          <cell r="K1549">
            <v>0.03</v>
          </cell>
          <cell r="L1549">
            <v>0</v>
          </cell>
        </row>
        <row r="1550">
          <cell r="A1550" t="str">
            <v>211002993102</v>
          </cell>
          <cell r="B1550">
            <v>20</v>
          </cell>
          <cell r="C1550" t="str">
            <v>2110029902USD-085-31</v>
          </cell>
          <cell r="D1550" t="str">
            <v>Intereses y otros por pagar Entidades Estado (Interses Acumulados - Cuentas de A</v>
          </cell>
          <cell r="E1550">
            <v>-24.64</v>
          </cell>
          <cell r="F1550">
            <v>18441.82</v>
          </cell>
          <cell r="G1550">
            <v>18417.18</v>
          </cell>
          <cell r="H1550">
            <v>0</v>
          </cell>
          <cell r="I1550">
            <v>-24.64</v>
          </cell>
          <cell r="J1550">
            <v>18441.82</v>
          </cell>
          <cell r="K1550">
            <v>18417.18</v>
          </cell>
          <cell r="L1550">
            <v>0</v>
          </cell>
        </row>
        <row r="1551">
          <cell r="A1551" t="str">
            <v>2110029903</v>
          </cell>
          <cell r="B1551">
            <v>14</v>
          </cell>
          <cell r="C1551" t="str">
            <v>2110029903 USD</v>
          </cell>
          <cell r="D1551" t="str">
            <v>Intereses y otros por pagar Privada</v>
          </cell>
          <cell r="E1551">
            <v>-2764.26</v>
          </cell>
          <cell r="F1551">
            <v>4850.6499999999996</v>
          </cell>
          <cell r="G1551">
            <v>2086.39</v>
          </cell>
          <cell r="H1551">
            <v>0</v>
          </cell>
          <cell r="I1551">
            <v>-2764.26</v>
          </cell>
          <cell r="J1551">
            <v>4850.6499999999996</v>
          </cell>
          <cell r="K1551">
            <v>2086.39</v>
          </cell>
          <cell r="L1551">
            <v>0</v>
          </cell>
        </row>
        <row r="1552">
          <cell r="A1552" t="str">
            <v>211002990103</v>
          </cell>
          <cell r="B1552">
            <v>20</v>
          </cell>
          <cell r="C1552" t="str">
            <v>2110029903USD-085-01</v>
          </cell>
          <cell r="D1552" t="str">
            <v>Intereses y otros por pagar Privada (Interses Acumulados - Cuentas de Ahorro (I-</v>
          </cell>
          <cell r="E1552">
            <v>-4.21</v>
          </cell>
          <cell r="F1552">
            <v>6.33</v>
          </cell>
          <cell r="G1552">
            <v>2.12</v>
          </cell>
          <cell r="H1552">
            <v>0</v>
          </cell>
          <cell r="I1552">
            <v>-4.21</v>
          </cell>
          <cell r="J1552">
            <v>6.33</v>
          </cell>
          <cell r="K1552">
            <v>2.12</v>
          </cell>
          <cell r="L1552">
            <v>0</v>
          </cell>
        </row>
        <row r="1553">
          <cell r="A1553" t="str">
            <v>211002990203</v>
          </cell>
          <cell r="B1553">
            <v>20</v>
          </cell>
          <cell r="C1553" t="str">
            <v>2110029903USD-085-02</v>
          </cell>
          <cell r="D1553" t="str">
            <v>Intereses y otros por pagar Privada (Interses Acumulados - Cuentas de Ahorro (I-</v>
          </cell>
          <cell r="E1553">
            <v>-12.31</v>
          </cell>
          <cell r="F1553">
            <v>18.77</v>
          </cell>
          <cell r="G1553">
            <v>6.46</v>
          </cell>
          <cell r="H1553">
            <v>0</v>
          </cell>
          <cell r="I1553">
            <v>-12.31</v>
          </cell>
          <cell r="J1553">
            <v>18.77</v>
          </cell>
          <cell r="K1553">
            <v>6.46</v>
          </cell>
          <cell r="L1553">
            <v>0</v>
          </cell>
        </row>
        <row r="1554">
          <cell r="A1554" t="str">
            <v>211002990303</v>
          </cell>
          <cell r="B1554">
            <v>20</v>
          </cell>
          <cell r="C1554" t="str">
            <v>2110029903USD-085-03</v>
          </cell>
          <cell r="D1554" t="str">
            <v>Intereses y otros por pagar Privada (Interses Acumulados - Cuentas de Ahorro (I-</v>
          </cell>
          <cell r="E1554">
            <v>-15.52</v>
          </cell>
          <cell r="F1554">
            <v>26.31</v>
          </cell>
          <cell r="G1554">
            <v>10.79</v>
          </cell>
          <cell r="H1554">
            <v>0</v>
          </cell>
          <cell r="I1554">
            <v>-15.52</v>
          </cell>
          <cell r="J1554">
            <v>26.31</v>
          </cell>
          <cell r="K1554">
            <v>10.79</v>
          </cell>
          <cell r="L1554">
            <v>0</v>
          </cell>
        </row>
        <row r="1555">
          <cell r="A1555" t="str">
            <v>211002990403</v>
          </cell>
          <cell r="B1555">
            <v>20</v>
          </cell>
          <cell r="C1555" t="str">
            <v>2110029903USD-085-04</v>
          </cell>
          <cell r="D1555" t="str">
            <v>Intereses y otros por pagar Privada (Interses Acumulados - Cuentas de Ahorro (I-</v>
          </cell>
          <cell r="E1555">
            <v>-5.58</v>
          </cell>
          <cell r="F1555">
            <v>9.8699999999999992</v>
          </cell>
          <cell r="G1555">
            <v>4.29</v>
          </cell>
          <cell r="H1555">
            <v>0</v>
          </cell>
          <cell r="I1555">
            <v>-5.58</v>
          </cell>
          <cell r="J1555">
            <v>9.8699999999999992</v>
          </cell>
          <cell r="K1555">
            <v>4.29</v>
          </cell>
          <cell r="L1555">
            <v>0</v>
          </cell>
        </row>
        <row r="1556">
          <cell r="A1556" t="str">
            <v>211002990503</v>
          </cell>
          <cell r="B1556">
            <v>20</v>
          </cell>
          <cell r="C1556" t="str">
            <v>2110029903USD-085-05</v>
          </cell>
          <cell r="D1556" t="str">
            <v>Intereses y otros por pagar Privada (Interses Acumulados - Cuentas de Ahorro (I-</v>
          </cell>
          <cell r="E1556">
            <v>-8.5</v>
          </cell>
          <cell r="F1556">
            <v>12.81</v>
          </cell>
          <cell r="G1556">
            <v>4.3099999999999996</v>
          </cell>
          <cell r="H1556">
            <v>0</v>
          </cell>
          <cell r="I1556">
            <v>-8.5</v>
          </cell>
          <cell r="J1556">
            <v>12.81</v>
          </cell>
          <cell r="K1556">
            <v>4.3099999999999996</v>
          </cell>
          <cell r="L1556">
            <v>0</v>
          </cell>
        </row>
        <row r="1557">
          <cell r="A1557" t="str">
            <v>211002990703</v>
          </cell>
          <cell r="B1557">
            <v>20</v>
          </cell>
          <cell r="C1557" t="str">
            <v>2110029903USD-085-07</v>
          </cell>
          <cell r="D1557" t="str">
            <v>Intereses y otros por pagar Privada (Interses Acumulados - Cuentas de Ahorro (I-</v>
          </cell>
          <cell r="E1557">
            <v>-161.77000000000001</v>
          </cell>
          <cell r="F1557">
            <v>225.52</v>
          </cell>
          <cell r="G1557">
            <v>63.75</v>
          </cell>
          <cell r="H1557">
            <v>0</v>
          </cell>
          <cell r="I1557">
            <v>-161.77000000000001</v>
          </cell>
          <cell r="J1557">
            <v>225.52</v>
          </cell>
          <cell r="K1557">
            <v>63.75</v>
          </cell>
          <cell r="L1557">
            <v>0</v>
          </cell>
        </row>
        <row r="1558">
          <cell r="A1558" t="str">
            <v>211002990803</v>
          </cell>
          <cell r="B1558">
            <v>20</v>
          </cell>
          <cell r="C1558" t="str">
            <v>2110029903USD-085-08</v>
          </cell>
          <cell r="D1558" t="str">
            <v>Intereses y otros por pagar Privada (Interses Acumulados - Cuentas de Ahorro (I-</v>
          </cell>
          <cell r="E1558">
            <v>-9</v>
          </cell>
          <cell r="F1558">
            <v>18.57</v>
          </cell>
          <cell r="G1558">
            <v>9.57</v>
          </cell>
          <cell r="H1558">
            <v>0</v>
          </cell>
          <cell r="I1558">
            <v>-9</v>
          </cell>
          <cell r="J1558">
            <v>18.57</v>
          </cell>
          <cell r="K1558">
            <v>9.57</v>
          </cell>
          <cell r="L1558">
            <v>0</v>
          </cell>
        </row>
        <row r="1559">
          <cell r="A1559" t="str">
            <v>211002991003</v>
          </cell>
          <cell r="B1559">
            <v>20</v>
          </cell>
          <cell r="C1559" t="str">
            <v>2110029903USD-085-10</v>
          </cell>
          <cell r="D1559" t="str">
            <v>Intereses y otros por pagar Privada (Interses Acumulados - Cuentas de Ahorro (I-</v>
          </cell>
          <cell r="E1559">
            <v>-4.4000000000000004</v>
          </cell>
          <cell r="F1559">
            <v>6.06</v>
          </cell>
          <cell r="G1559">
            <v>1.66</v>
          </cell>
          <cell r="H1559">
            <v>0</v>
          </cell>
          <cell r="I1559">
            <v>-4.4000000000000004</v>
          </cell>
          <cell r="J1559">
            <v>6.06</v>
          </cell>
          <cell r="K1559">
            <v>1.66</v>
          </cell>
          <cell r="L1559">
            <v>0</v>
          </cell>
        </row>
        <row r="1560">
          <cell r="A1560" t="str">
            <v>211002991103</v>
          </cell>
          <cell r="B1560">
            <v>20</v>
          </cell>
          <cell r="C1560" t="str">
            <v>2110029903USD-085-11</v>
          </cell>
          <cell r="D1560" t="str">
            <v>Intereses y otros por pagar Privada (Interses Acumulados - Cuentas de Ahorro (I-</v>
          </cell>
          <cell r="E1560">
            <v>-6.72</v>
          </cell>
          <cell r="F1560">
            <v>9.8699999999999992</v>
          </cell>
          <cell r="G1560">
            <v>3.15</v>
          </cell>
          <cell r="H1560">
            <v>0</v>
          </cell>
          <cell r="I1560">
            <v>-6.72</v>
          </cell>
          <cell r="J1560">
            <v>9.8699999999999992</v>
          </cell>
          <cell r="K1560">
            <v>3.15</v>
          </cell>
          <cell r="L1560">
            <v>0</v>
          </cell>
        </row>
        <row r="1561">
          <cell r="A1561" t="str">
            <v>211002991203</v>
          </cell>
          <cell r="B1561">
            <v>20</v>
          </cell>
          <cell r="C1561" t="str">
            <v>2110029903USD-085-12</v>
          </cell>
          <cell r="D1561" t="str">
            <v>Intereses y otros por pagar Privada (Interses Acumulados - Cuentas de Ahorro (I-</v>
          </cell>
          <cell r="E1561">
            <v>-3.29</v>
          </cell>
          <cell r="F1561">
            <v>4.07</v>
          </cell>
          <cell r="G1561">
            <v>0.78</v>
          </cell>
          <cell r="H1561">
            <v>0</v>
          </cell>
          <cell r="I1561">
            <v>-3.29</v>
          </cell>
          <cell r="J1561">
            <v>4.07</v>
          </cell>
          <cell r="K1561">
            <v>0.78</v>
          </cell>
          <cell r="L1561">
            <v>0</v>
          </cell>
        </row>
        <row r="1562">
          <cell r="A1562" t="str">
            <v>211002991303</v>
          </cell>
          <cell r="B1562">
            <v>20</v>
          </cell>
          <cell r="C1562" t="str">
            <v>2110029903USD-085-13</v>
          </cell>
          <cell r="D1562" t="str">
            <v>Intereses y otros por pagar Privada (Interses Acumulados - Cuentas de Ahorro (I-</v>
          </cell>
          <cell r="E1562">
            <v>-13.53</v>
          </cell>
          <cell r="F1562">
            <v>21.94</v>
          </cell>
          <cell r="G1562">
            <v>8.41</v>
          </cell>
          <cell r="H1562">
            <v>0</v>
          </cell>
          <cell r="I1562">
            <v>-13.53</v>
          </cell>
          <cell r="J1562">
            <v>21.94</v>
          </cell>
          <cell r="K1562">
            <v>8.41</v>
          </cell>
          <cell r="L1562">
            <v>0</v>
          </cell>
        </row>
        <row r="1563">
          <cell r="A1563" t="str">
            <v>211002991703</v>
          </cell>
          <cell r="B1563">
            <v>20</v>
          </cell>
          <cell r="C1563" t="str">
            <v>2110029903USD-085-17</v>
          </cell>
          <cell r="D1563" t="str">
            <v>Intereses y otros por pagar Privada (Interses Acumulados - Cuentas de Ahorro (I-</v>
          </cell>
          <cell r="E1563">
            <v>-174.45</v>
          </cell>
          <cell r="F1563">
            <v>293.39</v>
          </cell>
          <cell r="G1563">
            <v>118.94</v>
          </cell>
          <cell r="H1563">
            <v>0</v>
          </cell>
          <cell r="I1563">
            <v>-174.45</v>
          </cell>
          <cell r="J1563">
            <v>293.39</v>
          </cell>
          <cell r="K1563">
            <v>118.94</v>
          </cell>
          <cell r="L1563">
            <v>0</v>
          </cell>
        </row>
        <row r="1564">
          <cell r="A1564" t="str">
            <v>211002991803</v>
          </cell>
          <cell r="B1564">
            <v>20</v>
          </cell>
          <cell r="C1564" t="str">
            <v>2110029903USD-085-18</v>
          </cell>
          <cell r="D1564" t="str">
            <v>Intereses y otros por pagar Privada (Interses Acumulados - Cuentas de Ahorro (I-</v>
          </cell>
          <cell r="E1564">
            <v>-0.41</v>
          </cell>
          <cell r="F1564">
            <v>0.43</v>
          </cell>
          <cell r="G1564">
            <v>0.02</v>
          </cell>
          <cell r="H1564">
            <v>0</v>
          </cell>
          <cell r="I1564">
            <v>-0.41</v>
          </cell>
          <cell r="J1564">
            <v>0.43</v>
          </cell>
          <cell r="K1564">
            <v>0.02</v>
          </cell>
          <cell r="L1564">
            <v>0</v>
          </cell>
        </row>
        <row r="1565">
          <cell r="A1565" t="str">
            <v>211002992203</v>
          </cell>
          <cell r="B1565">
            <v>20</v>
          </cell>
          <cell r="C1565" t="str">
            <v>2110029903USD-085-22</v>
          </cell>
          <cell r="D1565" t="str">
            <v>Intereses y otros por pagar Privada (Interses Acumulados - Cuentas de Ahorro (I-</v>
          </cell>
          <cell r="E1565">
            <v>-11.21</v>
          </cell>
          <cell r="F1565">
            <v>13.41</v>
          </cell>
          <cell r="G1565">
            <v>2.2000000000000002</v>
          </cell>
          <cell r="H1565">
            <v>0</v>
          </cell>
          <cell r="I1565">
            <v>-11.21</v>
          </cell>
          <cell r="J1565">
            <v>13.41</v>
          </cell>
          <cell r="K1565">
            <v>2.2000000000000002</v>
          </cell>
          <cell r="L1565">
            <v>0</v>
          </cell>
        </row>
        <row r="1566">
          <cell r="A1566" t="str">
            <v>211002992303</v>
          </cell>
          <cell r="B1566">
            <v>20</v>
          </cell>
          <cell r="C1566" t="str">
            <v>2110029903USD-085-23</v>
          </cell>
          <cell r="D1566" t="str">
            <v>Intereses y otros por pagar Privada (Interses Acumulados - Cuentas de Ahorro (I-</v>
          </cell>
          <cell r="E1566">
            <v>-13.1</v>
          </cell>
          <cell r="F1566">
            <v>21.34</v>
          </cell>
          <cell r="G1566">
            <v>8.24</v>
          </cell>
          <cell r="H1566">
            <v>0</v>
          </cell>
          <cell r="I1566">
            <v>-13.1</v>
          </cell>
          <cell r="J1566">
            <v>21.34</v>
          </cell>
          <cell r="K1566">
            <v>8.24</v>
          </cell>
          <cell r="L1566">
            <v>0</v>
          </cell>
        </row>
        <row r="1567">
          <cell r="A1567" t="str">
            <v>211002992403</v>
          </cell>
          <cell r="B1567">
            <v>20</v>
          </cell>
          <cell r="C1567" t="str">
            <v>2110029903USD-085-24</v>
          </cell>
          <cell r="D1567" t="str">
            <v>Intereses y otros por pagar Privada (Interses Acumulados - Cuentas de Ahorro (I-</v>
          </cell>
          <cell r="E1567">
            <v>-0.56999999999999995</v>
          </cell>
          <cell r="F1567">
            <v>0.88</v>
          </cell>
          <cell r="G1567">
            <v>0.31</v>
          </cell>
          <cell r="H1567">
            <v>0</v>
          </cell>
          <cell r="I1567">
            <v>-0.56999999999999995</v>
          </cell>
          <cell r="J1567">
            <v>0.88</v>
          </cell>
          <cell r="K1567">
            <v>0.31</v>
          </cell>
          <cell r="L1567">
            <v>0</v>
          </cell>
        </row>
        <row r="1568">
          <cell r="A1568" t="str">
            <v>211002992503</v>
          </cell>
          <cell r="B1568">
            <v>20</v>
          </cell>
          <cell r="C1568" t="str">
            <v>2110029903USD-085-25</v>
          </cell>
          <cell r="D1568" t="str">
            <v>Intereses y otros por pagar Privada (Interses Acumulados - Cuentas de Ahorro (I-</v>
          </cell>
          <cell r="E1568">
            <v>-970.48</v>
          </cell>
          <cell r="F1568">
            <v>1714.09</v>
          </cell>
          <cell r="G1568">
            <v>743.61</v>
          </cell>
          <cell r="H1568">
            <v>0</v>
          </cell>
          <cell r="I1568">
            <v>-970.48</v>
          </cell>
          <cell r="J1568">
            <v>1714.09</v>
          </cell>
          <cell r="K1568">
            <v>743.61</v>
          </cell>
          <cell r="L1568">
            <v>0</v>
          </cell>
        </row>
        <row r="1569">
          <cell r="A1569" t="str">
            <v>211002992603</v>
          </cell>
          <cell r="B1569">
            <v>20</v>
          </cell>
          <cell r="C1569" t="str">
            <v>2110029903USD-085-26</v>
          </cell>
          <cell r="D1569" t="str">
            <v>Intereses y otros por pagar Privada (Interses Acumulados - Cuentas de Ahorro (I-</v>
          </cell>
          <cell r="E1569">
            <v>-0.02</v>
          </cell>
          <cell r="F1569">
            <v>0.03</v>
          </cell>
          <cell r="G1569">
            <v>0.01</v>
          </cell>
          <cell r="H1569">
            <v>0</v>
          </cell>
          <cell r="I1569">
            <v>-0.02</v>
          </cell>
          <cell r="J1569">
            <v>0.03</v>
          </cell>
          <cell r="K1569">
            <v>0.01</v>
          </cell>
          <cell r="L1569">
            <v>0</v>
          </cell>
        </row>
        <row r="1570">
          <cell r="A1570" t="str">
            <v>211002993103</v>
          </cell>
          <cell r="B1570">
            <v>20</v>
          </cell>
          <cell r="C1570" t="str">
            <v>2110029903USD-085-31</v>
          </cell>
          <cell r="D1570" t="str">
            <v>Intereses y otros por pagar Privada (Interses Acumulados - Cuentas de Ahorro (I-</v>
          </cell>
          <cell r="E1570">
            <v>-1335.34</v>
          </cell>
          <cell r="F1570">
            <v>2424.4699999999998</v>
          </cell>
          <cell r="G1570">
            <v>1089.1300000000001</v>
          </cell>
          <cell r="H1570">
            <v>0</v>
          </cell>
          <cell r="I1570">
            <v>-1335.34</v>
          </cell>
          <cell r="J1570">
            <v>2424.4699999999998</v>
          </cell>
          <cell r="K1570">
            <v>1089.1300000000001</v>
          </cell>
          <cell r="L1570">
            <v>0</v>
          </cell>
        </row>
        <row r="1571">
          <cell r="A1571" t="str">
            <v>211002994103</v>
          </cell>
          <cell r="B1571">
            <v>20</v>
          </cell>
          <cell r="C1571" t="str">
            <v>2110029903USD-085-41</v>
          </cell>
          <cell r="D1571" t="str">
            <v>Intereses y otros por pagar Privada (Interses Acumulados - Cuentas de Ahorro (I-</v>
          </cell>
          <cell r="E1571">
            <v>-13.82</v>
          </cell>
          <cell r="F1571">
            <v>22.22</v>
          </cell>
          <cell r="G1571">
            <v>8.4</v>
          </cell>
          <cell r="H1571">
            <v>0</v>
          </cell>
          <cell r="I1571">
            <v>-13.82</v>
          </cell>
          <cell r="J1571">
            <v>22.22</v>
          </cell>
          <cell r="K1571">
            <v>8.4</v>
          </cell>
          <cell r="L1571">
            <v>0</v>
          </cell>
        </row>
        <row r="1572">
          <cell r="A1572" t="str">
            <v>211002995903</v>
          </cell>
          <cell r="B1572">
            <v>20</v>
          </cell>
          <cell r="C1572" t="str">
            <v>2110029903USD-085-59</v>
          </cell>
          <cell r="D1572" t="str">
            <v>Intereses y otros por pagar Privada (Interses Acumulados - Cuentas de Ahorro (I-</v>
          </cell>
          <cell r="E1572">
            <v>-0.03</v>
          </cell>
          <cell r="F1572">
            <v>0.27</v>
          </cell>
          <cell r="G1572">
            <v>0.24</v>
          </cell>
          <cell r="H1572">
            <v>0</v>
          </cell>
          <cell r="I1572">
            <v>-0.03</v>
          </cell>
          <cell r="J1572">
            <v>0.27</v>
          </cell>
          <cell r="K1572">
            <v>0.24</v>
          </cell>
          <cell r="L1572">
            <v>0</v>
          </cell>
        </row>
        <row r="1573">
          <cell r="A1573" t="str">
            <v>2110029904</v>
          </cell>
          <cell r="B1573">
            <v>14</v>
          </cell>
          <cell r="C1573" t="str">
            <v>2110029904 USD</v>
          </cell>
          <cell r="D1573" t="str">
            <v>Intereses y otros por pagar Particulares</v>
          </cell>
          <cell r="E1573">
            <v>-63748.38</v>
          </cell>
          <cell r="F1573">
            <v>98191.29</v>
          </cell>
          <cell r="G1573">
            <v>34442.910000000003</v>
          </cell>
          <cell r="H1573">
            <v>0</v>
          </cell>
          <cell r="I1573">
            <v>-63748.38</v>
          </cell>
          <cell r="J1573">
            <v>98191.29</v>
          </cell>
          <cell r="K1573">
            <v>34442.910000000003</v>
          </cell>
          <cell r="L1573">
            <v>0</v>
          </cell>
        </row>
        <row r="1574">
          <cell r="A1574" t="str">
            <v>211002990104</v>
          </cell>
          <cell r="B1574">
            <v>20</v>
          </cell>
          <cell r="C1574" t="str">
            <v>2110029904USD-085-01</v>
          </cell>
          <cell r="D1574" t="str">
            <v>Intereses y otros por pagar Particulares (Interses Acumulados - Cuentas de Ahorr</v>
          </cell>
          <cell r="E1574">
            <v>-2729.75</v>
          </cell>
          <cell r="F1574">
            <v>4169.79</v>
          </cell>
          <cell r="G1574">
            <v>1440.04</v>
          </cell>
          <cell r="H1574">
            <v>0</v>
          </cell>
          <cell r="I1574">
            <v>-2729.75</v>
          </cell>
          <cell r="J1574">
            <v>4169.79</v>
          </cell>
          <cell r="K1574">
            <v>1440.04</v>
          </cell>
          <cell r="L1574">
            <v>0</v>
          </cell>
        </row>
        <row r="1575">
          <cell r="A1575" t="str">
            <v>211002990204</v>
          </cell>
          <cell r="B1575">
            <v>20</v>
          </cell>
          <cell r="C1575" t="str">
            <v>2110029904USD-085-02</v>
          </cell>
          <cell r="D1575" t="str">
            <v>Intereses y otros por pagar Particulares (Interses Acumulados - Cuentas de Ahorr</v>
          </cell>
          <cell r="E1575">
            <v>-3633.38</v>
          </cell>
          <cell r="F1575">
            <v>5617.63</v>
          </cell>
          <cell r="G1575">
            <v>1984.25</v>
          </cell>
          <cell r="H1575">
            <v>0</v>
          </cell>
          <cell r="I1575">
            <v>-3633.38</v>
          </cell>
          <cell r="J1575">
            <v>5617.63</v>
          </cell>
          <cell r="K1575">
            <v>1984.25</v>
          </cell>
          <cell r="L1575">
            <v>0</v>
          </cell>
        </row>
        <row r="1576">
          <cell r="A1576" t="str">
            <v>211002990304</v>
          </cell>
          <cell r="B1576">
            <v>20</v>
          </cell>
          <cell r="C1576" t="str">
            <v>2110029904USD-085-03</v>
          </cell>
          <cell r="D1576" t="str">
            <v>Intereses y otros por pagar Particulares (Interses Acumulados - Cuentas de Ahorr</v>
          </cell>
          <cell r="E1576">
            <v>-4226.75</v>
          </cell>
          <cell r="F1576">
            <v>6523.85</v>
          </cell>
          <cell r="G1576">
            <v>2297.1</v>
          </cell>
          <cell r="H1576">
            <v>0</v>
          </cell>
          <cell r="I1576">
            <v>-4226.75</v>
          </cell>
          <cell r="J1576">
            <v>6523.85</v>
          </cell>
          <cell r="K1576">
            <v>2297.1</v>
          </cell>
          <cell r="L1576">
            <v>0</v>
          </cell>
        </row>
        <row r="1577">
          <cell r="A1577" t="str">
            <v>211002990404</v>
          </cell>
          <cell r="B1577">
            <v>20</v>
          </cell>
          <cell r="C1577" t="str">
            <v>2110029904USD-085-04</v>
          </cell>
          <cell r="D1577" t="str">
            <v>Intereses y otros por pagar Particulares (Interses Acumulados - Cuentas de Ahorr</v>
          </cell>
          <cell r="E1577">
            <v>-1757.2</v>
          </cell>
          <cell r="F1577">
            <v>2680.96</v>
          </cell>
          <cell r="G1577">
            <v>923.76</v>
          </cell>
          <cell r="H1577">
            <v>0</v>
          </cell>
          <cell r="I1577">
            <v>-1757.2</v>
          </cell>
          <cell r="J1577">
            <v>2680.96</v>
          </cell>
          <cell r="K1577">
            <v>923.76</v>
          </cell>
          <cell r="L1577">
            <v>0</v>
          </cell>
        </row>
        <row r="1578">
          <cell r="A1578" t="str">
            <v>211002990504</v>
          </cell>
          <cell r="B1578">
            <v>20</v>
          </cell>
          <cell r="C1578" t="str">
            <v>2110029904USD-085-05</v>
          </cell>
          <cell r="D1578" t="str">
            <v>Intereses y otros por pagar Particulares (Interses Acumulados - Cuentas de Ahorr</v>
          </cell>
          <cell r="E1578">
            <v>-2560.09</v>
          </cell>
          <cell r="F1578">
            <v>3857.15</v>
          </cell>
          <cell r="G1578">
            <v>1297.06</v>
          </cell>
          <cell r="H1578">
            <v>0</v>
          </cell>
          <cell r="I1578">
            <v>-2560.09</v>
          </cell>
          <cell r="J1578">
            <v>3857.15</v>
          </cell>
          <cell r="K1578">
            <v>1297.06</v>
          </cell>
          <cell r="L1578">
            <v>0</v>
          </cell>
        </row>
        <row r="1579">
          <cell r="A1579" t="str">
            <v>211002990704</v>
          </cell>
          <cell r="B1579">
            <v>20</v>
          </cell>
          <cell r="C1579" t="str">
            <v>2110029904USD-085-07</v>
          </cell>
          <cell r="D1579" t="str">
            <v>Intereses y otros por pagar Particulares (Interses Acumulados - Cuentas de Ahorr</v>
          </cell>
          <cell r="E1579">
            <v>-2228</v>
          </cell>
          <cell r="F1579">
            <v>3308.46</v>
          </cell>
          <cell r="G1579">
            <v>1080.46</v>
          </cell>
          <cell r="H1579">
            <v>0</v>
          </cell>
          <cell r="I1579">
            <v>-2228</v>
          </cell>
          <cell r="J1579">
            <v>3308.46</v>
          </cell>
          <cell r="K1579">
            <v>1080.46</v>
          </cell>
          <cell r="L1579">
            <v>0</v>
          </cell>
        </row>
        <row r="1580">
          <cell r="A1580" t="str">
            <v>211002990804</v>
          </cell>
          <cell r="B1580">
            <v>20</v>
          </cell>
          <cell r="C1580" t="str">
            <v>2110029904USD-085-08</v>
          </cell>
          <cell r="D1580" t="str">
            <v>Intereses y otros por pagar Particulares (Interses Acumulados - Cuentas de Ahorr</v>
          </cell>
          <cell r="E1580">
            <v>-2599.15</v>
          </cell>
          <cell r="F1580">
            <v>4018.36</v>
          </cell>
          <cell r="G1580">
            <v>1419.21</v>
          </cell>
          <cell r="H1580">
            <v>0</v>
          </cell>
          <cell r="I1580">
            <v>-2599.15</v>
          </cell>
          <cell r="J1580">
            <v>4018.36</v>
          </cell>
          <cell r="K1580">
            <v>1419.21</v>
          </cell>
          <cell r="L1580">
            <v>0</v>
          </cell>
        </row>
        <row r="1581">
          <cell r="A1581" t="str">
            <v>211002991004</v>
          </cell>
          <cell r="B1581">
            <v>20</v>
          </cell>
          <cell r="C1581" t="str">
            <v>2110029904USD-085-10</v>
          </cell>
          <cell r="D1581" t="str">
            <v>Intereses y otros por pagar Particulares (Interses Acumulados - Cuentas de Ahorr</v>
          </cell>
          <cell r="E1581">
            <v>-1450.16</v>
          </cell>
          <cell r="F1581">
            <v>2179.21</v>
          </cell>
          <cell r="G1581">
            <v>729.05</v>
          </cell>
          <cell r="H1581">
            <v>0</v>
          </cell>
          <cell r="I1581">
            <v>-1450.16</v>
          </cell>
          <cell r="J1581">
            <v>2179.21</v>
          </cell>
          <cell r="K1581">
            <v>729.05</v>
          </cell>
          <cell r="L1581">
            <v>0</v>
          </cell>
        </row>
        <row r="1582">
          <cell r="A1582" t="str">
            <v>211002991104</v>
          </cell>
          <cell r="B1582">
            <v>20</v>
          </cell>
          <cell r="C1582" t="str">
            <v>2110029904USD-085-11</v>
          </cell>
          <cell r="D1582" t="str">
            <v>Intereses y otros por pagar Particulares (Interses Acumulados - Cuentas de Ahorr</v>
          </cell>
          <cell r="E1582">
            <v>-807.16</v>
          </cell>
          <cell r="F1582">
            <v>1233.8599999999999</v>
          </cell>
          <cell r="G1582">
            <v>426.7</v>
          </cell>
          <cell r="H1582">
            <v>0</v>
          </cell>
          <cell r="I1582">
            <v>-807.16</v>
          </cell>
          <cell r="J1582">
            <v>1233.8599999999999</v>
          </cell>
          <cell r="K1582">
            <v>426.7</v>
          </cell>
          <cell r="L1582">
            <v>0</v>
          </cell>
        </row>
        <row r="1583">
          <cell r="A1583" t="str">
            <v>211002991204</v>
          </cell>
          <cell r="B1583">
            <v>20</v>
          </cell>
          <cell r="C1583" t="str">
            <v>2110029904USD-085-12</v>
          </cell>
          <cell r="D1583" t="str">
            <v>Intereses y otros por pagar Particulares (Interses Acumulados - Cuentas de Ahorr</v>
          </cell>
          <cell r="E1583">
            <v>-3657.61</v>
          </cell>
          <cell r="F1583">
            <v>5626.54</v>
          </cell>
          <cell r="G1583">
            <v>1968.93</v>
          </cell>
          <cell r="H1583">
            <v>0</v>
          </cell>
          <cell r="I1583">
            <v>-3657.61</v>
          </cell>
          <cell r="J1583">
            <v>5626.54</v>
          </cell>
          <cell r="K1583">
            <v>1968.93</v>
          </cell>
          <cell r="L1583">
            <v>0</v>
          </cell>
        </row>
        <row r="1584">
          <cell r="A1584" t="str">
            <v>211002991304</v>
          </cell>
          <cell r="B1584">
            <v>20</v>
          </cell>
          <cell r="C1584" t="str">
            <v>2110029904USD-085-13</v>
          </cell>
          <cell r="D1584" t="str">
            <v>Intereses y otros por pagar Particulares (Interses Acumulados - Cuentas de Ahorr</v>
          </cell>
          <cell r="E1584">
            <v>-711.18</v>
          </cell>
          <cell r="F1584">
            <v>1101.45</v>
          </cell>
          <cell r="G1584">
            <v>390.27</v>
          </cell>
          <cell r="H1584">
            <v>0</v>
          </cell>
          <cell r="I1584">
            <v>-711.18</v>
          </cell>
          <cell r="J1584">
            <v>1101.45</v>
          </cell>
          <cell r="K1584">
            <v>390.27</v>
          </cell>
          <cell r="L1584">
            <v>0</v>
          </cell>
        </row>
        <row r="1585">
          <cell r="A1585" t="str">
            <v>211002991704</v>
          </cell>
          <cell r="B1585">
            <v>20</v>
          </cell>
          <cell r="C1585" t="str">
            <v>2110029904USD-085-17</v>
          </cell>
          <cell r="D1585" t="str">
            <v>Intereses y otros por pagar Particulares (Interses Acumulados - Cuentas de Ahorr</v>
          </cell>
          <cell r="E1585">
            <v>-6236.82</v>
          </cell>
          <cell r="F1585">
            <v>9435.33</v>
          </cell>
          <cell r="G1585">
            <v>3198.51</v>
          </cell>
          <cell r="H1585">
            <v>0</v>
          </cell>
          <cell r="I1585">
            <v>-6236.82</v>
          </cell>
          <cell r="J1585">
            <v>9435.33</v>
          </cell>
          <cell r="K1585">
            <v>3198.51</v>
          </cell>
          <cell r="L1585">
            <v>0</v>
          </cell>
        </row>
        <row r="1586">
          <cell r="A1586" t="str">
            <v>211002991804</v>
          </cell>
          <cell r="B1586">
            <v>20</v>
          </cell>
          <cell r="C1586" t="str">
            <v>2110029904USD-085-18</v>
          </cell>
          <cell r="D1586" t="str">
            <v>Intereses y otros por pagar Particulares (Interses Acumulados - Cuentas de Ahorr</v>
          </cell>
          <cell r="E1586">
            <v>-3936.38</v>
          </cell>
          <cell r="F1586">
            <v>5945.39</v>
          </cell>
          <cell r="G1586">
            <v>2009.01</v>
          </cell>
          <cell r="H1586">
            <v>0</v>
          </cell>
          <cell r="I1586">
            <v>-3936.38</v>
          </cell>
          <cell r="J1586">
            <v>5945.39</v>
          </cell>
          <cell r="K1586">
            <v>2009.01</v>
          </cell>
          <cell r="L1586">
            <v>0</v>
          </cell>
        </row>
        <row r="1587">
          <cell r="A1587" t="str">
            <v>211002991904</v>
          </cell>
          <cell r="B1587">
            <v>20</v>
          </cell>
          <cell r="C1587" t="str">
            <v>2110029904USD-085-19</v>
          </cell>
          <cell r="D1587" t="str">
            <v>Intereses y otros por pagar Particulares (Interses Acumulados - Cuentas de Ahorr</v>
          </cell>
          <cell r="E1587">
            <v>-1889.7</v>
          </cell>
          <cell r="F1587">
            <v>2899.75</v>
          </cell>
          <cell r="G1587">
            <v>1010.05</v>
          </cell>
          <cell r="H1587">
            <v>0</v>
          </cell>
          <cell r="I1587">
            <v>-1889.7</v>
          </cell>
          <cell r="J1587">
            <v>2899.75</v>
          </cell>
          <cell r="K1587">
            <v>1010.05</v>
          </cell>
          <cell r="L1587">
            <v>0</v>
          </cell>
        </row>
        <row r="1588">
          <cell r="A1588" t="str">
            <v>211002992204</v>
          </cell>
          <cell r="B1588">
            <v>20</v>
          </cell>
          <cell r="C1588" t="str">
            <v>2110029904USD-085-22</v>
          </cell>
          <cell r="D1588" t="str">
            <v>Intereses y otros por pagar Particulares (Interses Acumulados - Cuentas de Ahorr</v>
          </cell>
          <cell r="E1588">
            <v>-4800.76</v>
          </cell>
          <cell r="F1588">
            <v>7260.25</v>
          </cell>
          <cell r="G1588">
            <v>2459.4899999999998</v>
          </cell>
          <cell r="H1588">
            <v>0</v>
          </cell>
          <cell r="I1588">
            <v>-4800.76</v>
          </cell>
          <cell r="J1588">
            <v>7260.25</v>
          </cell>
          <cell r="K1588">
            <v>2459.4899999999998</v>
          </cell>
          <cell r="L1588">
            <v>0</v>
          </cell>
        </row>
        <row r="1589">
          <cell r="A1589" t="str">
            <v>211002992304</v>
          </cell>
          <cell r="B1589">
            <v>20</v>
          </cell>
          <cell r="C1589" t="str">
            <v>2110029904USD-085-23</v>
          </cell>
          <cell r="D1589" t="str">
            <v>Intereses y otros por pagar Particulares (Interses Acumulados - Cuentas de Ahorr</v>
          </cell>
          <cell r="E1589">
            <v>-810.9</v>
          </cell>
          <cell r="F1589">
            <v>1200.1400000000001</v>
          </cell>
          <cell r="G1589">
            <v>389.24</v>
          </cell>
          <cell r="H1589">
            <v>0</v>
          </cell>
          <cell r="I1589">
            <v>-810.9</v>
          </cell>
          <cell r="J1589">
            <v>1200.1400000000001</v>
          </cell>
          <cell r="K1589">
            <v>389.24</v>
          </cell>
          <cell r="L1589">
            <v>0</v>
          </cell>
        </row>
        <row r="1590">
          <cell r="A1590" t="str">
            <v>211002992404</v>
          </cell>
          <cell r="B1590">
            <v>20</v>
          </cell>
          <cell r="C1590" t="str">
            <v>2110029904USD-085-24</v>
          </cell>
          <cell r="D1590" t="str">
            <v>Intereses y otros por pagar Particulares (Interses Acumulados - Cuentas de Ahorr</v>
          </cell>
          <cell r="E1590">
            <v>-1054.4000000000001</v>
          </cell>
          <cell r="F1590">
            <v>1606.72</v>
          </cell>
          <cell r="G1590">
            <v>552.32000000000005</v>
          </cell>
          <cell r="H1590">
            <v>0</v>
          </cell>
          <cell r="I1590">
            <v>-1054.4000000000001</v>
          </cell>
          <cell r="J1590">
            <v>1606.72</v>
          </cell>
          <cell r="K1590">
            <v>552.32000000000005</v>
          </cell>
          <cell r="L1590">
            <v>0</v>
          </cell>
        </row>
        <row r="1591">
          <cell r="A1591" t="str">
            <v>211002992504</v>
          </cell>
          <cell r="B1591">
            <v>20</v>
          </cell>
          <cell r="C1591" t="str">
            <v>2110029904USD-085-25</v>
          </cell>
          <cell r="D1591" t="str">
            <v>Intereses y otros por pagar Particulares (Interses Acumulados - Cuentas de Ahorr</v>
          </cell>
          <cell r="E1591">
            <v>-2844.53</v>
          </cell>
          <cell r="F1591">
            <v>4212.25</v>
          </cell>
          <cell r="G1591">
            <v>1367.72</v>
          </cell>
          <cell r="H1591">
            <v>0</v>
          </cell>
          <cell r="I1591">
            <v>-2844.53</v>
          </cell>
          <cell r="J1591">
            <v>4212.25</v>
          </cell>
          <cell r="K1591">
            <v>1367.72</v>
          </cell>
          <cell r="L1591">
            <v>0</v>
          </cell>
        </row>
        <row r="1592">
          <cell r="A1592" t="str">
            <v>211002992604</v>
          </cell>
          <cell r="B1592">
            <v>20</v>
          </cell>
          <cell r="C1592" t="str">
            <v>2110029904USD-085-26</v>
          </cell>
          <cell r="D1592" t="str">
            <v>Intereses y otros por pagar Particulares (Interses Acumulados - Cuentas de Ahorr</v>
          </cell>
          <cell r="E1592">
            <v>-3373.07</v>
          </cell>
          <cell r="F1592">
            <v>5006.45</v>
          </cell>
          <cell r="G1592">
            <v>1633.38</v>
          </cell>
          <cell r="H1592">
            <v>0</v>
          </cell>
          <cell r="I1592">
            <v>-3373.07</v>
          </cell>
          <cell r="J1592">
            <v>5006.45</v>
          </cell>
          <cell r="K1592">
            <v>1633.38</v>
          </cell>
          <cell r="L1592">
            <v>0</v>
          </cell>
        </row>
        <row r="1593">
          <cell r="A1593" t="str">
            <v>211002992704</v>
          </cell>
          <cell r="B1593">
            <v>20</v>
          </cell>
          <cell r="C1593" t="str">
            <v>2110029904USD-085-27</v>
          </cell>
          <cell r="D1593" t="str">
            <v>Intereses y otros por pagar Particulares (Interses Acumulados - Cuentas de Ahorr</v>
          </cell>
          <cell r="E1593">
            <v>-507.19</v>
          </cell>
          <cell r="F1593">
            <v>772.19</v>
          </cell>
          <cell r="G1593">
            <v>265</v>
          </cell>
          <cell r="H1593">
            <v>0</v>
          </cell>
          <cell r="I1593">
            <v>-507.19</v>
          </cell>
          <cell r="J1593">
            <v>772.19</v>
          </cell>
          <cell r="K1593">
            <v>265</v>
          </cell>
          <cell r="L1593">
            <v>0</v>
          </cell>
        </row>
        <row r="1594">
          <cell r="A1594" t="str">
            <v>211002993104</v>
          </cell>
          <cell r="B1594">
            <v>20</v>
          </cell>
          <cell r="C1594" t="str">
            <v>2110029904USD-085-31</v>
          </cell>
          <cell r="D1594" t="str">
            <v>Intereses y otros por pagar Particulares (Interses Acumulados - Cuentas de Ahorr</v>
          </cell>
          <cell r="E1594">
            <v>-8190.17</v>
          </cell>
          <cell r="F1594">
            <v>13410.57</v>
          </cell>
          <cell r="G1594">
            <v>5220.3999999999996</v>
          </cell>
          <cell r="H1594">
            <v>0</v>
          </cell>
          <cell r="I1594">
            <v>-8190.17</v>
          </cell>
          <cell r="J1594">
            <v>13410.57</v>
          </cell>
          <cell r="K1594">
            <v>5220.3999999999996</v>
          </cell>
          <cell r="L1594">
            <v>0</v>
          </cell>
        </row>
        <row r="1595">
          <cell r="A1595" t="str">
            <v>211002994104</v>
          </cell>
          <cell r="B1595">
            <v>20</v>
          </cell>
          <cell r="C1595" t="str">
            <v>2110029904USD-085-41</v>
          </cell>
          <cell r="D1595" t="str">
            <v>Intereses y otros por pagar Particulares (Interses Acumulados - Cuentas de Ahorr</v>
          </cell>
          <cell r="E1595">
            <v>-3639.14</v>
          </cell>
          <cell r="F1595">
            <v>5956.17</v>
          </cell>
          <cell r="G1595">
            <v>2317.0300000000002</v>
          </cell>
          <cell r="H1595">
            <v>0</v>
          </cell>
          <cell r="I1595">
            <v>-3639.14</v>
          </cell>
          <cell r="J1595">
            <v>5956.17</v>
          </cell>
          <cell r="K1595">
            <v>2317.0300000000002</v>
          </cell>
          <cell r="L1595">
            <v>0</v>
          </cell>
        </row>
        <row r="1596">
          <cell r="A1596" t="str">
            <v>211002995804</v>
          </cell>
          <cell r="B1596">
            <v>20</v>
          </cell>
          <cell r="C1596" t="str">
            <v>2110029904USD-085-58</v>
          </cell>
          <cell r="D1596" t="str">
            <v>Intereses y otros por pagar Particulares (Interses Acumulados - Cuentas de Ahorr</v>
          </cell>
          <cell r="E1596">
            <v>-78.36</v>
          </cell>
          <cell r="F1596">
            <v>125.13</v>
          </cell>
          <cell r="G1596">
            <v>46.77</v>
          </cell>
          <cell r="H1596">
            <v>0</v>
          </cell>
          <cell r="I1596">
            <v>-78.36</v>
          </cell>
          <cell r="J1596">
            <v>125.13</v>
          </cell>
          <cell r="K1596">
            <v>46.77</v>
          </cell>
          <cell r="L1596">
            <v>0</v>
          </cell>
        </row>
        <row r="1597">
          <cell r="A1597" t="str">
            <v>211002995904</v>
          </cell>
          <cell r="B1597">
            <v>20</v>
          </cell>
          <cell r="C1597" t="str">
            <v>2110029904USD-085-59</v>
          </cell>
          <cell r="D1597" t="str">
            <v>Intereses y otros por pagar Particulares (Interses Acumulados - Cuentas de Ahorr</v>
          </cell>
          <cell r="E1597">
            <v>-26.53</v>
          </cell>
          <cell r="F1597">
            <v>43.69</v>
          </cell>
          <cell r="G1597">
            <v>17.16</v>
          </cell>
          <cell r="H1597">
            <v>0</v>
          </cell>
          <cell r="I1597">
            <v>-26.53</v>
          </cell>
          <cell r="J1597">
            <v>43.69</v>
          </cell>
          <cell r="K1597">
            <v>17.16</v>
          </cell>
          <cell r="L1597">
            <v>0</v>
          </cell>
        </row>
        <row r="1598">
          <cell r="A1598" t="str">
            <v>2110029905</v>
          </cell>
          <cell r="B1598">
            <v>14</v>
          </cell>
          <cell r="C1598" t="str">
            <v>2110029905 USD</v>
          </cell>
          <cell r="D1598" t="str">
            <v>Intereses y otros por pagar Bancos</v>
          </cell>
          <cell r="E1598">
            <v>-127.47</v>
          </cell>
          <cell r="F1598">
            <v>150.44999999999999</v>
          </cell>
          <cell r="G1598">
            <v>22.98</v>
          </cell>
          <cell r="H1598">
            <v>0</v>
          </cell>
          <cell r="I1598">
            <v>-127.47</v>
          </cell>
          <cell r="J1598">
            <v>150.44999999999999</v>
          </cell>
          <cell r="K1598">
            <v>22.98</v>
          </cell>
          <cell r="L1598">
            <v>0</v>
          </cell>
        </row>
        <row r="1599">
          <cell r="A1599" t="str">
            <v>211002993105</v>
          </cell>
          <cell r="B1599">
            <v>20</v>
          </cell>
          <cell r="C1599" t="str">
            <v>2110029905USD-085-31</v>
          </cell>
          <cell r="D1599" t="str">
            <v>Intereses y otros por pagar Bancos (Interses Acumulados - Cuentas de Ahorro (I-R</v>
          </cell>
          <cell r="E1599">
            <v>-127.47</v>
          </cell>
          <cell r="F1599">
            <v>150.44999999999999</v>
          </cell>
          <cell r="G1599">
            <v>22.98</v>
          </cell>
          <cell r="H1599">
            <v>0</v>
          </cell>
          <cell r="I1599">
            <v>-127.47</v>
          </cell>
          <cell r="J1599">
            <v>150.44999999999999</v>
          </cell>
          <cell r="K1599">
            <v>22.98</v>
          </cell>
          <cell r="L1599">
            <v>0</v>
          </cell>
        </row>
        <row r="1600">
          <cell r="A1600" t="str">
            <v>2110029906</v>
          </cell>
          <cell r="B1600">
            <v>14</v>
          </cell>
          <cell r="C1600" t="str">
            <v>2110029906 USD</v>
          </cell>
          <cell r="D1600" t="str">
            <v>Intereses y otros por pagar Otras</v>
          </cell>
          <cell r="E1600">
            <v>-61.11</v>
          </cell>
          <cell r="F1600">
            <v>39281.4</v>
          </cell>
          <cell r="G1600">
            <v>39220.29</v>
          </cell>
          <cell r="H1600">
            <v>0</v>
          </cell>
          <cell r="I1600">
            <v>-61.11</v>
          </cell>
          <cell r="J1600">
            <v>39281.4</v>
          </cell>
          <cell r="K1600">
            <v>39220.29</v>
          </cell>
          <cell r="L1600">
            <v>0</v>
          </cell>
        </row>
        <row r="1601">
          <cell r="A1601" t="str">
            <v>211002991906</v>
          </cell>
          <cell r="B1601">
            <v>20</v>
          </cell>
          <cell r="C1601" t="str">
            <v>2110029906USD-085-19</v>
          </cell>
          <cell r="D1601" t="str">
            <v>Intereses y otros por pagar Otras (Interses Acumulados - Cuentas de Ahorro (I-Re</v>
          </cell>
          <cell r="E1601">
            <v>-3.05</v>
          </cell>
          <cell r="F1601">
            <v>4.5999999999999996</v>
          </cell>
          <cell r="G1601">
            <v>1.55</v>
          </cell>
          <cell r="H1601">
            <v>0</v>
          </cell>
          <cell r="I1601">
            <v>-3.05</v>
          </cell>
          <cell r="J1601">
            <v>4.5999999999999996</v>
          </cell>
          <cell r="K1601">
            <v>1.55</v>
          </cell>
          <cell r="L1601">
            <v>0</v>
          </cell>
        </row>
        <row r="1602">
          <cell r="A1602" t="str">
            <v>211002992506</v>
          </cell>
          <cell r="B1602">
            <v>20</v>
          </cell>
          <cell r="C1602" t="str">
            <v>2110029906USD-085-25</v>
          </cell>
          <cell r="D1602" t="str">
            <v>Intereses y otros por pagar Otras (Interses Acumulados - Cuentas de Ahorro (I-Re</v>
          </cell>
          <cell r="E1602">
            <v>-11.18</v>
          </cell>
          <cell r="F1602">
            <v>16.86</v>
          </cell>
          <cell r="G1602">
            <v>5.68</v>
          </cell>
          <cell r="H1602">
            <v>0</v>
          </cell>
          <cell r="I1602">
            <v>-11.18</v>
          </cell>
          <cell r="J1602">
            <v>16.86</v>
          </cell>
          <cell r="K1602">
            <v>5.68</v>
          </cell>
          <cell r="L1602">
            <v>0</v>
          </cell>
        </row>
        <row r="1603">
          <cell r="A1603" t="str">
            <v>211002993106</v>
          </cell>
          <cell r="B1603">
            <v>20</v>
          </cell>
          <cell r="C1603" t="str">
            <v>2110029906USD-085-31</v>
          </cell>
          <cell r="D1603" t="str">
            <v>Intereses y otros por pagar Otras (Interses Acumulados - Cuentas de Ahorro (I-Re</v>
          </cell>
          <cell r="E1603">
            <v>-46.88</v>
          </cell>
          <cell r="F1603">
            <v>39259.94</v>
          </cell>
          <cell r="G1603">
            <v>39213.06</v>
          </cell>
          <cell r="H1603">
            <v>0</v>
          </cell>
          <cell r="I1603">
            <v>-46.88</v>
          </cell>
          <cell r="J1603">
            <v>39259.94</v>
          </cell>
          <cell r="K1603">
            <v>39213.06</v>
          </cell>
          <cell r="L1603">
            <v>0</v>
          </cell>
        </row>
        <row r="1604">
          <cell r="A1604" t="str">
            <v>2111</v>
          </cell>
          <cell r="B1604">
            <v>4</v>
          </cell>
          <cell r="C1604">
            <v>2111</v>
          </cell>
          <cell r="D1604" t="str">
            <v>DEPÓSITOS PACTADOS HASTA UN AÑO PLAZO</v>
          </cell>
          <cell r="I1604">
            <v>-226813128.5</v>
          </cell>
          <cell r="J1604">
            <v>43162381.009999998</v>
          </cell>
          <cell r="K1604">
            <v>25318715.68</v>
          </cell>
          <cell r="L1604">
            <v>-208969463.16999999</v>
          </cell>
        </row>
        <row r="1605">
          <cell r="A1605" t="str">
            <v>211102</v>
          </cell>
          <cell r="B1605">
            <v>6</v>
          </cell>
          <cell r="C1605">
            <v>211102</v>
          </cell>
          <cell r="D1605" t="str">
            <v>DEPÓSITOS A 30 DÍAS PLAZO</v>
          </cell>
          <cell r="I1605">
            <v>-227351.38</v>
          </cell>
          <cell r="J1605">
            <v>150816.82999999999</v>
          </cell>
          <cell r="K1605">
            <v>56472.71</v>
          </cell>
          <cell r="L1605">
            <v>-133007.26</v>
          </cell>
        </row>
        <row r="1606">
          <cell r="A1606" t="str">
            <v>21110203 U</v>
          </cell>
          <cell r="B1606">
            <v>12</v>
          </cell>
          <cell r="C1606" t="str">
            <v>21110203 USD</v>
          </cell>
          <cell r="D1606" t="str">
            <v>Empresas privadas - ML</v>
          </cell>
          <cell r="E1606">
            <v>-100</v>
          </cell>
          <cell r="F1606">
            <v>0</v>
          </cell>
          <cell r="G1606">
            <v>0</v>
          </cell>
          <cell r="H1606">
            <v>-100</v>
          </cell>
          <cell r="I1606">
            <v>-100</v>
          </cell>
          <cell r="J1606">
            <v>0</v>
          </cell>
          <cell r="K1606">
            <v>0</v>
          </cell>
          <cell r="L1606">
            <v>-100</v>
          </cell>
        </row>
        <row r="1607">
          <cell r="A1607" t="str">
            <v>2111020331</v>
          </cell>
          <cell r="B1607">
            <v>18</v>
          </cell>
          <cell r="C1607" t="str">
            <v>21110203USD-196-31</v>
          </cell>
          <cell r="D1607" t="str">
            <v>Empresas privadas - ML (Obligaciones con el Publico DPF (1M / I-Residents))</v>
          </cell>
          <cell r="E1607">
            <v>-100</v>
          </cell>
          <cell r="F1607">
            <v>0</v>
          </cell>
          <cell r="G1607">
            <v>0</v>
          </cell>
          <cell r="H1607">
            <v>-100</v>
          </cell>
          <cell r="I1607">
            <v>-100</v>
          </cell>
          <cell r="J1607">
            <v>0</v>
          </cell>
          <cell r="K1607">
            <v>0</v>
          </cell>
          <cell r="L1607">
            <v>-100</v>
          </cell>
        </row>
        <row r="1608">
          <cell r="A1608" t="str">
            <v>21110204 U</v>
          </cell>
          <cell r="B1608">
            <v>12</v>
          </cell>
          <cell r="C1608" t="str">
            <v>21110204 USD</v>
          </cell>
          <cell r="D1608" t="str">
            <v>Particulares - ML</v>
          </cell>
          <cell r="E1608">
            <v>-76270.179999999993</v>
          </cell>
          <cell r="F1608">
            <v>395.1</v>
          </cell>
          <cell r="G1608">
            <v>56235.1</v>
          </cell>
          <cell r="H1608">
            <v>-132110.18</v>
          </cell>
          <cell r="I1608">
            <v>-76270.179999999993</v>
          </cell>
          <cell r="J1608">
            <v>395.1</v>
          </cell>
          <cell r="K1608">
            <v>56235.1</v>
          </cell>
          <cell r="L1608">
            <v>-132110.18</v>
          </cell>
        </row>
        <row r="1609">
          <cell r="A1609" t="str">
            <v>2111020401</v>
          </cell>
          <cell r="B1609">
            <v>18</v>
          </cell>
          <cell r="C1609" t="str">
            <v>21110204USD-196-01</v>
          </cell>
          <cell r="D1609" t="str">
            <v>Particulares - ML (Obligaciones con el Publico DPF (1M / I-Residents))</v>
          </cell>
          <cell r="E1609">
            <v>-100</v>
          </cell>
          <cell r="F1609">
            <v>0</v>
          </cell>
          <cell r="G1609">
            <v>0</v>
          </cell>
          <cell r="H1609">
            <v>-100</v>
          </cell>
          <cell r="I1609">
            <v>-100</v>
          </cell>
          <cell r="J1609">
            <v>0</v>
          </cell>
          <cell r="K1609">
            <v>0</v>
          </cell>
          <cell r="L1609">
            <v>-100</v>
          </cell>
        </row>
        <row r="1610">
          <cell r="A1610" t="str">
            <v>2111020402</v>
          </cell>
          <cell r="B1610">
            <v>18</v>
          </cell>
          <cell r="C1610" t="str">
            <v>21110204USD-196-02</v>
          </cell>
          <cell r="D1610" t="str">
            <v>Particulares - ML (Obligaciones con el Publico DPF (1M / I-Residents))</v>
          </cell>
          <cell r="E1610">
            <v>-314.29000000000002</v>
          </cell>
          <cell r="F1610">
            <v>200</v>
          </cell>
          <cell r="G1610">
            <v>0</v>
          </cell>
          <cell r="H1610">
            <v>-114.29</v>
          </cell>
          <cell r="I1610">
            <v>-314.29000000000002</v>
          </cell>
          <cell r="J1610">
            <v>200</v>
          </cell>
          <cell r="K1610">
            <v>0</v>
          </cell>
          <cell r="L1610">
            <v>-114.29</v>
          </cell>
        </row>
        <row r="1611">
          <cell r="A1611" t="str">
            <v>2111020403</v>
          </cell>
          <cell r="B1611">
            <v>18</v>
          </cell>
          <cell r="C1611" t="str">
            <v>21110204USD-196-03</v>
          </cell>
          <cell r="D1611" t="str">
            <v>Particulares - ML (Obligaciones con el Publico DPF (1M / I-Residents))</v>
          </cell>
          <cell r="E1611">
            <v>-1710</v>
          </cell>
          <cell r="F1611">
            <v>195.1</v>
          </cell>
          <cell r="G1611">
            <v>35.1</v>
          </cell>
          <cell r="H1611">
            <v>-1550</v>
          </cell>
          <cell r="I1611">
            <v>-1710</v>
          </cell>
          <cell r="J1611">
            <v>195.1</v>
          </cell>
          <cell r="K1611">
            <v>35.1</v>
          </cell>
          <cell r="L1611">
            <v>-1550</v>
          </cell>
        </row>
        <row r="1612">
          <cell r="A1612" t="str">
            <v>2111020404</v>
          </cell>
          <cell r="B1612">
            <v>18</v>
          </cell>
          <cell r="C1612" t="str">
            <v>21110204USD-196-04</v>
          </cell>
          <cell r="D1612" t="str">
            <v>Particulares - ML (Obligaciones con el Publico DPF (1M / I-Residents))</v>
          </cell>
          <cell r="E1612">
            <v>-114.29</v>
          </cell>
          <cell r="F1612">
            <v>0</v>
          </cell>
          <cell r="G1612">
            <v>0</v>
          </cell>
          <cell r="H1612">
            <v>-114.29</v>
          </cell>
          <cell r="I1612">
            <v>-114.29</v>
          </cell>
          <cell r="J1612">
            <v>0</v>
          </cell>
          <cell r="K1612">
            <v>0</v>
          </cell>
          <cell r="L1612">
            <v>-114.29</v>
          </cell>
        </row>
        <row r="1613">
          <cell r="A1613" t="str">
            <v>2111020405</v>
          </cell>
          <cell r="B1613">
            <v>18</v>
          </cell>
          <cell r="C1613" t="str">
            <v>21110204USD-196-05</v>
          </cell>
          <cell r="D1613" t="str">
            <v>Particulares - ML (Obligaciones con el Publico DPF (1M / I-Residents))</v>
          </cell>
          <cell r="E1613">
            <v>-200</v>
          </cell>
          <cell r="F1613">
            <v>0</v>
          </cell>
          <cell r="G1613">
            <v>0</v>
          </cell>
          <cell r="H1613">
            <v>-200</v>
          </cell>
          <cell r="I1613">
            <v>-200</v>
          </cell>
          <cell r="J1613">
            <v>0</v>
          </cell>
          <cell r="K1613">
            <v>0</v>
          </cell>
          <cell r="L1613">
            <v>-200</v>
          </cell>
        </row>
        <row r="1614">
          <cell r="A1614" t="str">
            <v>2111020407</v>
          </cell>
          <cell r="B1614">
            <v>18</v>
          </cell>
          <cell r="C1614" t="str">
            <v>21110204USD-196-07</v>
          </cell>
          <cell r="D1614" t="str">
            <v>Particulares - ML (Obligaciones con el Publico DPF (1M / I-Residents))</v>
          </cell>
          <cell r="E1614">
            <v>-457.16</v>
          </cell>
          <cell r="F1614">
            <v>0</v>
          </cell>
          <cell r="G1614">
            <v>0</v>
          </cell>
          <cell r="H1614">
            <v>-457.16</v>
          </cell>
          <cell r="I1614">
            <v>-457.16</v>
          </cell>
          <cell r="J1614">
            <v>0</v>
          </cell>
          <cell r="K1614">
            <v>0</v>
          </cell>
          <cell r="L1614">
            <v>-457.16</v>
          </cell>
        </row>
        <row r="1615">
          <cell r="A1615" t="str">
            <v>2111020408</v>
          </cell>
          <cell r="B1615">
            <v>18</v>
          </cell>
          <cell r="C1615" t="str">
            <v>21110204USD-196-08</v>
          </cell>
          <cell r="D1615" t="str">
            <v>Particulares - ML (Obligaciones con el Publico DPF (1M / I-Residents))</v>
          </cell>
          <cell r="E1615">
            <v>-1164.32</v>
          </cell>
          <cell r="F1615">
            <v>0</v>
          </cell>
          <cell r="G1615">
            <v>0</v>
          </cell>
          <cell r="H1615">
            <v>-1164.32</v>
          </cell>
          <cell r="I1615">
            <v>-1164.32</v>
          </cell>
          <cell r="J1615">
            <v>0</v>
          </cell>
          <cell r="K1615">
            <v>0</v>
          </cell>
          <cell r="L1615">
            <v>-1164.32</v>
          </cell>
        </row>
        <row r="1616">
          <cell r="A1616" t="str">
            <v>2111020410</v>
          </cell>
          <cell r="B1616">
            <v>18</v>
          </cell>
          <cell r="C1616" t="str">
            <v>21110204USD-196-10</v>
          </cell>
          <cell r="D1616" t="str">
            <v>Particulares - ML (Obligaciones con el Publico DPF (1M / I-Residents))</v>
          </cell>
          <cell r="E1616">
            <v>-100</v>
          </cell>
          <cell r="F1616">
            <v>0</v>
          </cell>
          <cell r="G1616">
            <v>0</v>
          </cell>
          <cell r="H1616">
            <v>-100</v>
          </cell>
          <cell r="I1616">
            <v>-100</v>
          </cell>
          <cell r="J1616">
            <v>0</v>
          </cell>
          <cell r="K1616">
            <v>0</v>
          </cell>
          <cell r="L1616">
            <v>-100</v>
          </cell>
        </row>
        <row r="1617">
          <cell r="A1617" t="str">
            <v>2111020411</v>
          </cell>
          <cell r="B1617">
            <v>18</v>
          </cell>
          <cell r="C1617" t="str">
            <v>21110204USD-196-11</v>
          </cell>
          <cell r="D1617" t="str">
            <v>Particulares - ML (Obligaciones con el Publico DPF (1M / I-Residents))</v>
          </cell>
          <cell r="E1617">
            <v>-691.43</v>
          </cell>
          <cell r="F1617">
            <v>0</v>
          </cell>
          <cell r="G1617">
            <v>0</v>
          </cell>
          <cell r="H1617">
            <v>-691.43</v>
          </cell>
          <cell r="I1617">
            <v>-691.43</v>
          </cell>
          <cell r="J1617">
            <v>0</v>
          </cell>
          <cell r="K1617">
            <v>0</v>
          </cell>
          <cell r="L1617">
            <v>-691.43</v>
          </cell>
        </row>
        <row r="1618">
          <cell r="A1618" t="str">
            <v>2111020412</v>
          </cell>
          <cell r="B1618">
            <v>18</v>
          </cell>
          <cell r="C1618" t="str">
            <v>21110204USD-196-12</v>
          </cell>
          <cell r="D1618" t="str">
            <v>Particulares - ML (Obligaciones con el Publico DPF (1M / I-Residents))</v>
          </cell>
          <cell r="E1618">
            <v>-100</v>
          </cell>
          <cell r="F1618">
            <v>0</v>
          </cell>
          <cell r="G1618">
            <v>0</v>
          </cell>
          <cell r="H1618">
            <v>-100</v>
          </cell>
          <cell r="I1618">
            <v>-100</v>
          </cell>
          <cell r="J1618">
            <v>0</v>
          </cell>
          <cell r="K1618">
            <v>0</v>
          </cell>
          <cell r="L1618">
            <v>-100</v>
          </cell>
        </row>
        <row r="1619">
          <cell r="A1619" t="str">
            <v>2111020413</v>
          </cell>
          <cell r="B1619">
            <v>18</v>
          </cell>
          <cell r="C1619" t="str">
            <v>21110204USD-196-13</v>
          </cell>
          <cell r="D1619" t="str">
            <v>Particulares - ML (Obligaciones con el Publico DPF (1M / I-Residents))</v>
          </cell>
          <cell r="E1619">
            <v>-45100</v>
          </cell>
          <cell r="F1619">
            <v>0</v>
          </cell>
          <cell r="G1619">
            <v>0</v>
          </cell>
          <cell r="H1619">
            <v>-45100</v>
          </cell>
          <cell r="I1619">
            <v>-45100</v>
          </cell>
          <cell r="J1619">
            <v>0</v>
          </cell>
          <cell r="K1619">
            <v>0</v>
          </cell>
          <cell r="L1619">
            <v>-45100</v>
          </cell>
        </row>
        <row r="1620">
          <cell r="A1620" t="str">
            <v>2111020418</v>
          </cell>
          <cell r="B1620">
            <v>18</v>
          </cell>
          <cell r="C1620" t="str">
            <v>21110204USD-196-18</v>
          </cell>
          <cell r="D1620" t="str">
            <v>Particulares - ML (Obligaciones con el Publico DPF (1M / I-Residents))</v>
          </cell>
          <cell r="E1620">
            <v>-500</v>
          </cell>
          <cell r="F1620">
            <v>0</v>
          </cell>
          <cell r="G1620">
            <v>0</v>
          </cell>
          <cell r="H1620">
            <v>-500</v>
          </cell>
          <cell r="I1620">
            <v>-500</v>
          </cell>
          <cell r="J1620">
            <v>0</v>
          </cell>
          <cell r="K1620">
            <v>0</v>
          </cell>
          <cell r="L1620">
            <v>-500</v>
          </cell>
        </row>
        <row r="1621">
          <cell r="A1621" t="str">
            <v>2111020423</v>
          </cell>
          <cell r="B1621">
            <v>18</v>
          </cell>
          <cell r="C1621" t="str">
            <v>21110204USD-196-23</v>
          </cell>
          <cell r="D1621" t="str">
            <v>Particulares - ML (Obligaciones con el Publico DPF (1M / I-Residents))</v>
          </cell>
          <cell r="E1621">
            <v>-214.29</v>
          </cell>
          <cell r="F1621">
            <v>0</v>
          </cell>
          <cell r="G1621">
            <v>0</v>
          </cell>
          <cell r="H1621">
            <v>-214.29</v>
          </cell>
          <cell r="I1621">
            <v>-214.29</v>
          </cell>
          <cell r="J1621">
            <v>0</v>
          </cell>
          <cell r="K1621">
            <v>0</v>
          </cell>
          <cell r="L1621">
            <v>-214.29</v>
          </cell>
        </row>
        <row r="1622">
          <cell r="A1622" t="str">
            <v>2111020424</v>
          </cell>
          <cell r="B1622">
            <v>18</v>
          </cell>
          <cell r="C1622" t="str">
            <v>21110204USD-196-24</v>
          </cell>
          <cell r="D1622" t="str">
            <v>Particulares - ML (Obligaciones con el Publico DPF (1M / I-Residents))</v>
          </cell>
          <cell r="E1622">
            <v>-600</v>
          </cell>
          <cell r="F1622">
            <v>0</v>
          </cell>
          <cell r="G1622">
            <v>0</v>
          </cell>
          <cell r="H1622">
            <v>-600</v>
          </cell>
          <cell r="I1622">
            <v>-600</v>
          </cell>
          <cell r="J1622">
            <v>0</v>
          </cell>
          <cell r="K1622">
            <v>0</v>
          </cell>
          <cell r="L1622">
            <v>-600</v>
          </cell>
        </row>
        <row r="1623">
          <cell r="A1623" t="str">
            <v>2111020425</v>
          </cell>
          <cell r="B1623">
            <v>18</v>
          </cell>
          <cell r="C1623" t="str">
            <v>21110204USD-196-25</v>
          </cell>
          <cell r="D1623" t="str">
            <v>Particulares - ML (Obligaciones con el Publico DPF (1M / I-Residents))</v>
          </cell>
          <cell r="E1623">
            <v>-100</v>
          </cell>
          <cell r="F1623">
            <v>0</v>
          </cell>
          <cell r="G1623">
            <v>0</v>
          </cell>
          <cell r="H1623">
            <v>-100</v>
          </cell>
          <cell r="I1623">
            <v>-100</v>
          </cell>
          <cell r="J1623">
            <v>0</v>
          </cell>
          <cell r="K1623">
            <v>0</v>
          </cell>
          <cell r="L1623">
            <v>-100</v>
          </cell>
        </row>
        <row r="1624">
          <cell r="A1624" t="str">
            <v>2111020431</v>
          </cell>
          <cell r="B1624">
            <v>18</v>
          </cell>
          <cell r="C1624" t="str">
            <v>21110204USD-196-31</v>
          </cell>
          <cell r="D1624" t="str">
            <v>Particulares - ML (Obligaciones con el Publico DPF (1M / I-Residents))</v>
          </cell>
          <cell r="E1624">
            <v>0</v>
          </cell>
          <cell r="F1624">
            <v>0</v>
          </cell>
          <cell r="G1624">
            <v>6200</v>
          </cell>
          <cell r="H1624">
            <v>-6200</v>
          </cell>
          <cell r="I1624">
            <v>0</v>
          </cell>
          <cell r="J1624">
            <v>0</v>
          </cell>
          <cell r="K1624">
            <v>6200</v>
          </cell>
          <cell r="L1624">
            <v>-6200</v>
          </cell>
        </row>
        <row r="1625">
          <cell r="A1625" t="str">
            <v>2111020441</v>
          </cell>
          <cell r="B1625">
            <v>18</v>
          </cell>
          <cell r="C1625" t="str">
            <v>21110204USD-196-41</v>
          </cell>
          <cell r="D1625" t="str">
            <v>Particulares - ML (Obligaciones con el Publico DPF (1M / I-Residents))</v>
          </cell>
          <cell r="E1625">
            <v>-24804.400000000001</v>
          </cell>
          <cell r="F1625">
            <v>0</v>
          </cell>
          <cell r="G1625">
            <v>0</v>
          </cell>
          <cell r="H1625">
            <v>-24804.400000000001</v>
          </cell>
          <cell r="I1625">
            <v>-24804.400000000001</v>
          </cell>
          <cell r="J1625">
            <v>0</v>
          </cell>
          <cell r="K1625">
            <v>0</v>
          </cell>
          <cell r="L1625">
            <v>-24804.400000000001</v>
          </cell>
        </row>
        <row r="1626">
          <cell r="A1626" t="str">
            <v>2111020459</v>
          </cell>
          <cell r="B1626">
            <v>18</v>
          </cell>
          <cell r="C1626" t="str">
            <v>21110204USD-196-59</v>
          </cell>
          <cell r="D1626" t="str">
            <v>Particulares - ML (Obligaciones con el Publico DPF (1M / I-Residents))</v>
          </cell>
          <cell r="E1626">
            <v>0</v>
          </cell>
          <cell r="F1626">
            <v>0</v>
          </cell>
          <cell r="G1626">
            <v>50000</v>
          </cell>
          <cell r="H1626">
            <v>-50000</v>
          </cell>
          <cell r="I1626">
            <v>0</v>
          </cell>
          <cell r="J1626">
            <v>0</v>
          </cell>
          <cell r="K1626">
            <v>50000</v>
          </cell>
          <cell r="L1626">
            <v>-50000</v>
          </cell>
        </row>
        <row r="1627">
          <cell r="A1627" t="str">
            <v>21110206 U</v>
          </cell>
          <cell r="B1627">
            <v>12</v>
          </cell>
          <cell r="C1627" t="str">
            <v>21110206 USD</v>
          </cell>
          <cell r="D1627" t="str">
            <v>Otras entidades del Sistema Financiero - ML</v>
          </cell>
          <cell r="E1627">
            <v>-150000</v>
          </cell>
          <cell r="F1627">
            <v>150000</v>
          </cell>
          <cell r="G1627">
            <v>0</v>
          </cell>
          <cell r="H1627">
            <v>0</v>
          </cell>
          <cell r="I1627">
            <v>-150000</v>
          </cell>
          <cell r="J1627">
            <v>150000</v>
          </cell>
          <cell r="K1627">
            <v>0</v>
          </cell>
          <cell r="L1627">
            <v>0</v>
          </cell>
        </row>
        <row r="1628">
          <cell r="A1628" t="str">
            <v>2111020631</v>
          </cell>
          <cell r="B1628">
            <v>18</v>
          </cell>
          <cell r="C1628" t="str">
            <v>21110206USD-196-31</v>
          </cell>
          <cell r="D1628" t="str">
            <v>Otras entidades del Sistema Financiero - ML (Obligaciones con el Publico DPF (1M</v>
          </cell>
          <cell r="E1628">
            <v>-150000</v>
          </cell>
          <cell r="F1628">
            <v>150000</v>
          </cell>
          <cell r="G1628">
            <v>0</v>
          </cell>
          <cell r="H1628">
            <v>0</v>
          </cell>
          <cell r="I1628">
            <v>-150000</v>
          </cell>
          <cell r="J1628">
            <v>150000</v>
          </cell>
          <cell r="K1628">
            <v>0</v>
          </cell>
          <cell r="L1628">
            <v>0</v>
          </cell>
        </row>
        <row r="1629">
          <cell r="A1629" t="str">
            <v>2111029903</v>
          </cell>
          <cell r="B1629">
            <v>14</v>
          </cell>
          <cell r="C1629" t="str">
            <v>2111029903 USD</v>
          </cell>
          <cell r="D1629" t="str">
            <v>Intereses y otros por pagar Privada</v>
          </cell>
          <cell r="E1629">
            <v>-0.01</v>
          </cell>
          <cell r="F1629">
            <v>0.02</v>
          </cell>
          <cell r="G1629">
            <v>0.02</v>
          </cell>
          <cell r="H1629">
            <v>-0.01</v>
          </cell>
          <cell r="I1629">
            <v>-0.01</v>
          </cell>
          <cell r="J1629">
            <v>0.02</v>
          </cell>
          <cell r="K1629">
            <v>0.02</v>
          </cell>
          <cell r="L1629">
            <v>-0.01</v>
          </cell>
        </row>
        <row r="1630">
          <cell r="A1630" t="str">
            <v>211102993103</v>
          </cell>
          <cell r="B1630">
            <v>20</v>
          </cell>
          <cell r="C1630" t="str">
            <v>2111029903USD-195-31</v>
          </cell>
          <cell r="D1630" t="str">
            <v>Intereses y otros por pagar Privada (Intereses Devengados por Pagar - DPF (1M /</v>
          </cell>
          <cell r="E1630">
            <v>-0.01</v>
          </cell>
          <cell r="F1630">
            <v>0.02</v>
          </cell>
          <cell r="G1630">
            <v>0.02</v>
          </cell>
          <cell r="H1630">
            <v>-0.01</v>
          </cell>
          <cell r="I1630">
            <v>-0.01</v>
          </cell>
          <cell r="J1630">
            <v>0.02</v>
          </cell>
          <cell r="K1630">
            <v>0.02</v>
          </cell>
          <cell r="L1630">
            <v>-0.01</v>
          </cell>
        </row>
        <row r="1631">
          <cell r="A1631" t="str">
            <v>2111029904</v>
          </cell>
          <cell r="B1631">
            <v>14</v>
          </cell>
          <cell r="C1631" t="str">
            <v>2111029904 USD</v>
          </cell>
          <cell r="D1631" t="str">
            <v>Intereses y otros por pagar Particulares</v>
          </cell>
          <cell r="E1631">
            <v>-789.08</v>
          </cell>
          <cell r="F1631">
            <v>77.540000000000006</v>
          </cell>
          <cell r="G1631">
            <v>85.53</v>
          </cell>
          <cell r="H1631">
            <v>-797.07</v>
          </cell>
          <cell r="I1631">
            <v>-789.08</v>
          </cell>
          <cell r="J1631">
            <v>77.540000000000006</v>
          </cell>
          <cell r="K1631">
            <v>85.53</v>
          </cell>
          <cell r="L1631">
            <v>-797.07</v>
          </cell>
        </row>
        <row r="1632">
          <cell r="A1632" t="str">
            <v>211102990104</v>
          </cell>
          <cell r="B1632">
            <v>20</v>
          </cell>
          <cell r="C1632" t="str">
            <v>2111029904USD-195-01</v>
          </cell>
          <cell r="D1632" t="str">
            <v>Intereses y otros por pagar Particulares (Intereses Devengados por Pagar - DPF (</v>
          </cell>
          <cell r="E1632">
            <v>-5.41</v>
          </cell>
          <cell r="F1632">
            <v>0</v>
          </cell>
          <cell r="G1632">
            <v>0.02</v>
          </cell>
          <cell r="H1632">
            <v>-5.43</v>
          </cell>
          <cell r="I1632">
            <v>-5.41</v>
          </cell>
          <cell r="J1632">
            <v>0</v>
          </cell>
          <cell r="K1632">
            <v>0.02</v>
          </cell>
          <cell r="L1632">
            <v>-5.43</v>
          </cell>
        </row>
        <row r="1633">
          <cell r="A1633" t="str">
            <v>211102990204</v>
          </cell>
          <cell r="B1633">
            <v>20</v>
          </cell>
          <cell r="C1633" t="str">
            <v>2111029904USD-195-02</v>
          </cell>
          <cell r="D1633" t="str">
            <v>Intereses y otros por pagar Particulares (Intereses Devengados por Pagar - DPF (</v>
          </cell>
          <cell r="E1633">
            <v>-27.54</v>
          </cell>
          <cell r="F1633">
            <v>27.59</v>
          </cell>
          <cell r="G1633">
            <v>0.06</v>
          </cell>
          <cell r="H1633">
            <v>-0.01</v>
          </cell>
          <cell r="I1633">
            <v>-27.54</v>
          </cell>
          <cell r="J1633">
            <v>27.59</v>
          </cell>
          <cell r="K1633">
            <v>0.06</v>
          </cell>
          <cell r="L1633">
            <v>-0.01</v>
          </cell>
        </row>
        <row r="1634">
          <cell r="A1634" t="str">
            <v>211102990304</v>
          </cell>
          <cell r="B1634">
            <v>20</v>
          </cell>
          <cell r="C1634" t="str">
            <v>2111029904USD-195-03</v>
          </cell>
          <cell r="D1634" t="str">
            <v>Intereses y otros por pagar Particulares (Intereses Devengados por Pagar - DPF (</v>
          </cell>
          <cell r="E1634">
            <v>-232.65</v>
          </cell>
          <cell r="F1634">
            <v>35.119999999999997</v>
          </cell>
          <cell r="G1634">
            <v>0.34</v>
          </cell>
          <cell r="H1634">
            <v>-197.87</v>
          </cell>
          <cell r="I1634">
            <v>-232.65</v>
          </cell>
          <cell r="J1634">
            <v>35.119999999999997</v>
          </cell>
          <cell r="K1634">
            <v>0.34</v>
          </cell>
          <cell r="L1634">
            <v>-197.87</v>
          </cell>
        </row>
        <row r="1635">
          <cell r="A1635" t="str">
            <v>211102990404</v>
          </cell>
          <cell r="B1635">
            <v>20</v>
          </cell>
          <cell r="C1635" t="str">
            <v>2111029904USD-195-04</v>
          </cell>
          <cell r="D1635" t="str">
            <v>Intereses y otros por pagar Particulares (Intereses Devengados por Pagar - DPF (</v>
          </cell>
          <cell r="E1635">
            <v>-0.02</v>
          </cell>
          <cell r="F1635">
            <v>0.02</v>
          </cell>
          <cell r="G1635">
            <v>0.02</v>
          </cell>
          <cell r="H1635">
            <v>-0.02</v>
          </cell>
          <cell r="I1635">
            <v>-0.02</v>
          </cell>
          <cell r="J1635">
            <v>0.02</v>
          </cell>
          <cell r="K1635">
            <v>0.02</v>
          </cell>
          <cell r="L1635">
            <v>-0.02</v>
          </cell>
        </row>
        <row r="1636">
          <cell r="A1636" t="str">
            <v>211102990504</v>
          </cell>
          <cell r="B1636">
            <v>20</v>
          </cell>
          <cell r="C1636" t="str">
            <v>2111029904USD-195-05</v>
          </cell>
          <cell r="D1636" t="str">
            <v>Intereses y otros por pagar Particulares (Intereses Devengados por Pagar - DPF (</v>
          </cell>
          <cell r="E1636">
            <v>-29.48</v>
          </cell>
          <cell r="F1636">
            <v>0</v>
          </cell>
          <cell r="G1636">
            <v>0.04</v>
          </cell>
          <cell r="H1636">
            <v>-29.52</v>
          </cell>
          <cell r="I1636">
            <v>-29.48</v>
          </cell>
          <cell r="J1636">
            <v>0</v>
          </cell>
          <cell r="K1636">
            <v>0.04</v>
          </cell>
          <cell r="L1636">
            <v>-29.52</v>
          </cell>
        </row>
        <row r="1637">
          <cell r="A1637" t="str">
            <v>211102990704</v>
          </cell>
          <cell r="B1637">
            <v>20</v>
          </cell>
          <cell r="C1637" t="str">
            <v>2111029904USD-195-07</v>
          </cell>
          <cell r="D1637" t="str">
            <v>Intereses y otros por pagar Particulares (Intereses Devengados por Pagar - DPF (</v>
          </cell>
          <cell r="E1637">
            <v>-60.95</v>
          </cell>
          <cell r="F1637">
            <v>7.0000000000000007E-2</v>
          </cell>
          <cell r="G1637">
            <v>0.1</v>
          </cell>
          <cell r="H1637">
            <v>-60.98</v>
          </cell>
          <cell r="I1637">
            <v>-60.95</v>
          </cell>
          <cell r="J1637">
            <v>7.0000000000000007E-2</v>
          </cell>
          <cell r="K1637">
            <v>0.1</v>
          </cell>
          <cell r="L1637">
            <v>-60.98</v>
          </cell>
        </row>
        <row r="1638">
          <cell r="A1638" t="str">
            <v>211102990804</v>
          </cell>
          <cell r="B1638">
            <v>20</v>
          </cell>
          <cell r="C1638" t="str">
            <v>2111029904USD-195-08</v>
          </cell>
          <cell r="D1638" t="str">
            <v>Intereses y otros por pagar Particulares (Intereses Devengados por Pagar - DPF (</v>
          </cell>
          <cell r="E1638">
            <v>-316.57</v>
          </cell>
          <cell r="F1638">
            <v>0.08</v>
          </cell>
          <cell r="G1638">
            <v>0.25</v>
          </cell>
          <cell r="H1638">
            <v>-316.74</v>
          </cell>
          <cell r="I1638">
            <v>-316.57</v>
          </cell>
          <cell r="J1638">
            <v>0.08</v>
          </cell>
          <cell r="K1638">
            <v>0.25</v>
          </cell>
          <cell r="L1638">
            <v>-316.74</v>
          </cell>
        </row>
        <row r="1639">
          <cell r="A1639" t="str">
            <v>211102991004</v>
          </cell>
          <cell r="B1639">
            <v>20</v>
          </cell>
          <cell r="C1639" t="str">
            <v>2111029904USD-195-10</v>
          </cell>
          <cell r="D1639" t="str">
            <v>Intereses y otros por pagar Particulares (Intereses Devengados por Pagar - DPF (</v>
          </cell>
          <cell r="E1639">
            <v>-5.41</v>
          </cell>
          <cell r="F1639">
            <v>0</v>
          </cell>
          <cell r="G1639">
            <v>0.02</v>
          </cell>
          <cell r="H1639">
            <v>-5.43</v>
          </cell>
          <cell r="I1639">
            <v>-5.41</v>
          </cell>
          <cell r="J1639">
            <v>0</v>
          </cell>
          <cell r="K1639">
            <v>0.02</v>
          </cell>
          <cell r="L1639">
            <v>-5.43</v>
          </cell>
        </row>
        <row r="1640">
          <cell r="A1640" t="str">
            <v>211102991104</v>
          </cell>
          <cell r="B1640">
            <v>20</v>
          </cell>
          <cell r="C1640" t="str">
            <v>2111029904USD-195-11</v>
          </cell>
          <cell r="D1640" t="str">
            <v>Intereses y otros por pagar Particulares (Intereses Devengados por Pagar - DPF (</v>
          </cell>
          <cell r="E1640">
            <v>-58.9</v>
          </cell>
          <cell r="F1640">
            <v>0.03</v>
          </cell>
          <cell r="G1640">
            <v>0.14000000000000001</v>
          </cell>
          <cell r="H1640">
            <v>-59.01</v>
          </cell>
          <cell r="I1640">
            <v>-58.9</v>
          </cell>
          <cell r="J1640">
            <v>0.03</v>
          </cell>
          <cell r="K1640">
            <v>0.14000000000000001</v>
          </cell>
          <cell r="L1640">
            <v>-59.01</v>
          </cell>
        </row>
        <row r="1641">
          <cell r="A1641" t="str">
            <v>211102991204</v>
          </cell>
          <cell r="B1641">
            <v>20</v>
          </cell>
          <cell r="C1641" t="str">
            <v>2111029904USD-195-12</v>
          </cell>
          <cell r="D1641" t="str">
            <v>Intereses y otros por pagar Particulares (Intereses Devengados por Pagar - DPF (</v>
          </cell>
          <cell r="E1641">
            <v>-22.56</v>
          </cell>
          <cell r="F1641">
            <v>0</v>
          </cell>
          <cell r="G1641">
            <v>0.03</v>
          </cell>
          <cell r="H1641">
            <v>-22.59</v>
          </cell>
          <cell r="I1641">
            <v>-22.56</v>
          </cell>
          <cell r="J1641">
            <v>0</v>
          </cell>
          <cell r="K1641">
            <v>0.03</v>
          </cell>
          <cell r="L1641">
            <v>-22.59</v>
          </cell>
        </row>
        <row r="1642">
          <cell r="A1642" t="str">
            <v>211102991304</v>
          </cell>
          <cell r="B1642">
            <v>20</v>
          </cell>
          <cell r="C1642" t="str">
            <v>2111029904USD-195-13</v>
          </cell>
          <cell r="D1642" t="str">
            <v>Intereses y otros por pagar Particulares (Intereses Devengados por Pagar - DPF (</v>
          </cell>
          <cell r="E1642">
            <v>-4.01</v>
          </cell>
          <cell r="F1642">
            <v>9.27</v>
          </cell>
          <cell r="G1642">
            <v>9.58</v>
          </cell>
          <cell r="H1642">
            <v>-4.32</v>
          </cell>
          <cell r="I1642">
            <v>-4.01</v>
          </cell>
          <cell r="J1642">
            <v>9.27</v>
          </cell>
          <cell r="K1642">
            <v>9.58</v>
          </cell>
          <cell r="L1642">
            <v>-4.32</v>
          </cell>
        </row>
        <row r="1643">
          <cell r="A1643" t="str">
            <v>211102991804</v>
          </cell>
          <cell r="B1643">
            <v>20</v>
          </cell>
          <cell r="C1643" t="str">
            <v>2111029904USD-195-18</v>
          </cell>
          <cell r="D1643" t="str">
            <v>Intereses y otros por pagar Particulares (Intereses Devengados por Pagar - DPF (</v>
          </cell>
          <cell r="E1643">
            <v>-21.38</v>
          </cell>
          <cell r="F1643">
            <v>0.08</v>
          </cell>
          <cell r="G1643">
            <v>0.11</v>
          </cell>
          <cell r="H1643">
            <v>-21.41</v>
          </cell>
          <cell r="I1643">
            <v>-21.38</v>
          </cell>
          <cell r="J1643">
            <v>0.08</v>
          </cell>
          <cell r="K1643">
            <v>0.11</v>
          </cell>
          <cell r="L1643">
            <v>-21.41</v>
          </cell>
        </row>
        <row r="1644">
          <cell r="A1644" t="str">
            <v>211102992304</v>
          </cell>
          <cell r="B1644">
            <v>20</v>
          </cell>
          <cell r="C1644" t="str">
            <v>2111029904USD-195-23</v>
          </cell>
          <cell r="D1644" t="str">
            <v>Intereses y otros por pagar Particulares (Intereses Devengados por Pagar - DPF (</v>
          </cell>
          <cell r="E1644">
            <v>-0.04</v>
          </cell>
          <cell r="F1644">
            <v>0.04</v>
          </cell>
          <cell r="G1644">
            <v>0.04</v>
          </cell>
          <cell r="H1644">
            <v>-0.04</v>
          </cell>
          <cell r="I1644">
            <v>-0.04</v>
          </cell>
          <cell r="J1644">
            <v>0.04</v>
          </cell>
          <cell r="K1644">
            <v>0.04</v>
          </cell>
          <cell r="L1644">
            <v>-0.04</v>
          </cell>
        </row>
        <row r="1645">
          <cell r="A1645" t="str">
            <v>211102992404</v>
          </cell>
          <cell r="B1645">
            <v>20</v>
          </cell>
          <cell r="C1645" t="str">
            <v>2111029904USD-195-24</v>
          </cell>
          <cell r="D1645" t="str">
            <v>Intereses y otros por pagar Particulares (Intereses Devengados por Pagar - DPF (</v>
          </cell>
          <cell r="E1645">
            <v>-7.0000000000000007E-2</v>
          </cell>
          <cell r="F1645">
            <v>0.12</v>
          </cell>
          <cell r="G1645">
            <v>0.12</v>
          </cell>
          <cell r="H1645">
            <v>-7.0000000000000007E-2</v>
          </cell>
          <cell r="I1645">
            <v>-7.0000000000000007E-2</v>
          </cell>
          <cell r="J1645">
            <v>0.12</v>
          </cell>
          <cell r="K1645">
            <v>0.12</v>
          </cell>
          <cell r="L1645">
            <v>-7.0000000000000007E-2</v>
          </cell>
        </row>
        <row r="1646">
          <cell r="A1646" t="str">
            <v>211102992504</v>
          </cell>
          <cell r="B1646">
            <v>20</v>
          </cell>
          <cell r="C1646" t="str">
            <v>2111029904USD-195-25</v>
          </cell>
          <cell r="D1646" t="str">
            <v>Intereses y otros por pagar Particulares (Intereses Devengados por Pagar - DPF (</v>
          </cell>
          <cell r="E1646">
            <v>-0.01</v>
          </cell>
          <cell r="F1646">
            <v>0.02</v>
          </cell>
          <cell r="G1646">
            <v>0.02</v>
          </cell>
          <cell r="H1646">
            <v>-0.01</v>
          </cell>
          <cell r="I1646">
            <v>-0.01</v>
          </cell>
          <cell r="J1646">
            <v>0.02</v>
          </cell>
          <cell r="K1646">
            <v>0.02</v>
          </cell>
          <cell r="L1646">
            <v>-0.01</v>
          </cell>
        </row>
        <row r="1647">
          <cell r="A1647" t="str">
            <v>211102993104</v>
          </cell>
          <cell r="B1647">
            <v>20</v>
          </cell>
          <cell r="C1647" t="str">
            <v>2111029904USD-195-31</v>
          </cell>
          <cell r="D1647" t="str">
            <v>Intereses y otros por pagar Particulares (Intereses Devengados por Pagar - DPF (</v>
          </cell>
          <cell r="E1647">
            <v>0</v>
          </cell>
          <cell r="F1647">
            <v>0</v>
          </cell>
          <cell r="G1647">
            <v>32.39</v>
          </cell>
          <cell r="H1647">
            <v>-32.39</v>
          </cell>
          <cell r="I1647">
            <v>0</v>
          </cell>
          <cell r="J1647">
            <v>0</v>
          </cell>
          <cell r="K1647">
            <v>32.39</v>
          </cell>
          <cell r="L1647">
            <v>-32.39</v>
          </cell>
        </row>
        <row r="1648">
          <cell r="A1648" t="str">
            <v>211102994104</v>
          </cell>
          <cell r="B1648">
            <v>20</v>
          </cell>
          <cell r="C1648" t="str">
            <v>2111029904USD-195-41</v>
          </cell>
          <cell r="D1648" t="str">
            <v>Intereses y otros por pagar Particulares (Intereses Devengados por Pagar - DPF (</v>
          </cell>
          <cell r="E1648">
            <v>-4.08</v>
          </cell>
          <cell r="F1648">
            <v>5.0999999999999996</v>
          </cell>
          <cell r="G1648">
            <v>5.26</v>
          </cell>
          <cell r="H1648">
            <v>-4.24</v>
          </cell>
          <cell r="I1648">
            <v>-4.08</v>
          </cell>
          <cell r="J1648">
            <v>5.0999999999999996</v>
          </cell>
          <cell r="K1648">
            <v>5.26</v>
          </cell>
          <cell r="L1648">
            <v>-4.24</v>
          </cell>
        </row>
        <row r="1649">
          <cell r="A1649" t="str">
            <v>211102995904</v>
          </cell>
          <cell r="B1649">
            <v>20</v>
          </cell>
          <cell r="C1649" t="str">
            <v>2111029904USD-195-59</v>
          </cell>
          <cell r="D1649" t="str">
            <v>Intereses y otros por pagar Particulares (Intereses Devengados por Pagar - DPF (</v>
          </cell>
          <cell r="E1649">
            <v>0</v>
          </cell>
          <cell r="F1649">
            <v>0</v>
          </cell>
          <cell r="G1649">
            <v>36.99</v>
          </cell>
          <cell r="H1649">
            <v>-36.99</v>
          </cell>
          <cell r="I1649">
            <v>0</v>
          </cell>
          <cell r="J1649">
            <v>0</v>
          </cell>
          <cell r="K1649">
            <v>36.99</v>
          </cell>
          <cell r="L1649">
            <v>-36.99</v>
          </cell>
        </row>
        <row r="1650">
          <cell r="A1650" t="str">
            <v>2111029906</v>
          </cell>
          <cell r="B1650">
            <v>14</v>
          </cell>
          <cell r="C1650" t="str">
            <v>2111029906 USD</v>
          </cell>
          <cell r="D1650" t="str">
            <v>Intereses y otros por pagar Otras</v>
          </cell>
          <cell r="E1650">
            <v>-192.11</v>
          </cell>
          <cell r="F1650">
            <v>344.17</v>
          </cell>
          <cell r="G1650">
            <v>152.06</v>
          </cell>
          <cell r="H1650">
            <v>0</v>
          </cell>
          <cell r="I1650">
            <v>-192.11</v>
          </cell>
          <cell r="J1650">
            <v>344.17</v>
          </cell>
          <cell r="K1650">
            <v>152.06</v>
          </cell>
          <cell r="L1650">
            <v>0</v>
          </cell>
        </row>
        <row r="1651">
          <cell r="A1651" t="str">
            <v>211102993106</v>
          </cell>
          <cell r="B1651">
            <v>20</v>
          </cell>
          <cell r="C1651" t="str">
            <v>2111029906USD-195-31</v>
          </cell>
          <cell r="D1651" t="str">
            <v>Intereses y otros por pagar Otras (Intereses Devengados por Pagar - DPF (1M / IR</v>
          </cell>
          <cell r="E1651">
            <v>-192.11</v>
          </cell>
          <cell r="F1651">
            <v>344.17</v>
          </cell>
          <cell r="G1651">
            <v>152.06</v>
          </cell>
          <cell r="H1651">
            <v>0</v>
          </cell>
          <cell r="I1651">
            <v>-192.11</v>
          </cell>
          <cell r="J1651">
            <v>344.17</v>
          </cell>
          <cell r="K1651">
            <v>152.06</v>
          </cell>
          <cell r="L1651">
            <v>0</v>
          </cell>
        </row>
        <row r="1652">
          <cell r="A1652" t="str">
            <v>211103</v>
          </cell>
          <cell r="B1652">
            <v>6</v>
          </cell>
          <cell r="C1652">
            <v>211103</v>
          </cell>
          <cell r="D1652" t="str">
            <v>DEPÓSITOS A 60 DÍAS PLAZO</v>
          </cell>
          <cell r="I1652">
            <v>-882706.08</v>
          </cell>
          <cell r="J1652">
            <v>278149.15999999997</v>
          </cell>
          <cell r="K1652">
            <v>2003133.2</v>
          </cell>
          <cell r="L1652">
            <v>-2607690.12</v>
          </cell>
        </row>
        <row r="1653">
          <cell r="A1653" t="str">
            <v>21110303 U</v>
          </cell>
          <cell r="B1653">
            <v>12</v>
          </cell>
          <cell r="C1653" t="str">
            <v>21110303 USD</v>
          </cell>
          <cell r="D1653" t="str">
            <v>Empresas privadas - ML</v>
          </cell>
          <cell r="E1653">
            <v>-543676.65</v>
          </cell>
          <cell r="F1653">
            <v>125000</v>
          </cell>
          <cell r="G1653">
            <v>2000000</v>
          </cell>
          <cell r="H1653">
            <v>-2418676.65</v>
          </cell>
          <cell r="I1653">
            <v>-543676.65</v>
          </cell>
          <cell r="J1653">
            <v>125000</v>
          </cell>
          <cell r="K1653">
            <v>2000000</v>
          </cell>
          <cell r="L1653">
            <v>-2418676.65</v>
          </cell>
        </row>
        <row r="1654">
          <cell r="A1654" t="str">
            <v>2111030331</v>
          </cell>
          <cell r="B1654">
            <v>18</v>
          </cell>
          <cell r="C1654" t="str">
            <v>21110303USD-196-31</v>
          </cell>
          <cell r="D1654" t="str">
            <v>Empresas privadas - ML (Obligaciones con el Publico DPF (1M / I-Residents))</v>
          </cell>
          <cell r="E1654">
            <v>-543676.65</v>
          </cell>
          <cell r="F1654">
            <v>125000</v>
          </cell>
          <cell r="G1654">
            <v>2000000</v>
          </cell>
          <cell r="H1654">
            <v>-2418676.65</v>
          </cell>
          <cell r="I1654">
            <v>-543676.65</v>
          </cell>
          <cell r="J1654">
            <v>125000</v>
          </cell>
          <cell r="K1654">
            <v>2000000</v>
          </cell>
          <cell r="L1654">
            <v>-2418676.65</v>
          </cell>
        </row>
        <row r="1655">
          <cell r="A1655" t="str">
            <v>21110304 U</v>
          </cell>
          <cell r="B1655">
            <v>12</v>
          </cell>
          <cell r="C1655" t="str">
            <v>21110304 USD</v>
          </cell>
          <cell r="D1655" t="str">
            <v>Particulares - ML</v>
          </cell>
          <cell r="E1655">
            <v>-186848.37</v>
          </cell>
          <cell r="F1655">
            <v>0</v>
          </cell>
          <cell r="G1655">
            <v>0</v>
          </cell>
          <cell r="H1655">
            <v>-186848.37</v>
          </cell>
          <cell r="I1655">
            <v>-186848.37</v>
          </cell>
          <cell r="J1655">
            <v>0</v>
          </cell>
          <cell r="K1655">
            <v>0</v>
          </cell>
          <cell r="L1655">
            <v>-186848.37</v>
          </cell>
        </row>
        <row r="1656">
          <cell r="A1656" t="str">
            <v>2111030402</v>
          </cell>
          <cell r="B1656">
            <v>18</v>
          </cell>
          <cell r="C1656" t="str">
            <v>21110304USD-196-02</v>
          </cell>
          <cell r="D1656" t="str">
            <v>Particulares - ML (Obligaciones con el Publico DPF (1M / I-Residents))</v>
          </cell>
          <cell r="E1656">
            <v>-150683</v>
          </cell>
          <cell r="F1656">
            <v>0</v>
          </cell>
          <cell r="G1656">
            <v>0</v>
          </cell>
          <cell r="H1656">
            <v>-150683</v>
          </cell>
          <cell r="I1656">
            <v>-150683</v>
          </cell>
          <cell r="J1656">
            <v>0</v>
          </cell>
          <cell r="K1656">
            <v>0</v>
          </cell>
          <cell r="L1656">
            <v>-150683</v>
          </cell>
        </row>
        <row r="1657">
          <cell r="A1657" t="str">
            <v>2111030403</v>
          </cell>
          <cell r="B1657">
            <v>18</v>
          </cell>
          <cell r="C1657" t="str">
            <v>21110304USD-196-03</v>
          </cell>
          <cell r="D1657" t="str">
            <v>Particulares - ML (Obligaciones con el Publico DPF (1M / I-Residents))</v>
          </cell>
          <cell r="E1657">
            <v>-656</v>
          </cell>
          <cell r="F1657">
            <v>0</v>
          </cell>
          <cell r="G1657">
            <v>0</v>
          </cell>
          <cell r="H1657">
            <v>-656</v>
          </cell>
          <cell r="I1657">
            <v>-656</v>
          </cell>
          <cell r="J1657">
            <v>0</v>
          </cell>
          <cell r="K1657">
            <v>0</v>
          </cell>
          <cell r="L1657">
            <v>-656</v>
          </cell>
        </row>
        <row r="1658">
          <cell r="A1658" t="str">
            <v>2111030404</v>
          </cell>
          <cell r="B1658">
            <v>18</v>
          </cell>
          <cell r="C1658" t="str">
            <v>21110304USD-196-04</v>
          </cell>
          <cell r="D1658" t="str">
            <v>Particulares - ML (Obligaciones con el Publico DPF (1M / I-Residents))</v>
          </cell>
          <cell r="E1658">
            <v>-2254.5700000000002</v>
          </cell>
          <cell r="F1658">
            <v>0</v>
          </cell>
          <cell r="G1658">
            <v>0</v>
          </cell>
          <cell r="H1658">
            <v>-2254.5700000000002</v>
          </cell>
          <cell r="I1658">
            <v>-2254.5700000000002</v>
          </cell>
          <cell r="J1658">
            <v>0</v>
          </cell>
          <cell r="K1658">
            <v>0</v>
          </cell>
          <cell r="L1658">
            <v>-2254.5700000000002</v>
          </cell>
        </row>
        <row r="1659">
          <cell r="A1659" t="str">
            <v>2111030407</v>
          </cell>
          <cell r="B1659">
            <v>18</v>
          </cell>
          <cell r="C1659" t="str">
            <v>21110304USD-196-07</v>
          </cell>
          <cell r="D1659" t="str">
            <v>Particulares - ML (Obligaciones con el Publico DPF (1M / I-Residents))</v>
          </cell>
          <cell r="E1659">
            <v>-915.57</v>
          </cell>
          <cell r="F1659">
            <v>0</v>
          </cell>
          <cell r="G1659">
            <v>0</v>
          </cell>
          <cell r="H1659">
            <v>-915.57</v>
          </cell>
          <cell r="I1659">
            <v>-915.57</v>
          </cell>
          <cell r="J1659">
            <v>0</v>
          </cell>
          <cell r="K1659">
            <v>0</v>
          </cell>
          <cell r="L1659">
            <v>-915.57</v>
          </cell>
        </row>
        <row r="1660">
          <cell r="A1660" t="str">
            <v>2111030408</v>
          </cell>
          <cell r="B1660">
            <v>18</v>
          </cell>
          <cell r="C1660" t="str">
            <v>21110304USD-196-08</v>
          </cell>
          <cell r="D1660" t="str">
            <v>Particulares - ML (Obligaciones con el Publico DPF (1M / I-Residents))</v>
          </cell>
          <cell r="E1660">
            <v>-2742.87</v>
          </cell>
          <cell r="F1660">
            <v>0</v>
          </cell>
          <cell r="G1660">
            <v>0</v>
          </cell>
          <cell r="H1660">
            <v>-2742.87</v>
          </cell>
          <cell r="I1660">
            <v>-2742.87</v>
          </cell>
          <cell r="J1660">
            <v>0</v>
          </cell>
          <cell r="K1660">
            <v>0</v>
          </cell>
          <cell r="L1660">
            <v>-2742.87</v>
          </cell>
        </row>
        <row r="1661">
          <cell r="A1661" t="str">
            <v>2111030410</v>
          </cell>
          <cell r="B1661">
            <v>18</v>
          </cell>
          <cell r="C1661" t="str">
            <v>21110304USD-196-10</v>
          </cell>
          <cell r="D1661" t="str">
            <v>Particulares - ML (Obligaciones con el Publico DPF (1M / I-Residents))</v>
          </cell>
          <cell r="E1661">
            <v>-150</v>
          </cell>
          <cell r="F1661">
            <v>0</v>
          </cell>
          <cell r="G1661">
            <v>0</v>
          </cell>
          <cell r="H1661">
            <v>-150</v>
          </cell>
          <cell r="I1661">
            <v>-150</v>
          </cell>
          <cell r="J1661">
            <v>0</v>
          </cell>
          <cell r="K1661">
            <v>0</v>
          </cell>
          <cell r="L1661">
            <v>-150</v>
          </cell>
        </row>
        <row r="1662">
          <cell r="A1662" t="str">
            <v>2111030412</v>
          </cell>
          <cell r="B1662">
            <v>18</v>
          </cell>
          <cell r="C1662" t="str">
            <v>21110304USD-196-12</v>
          </cell>
          <cell r="D1662" t="str">
            <v>Particulares - ML (Obligaciones con el Publico DPF (1M / I-Residents))</v>
          </cell>
          <cell r="E1662">
            <v>-300</v>
          </cell>
          <cell r="F1662">
            <v>0</v>
          </cell>
          <cell r="G1662">
            <v>0</v>
          </cell>
          <cell r="H1662">
            <v>-300</v>
          </cell>
          <cell r="I1662">
            <v>-300</v>
          </cell>
          <cell r="J1662">
            <v>0</v>
          </cell>
          <cell r="K1662">
            <v>0</v>
          </cell>
          <cell r="L1662">
            <v>-300</v>
          </cell>
        </row>
        <row r="1663">
          <cell r="A1663" t="str">
            <v>2111030413</v>
          </cell>
          <cell r="B1663">
            <v>18</v>
          </cell>
          <cell r="C1663" t="str">
            <v>21110304USD-196-13</v>
          </cell>
          <cell r="D1663" t="str">
            <v>Particulares - ML (Obligaciones con el Publico DPF (1M / I-Residents))</v>
          </cell>
          <cell r="E1663">
            <v>-1500</v>
          </cell>
          <cell r="F1663">
            <v>0</v>
          </cell>
          <cell r="G1663">
            <v>0</v>
          </cell>
          <cell r="H1663">
            <v>-1500</v>
          </cell>
          <cell r="I1663">
            <v>-1500</v>
          </cell>
          <cell r="J1663">
            <v>0</v>
          </cell>
          <cell r="K1663">
            <v>0</v>
          </cell>
          <cell r="L1663">
            <v>-1500</v>
          </cell>
        </row>
        <row r="1664">
          <cell r="A1664" t="str">
            <v>2111030418</v>
          </cell>
          <cell r="B1664">
            <v>18</v>
          </cell>
          <cell r="C1664" t="str">
            <v>21110304USD-196-18</v>
          </cell>
          <cell r="D1664" t="str">
            <v>Particulares - ML (Obligaciones con el Publico DPF (1M / I-Residents))</v>
          </cell>
          <cell r="E1664">
            <v>-1600</v>
          </cell>
          <cell r="F1664">
            <v>0</v>
          </cell>
          <cell r="G1664">
            <v>0</v>
          </cell>
          <cell r="H1664">
            <v>-1600</v>
          </cell>
          <cell r="I1664">
            <v>-1600</v>
          </cell>
          <cell r="J1664">
            <v>0</v>
          </cell>
          <cell r="K1664">
            <v>0</v>
          </cell>
          <cell r="L1664">
            <v>-1600</v>
          </cell>
        </row>
        <row r="1665">
          <cell r="A1665" t="str">
            <v>2111030424</v>
          </cell>
          <cell r="B1665">
            <v>18</v>
          </cell>
          <cell r="C1665" t="str">
            <v>21110304USD-196-24</v>
          </cell>
          <cell r="D1665" t="str">
            <v>Particulares - ML (Obligaciones con el Publico DPF (1M / I-Residents))</v>
          </cell>
          <cell r="E1665">
            <v>-1081.3599999999999</v>
          </cell>
          <cell r="F1665">
            <v>0</v>
          </cell>
          <cell r="G1665">
            <v>0</v>
          </cell>
          <cell r="H1665">
            <v>-1081.3599999999999</v>
          </cell>
          <cell r="I1665">
            <v>-1081.3599999999999</v>
          </cell>
          <cell r="J1665">
            <v>0</v>
          </cell>
          <cell r="K1665">
            <v>0</v>
          </cell>
          <cell r="L1665">
            <v>-1081.3599999999999</v>
          </cell>
        </row>
        <row r="1666">
          <cell r="A1666" t="str">
            <v>2111030427</v>
          </cell>
          <cell r="B1666">
            <v>18</v>
          </cell>
          <cell r="C1666" t="str">
            <v>21110304USD-196-27</v>
          </cell>
          <cell r="D1666" t="str">
            <v>Particulares - ML (Obligaciones con el Publico DPF (1M / I-Residents))</v>
          </cell>
          <cell r="E1666">
            <v>-850</v>
          </cell>
          <cell r="F1666">
            <v>0</v>
          </cell>
          <cell r="G1666">
            <v>0</v>
          </cell>
          <cell r="H1666">
            <v>-850</v>
          </cell>
          <cell r="I1666">
            <v>-850</v>
          </cell>
          <cell r="J1666">
            <v>0</v>
          </cell>
          <cell r="K1666">
            <v>0</v>
          </cell>
          <cell r="L1666">
            <v>-850</v>
          </cell>
        </row>
        <row r="1667">
          <cell r="A1667" t="str">
            <v>2111030431</v>
          </cell>
          <cell r="B1667">
            <v>18</v>
          </cell>
          <cell r="C1667" t="str">
            <v>21110304USD-196-31</v>
          </cell>
          <cell r="D1667" t="str">
            <v>Particulares - ML (Obligaciones con el Publico DPF (1M / I-Residents))</v>
          </cell>
          <cell r="E1667">
            <v>-24115</v>
          </cell>
          <cell r="F1667">
            <v>0</v>
          </cell>
          <cell r="G1667">
            <v>0</v>
          </cell>
          <cell r="H1667">
            <v>-24115</v>
          </cell>
          <cell r="I1667">
            <v>-24115</v>
          </cell>
          <cell r="J1667">
            <v>0</v>
          </cell>
          <cell r="K1667">
            <v>0</v>
          </cell>
          <cell r="L1667">
            <v>-24115</v>
          </cell>
        </row>
        <row r="1668">
          <cell r="A1668" t="str">
            <v>21110306 U</v>
          </cell>
          <cell r="B1668">
            <v>12</v>
          </cell>
          <cell r="C1668" t="str">
            <v>21110306 USD</v>
          </cell>
          <cell r="D1668" t="str">
            <v>Otras entidades del Sistema Financiero - ML</v>
          </cell>
          <cell r="E1668">
            <v>-150000</v>
          </cell>
          <cell r="F1668">
            <v>150000</v>
          </cell>
          <cell r="G1668">
            <v>0</v>
          </cell>
          <cell r="H1668">
            <v>0</v>
          </cell>
          <cell r="I1668">
            <v>-150000</v>
          </cell>
          <cell r="J1668">
            <v>150000</v>
          </cell>
          <cell r="K1668">
            <v>0</v>
          </cell>
          <cell r="L1668">
            <v>0</v>
          </cell>
        </row>
        <row r="1669">
          <cell r="A1669" t="str">
            <v>2111030631</v>
          </cell>
          <cell r="B1669">
            <v>18</v>
          </cell>
          <cell r="C1669" t="str">
            <v>21110306USD-196-31</v>
          </cell>
          <cell r="D1669" t="str">
            <v>Otras entidades del Sistema Financiero - ML (Obligaciones con el Publico DPF (1M</v>
          </cell>
          <cell r="E1669">
            <v>-150000</v>
          </cell>
          <cell r="F1669">
            <v>150000</v>
          </cell>
          <cell r="G1669">
            <v>0</v>
          </cell>
          <cell r="H1669">
            <v>0</v>
          </cell>
          <cell r="I1669">
            <v>-150000</v>
          </cell>
          <cell r="J1669">
            <v>150000</v>
          </cell>
          <cell r="K1669">
            <v>0</v>
          </cell>
          <cell r="L1669">
            <v>0</v>
          </cell>
        </row>
        <row r="1670">
          <cell r="A1670" t="str">
            <v>2111039903</v>
          </cell>
          <cell r="B1670">
            <v>14</v>
          </cell>
          <cell r="C1670" t="str">
            <v>2111039903 USD</v>
          </cell>
          <cell r="D1670" t="str">
            <v>Intereses y otros por pagar Privada</v>
          </cell>
          <cell r="E1670">
            <v>-882.4</v>
          </cell>
          <cell r="F1670">
            <v>2043.78</v>
          </cell>
          <cell r="G1670">
            <v>2263.29</v>
          </cell>
          <cell r="H1670">
            <v>-1101.9100000000001</v>
          </cell>
          <cell r="I1670">
            <v>-882.4</v>
          </cell>
          <cell r="J1670">
            <v>2043.78</v>
          </cell>
          <cell r="K1670">
            <v>2263.29</v>
          </cell>
          <cell r="L1670">
            <v>-1101.9100000000001</v>
          </cell>
        </row>
        <row r="1671">
          <cell r="A1671" t="str">
            <v>211103993103</v>
          </cell>
          <cell r="B1671">
            <v>20</v>
          </cell>
          <cell r="C1671" t="str">
            <v>2111039903USD-195-31</v>
          </cell>
          <cell r="D1671" t="str">
            <v>Intereses y otros por pagar Privada (Intereses Devengados por Pagar - DPF (1M /</v>
          </cell>
          <cell r="E1671">
            <v>-882.4</v>
          </cell>
          <cell r="F1671">
            <v>2043.78</v>
          </cell>
          <cell r="G1671">
            <v>2263.29</v>
          </cell>
          <cell r="H1671">
            <v>-1101.9100000000001</v>
          </cell>
          <cell r="I1671">
            <v>-882.4</v>
          </cell>
          <cell r="J1671">
            <v>2043.78</v>
          </cell>
          <cell r="K1671">
            <v>2263.29</v>
          </cell>
          <cell r="L1671">
            <v>-1101.9100000000001</v>
          </cell>
        </row>
        <row r="1672">
          <cell r="A1672" t="str">
            <v>2111039904</v>
          </cell>
          <cell r="B1672">
            <v>14</v>
          </cell>
          <cell r="C1672" t="str">
            <v>2111039904 USD</v>
          </cell>
          <cell r="D1672" t="str">
            <v>Intereses y otros por pagar Particulares</v>
          </cell>
          <cell r="E1672">
            <v>-1036.68</v>
          </cell>
          <cell r="F1672">
            <v>632.78</v>
          </cell>
          <cell r="G1672">
            <v>659.29</v>
          </cell>
          <cell r="H1672">
            <v>-1063.19</v>
          </cell>
          <cell r="I1672">
            <v>-1036.68</v>
          </cell>
          <cell r="J1672">
            <v>632.78</v>
          </cell>
          <cell r="K1672">
            <v>659.29</v>
          </cell>
          <cell r="L1672">
            <v>-1063.19</v>
          </cell>
        </row>
        <row r="1673">
          <cell r="A1673" t="str">
            <v>211103990204</v>
          </cell>
          <cell r="B1673">
            <v>20</v>
          </cell>
          <cell r="C1673" t="str">
            <v>2111039904USD-195-02</v>
          </cell>
          <cell r="D1673" t="str">
            <v>Intereses y otros por pagar Particulares (Intereses Devengados por Pagar - DPF (</v>
          </cell>
          <cell r="E1673">
            <v>-550.20000000000005</v>
          </cell>
          <cell r="F1673">
            <v>616.44000000000005</v>
          </cell>
          <cell r="G1673">
            <v>590</v>
          </cell>
          <cell r="H1673">
            <v>-523.76</v>
          </cell>
          <cell r="I1673">
            <v>-550.20000000000005</v>
          </cell>
          <cell r="J1673">
            <v>616.44000000000005</v>
          </cell>
          <cell r="K1673">
            <v>590</v>
          </cell>
          <cell r="L1673">
            <v>-523.76</v>
          </cell>
        </row>
        <row r="1674">
          <cell r="A1674" t="str">
            <v>211103990304</v>
          </cell>
          <cell r="B1674">
            <v>20</v>
          </cell>
          <cell r="C1674" t="str">
            <v>2111039904USD-195-03</v>
          </cell>
          <cell r="D1674" t="str">
            <v>Intereses y otros por pagar Particulares (Intereses Devengados por Pagar - DPF (</v>
          </cell>
          <cell r="E1674">
            <v>-101.96</v>
          </cell>
          <cell r="F1674">
            <v>0.05</v>
          </cell>
          <cell r="G1674">
            <v>0.27</v>
          </cell>
          <cell r="H1674">
            <v>-102.18</v>
          </cell>
          <cell r="I1674">
            <v>-101.96</v>
          </cell>
          <cell r="J1674">
            <v>0.05</v>
          </cell>
          <cell r="K1674">
            <v>0.27</v>
          </cell>
          <cell r="L1674">
            <v>-102.18</v>
          </cell>
        </row>
        <row r="1675">
          <cell r="A1675" t="str">
            <v>211103990404</v>
          </cell>
          <cell r="B1675">
            <v>20</v>
          </cell>
          <cell r="C1675" t="str">
            <v>2111039904USD-195-04</v>
          </cell>
          <cell r="D1675" t="str">
            <v>Intereses y otros por pagar Particulares (Intereses Devengados por Pagar - DPF (</v>
          </cell>
          <cell r="E1675">
            <v>-0.51</v>
          </cell>
          <cell r="F1675">
            <v>0.94</v>
          </cell>
          <cell r="G1675">
            <v>0.96</v>
          </cell>
          <cell r="H1675">
            <v>-0.53</v>
          </cell>
          <cell r="I1675">
            <v>-0.51</v>
          </cell>
          <cell r="J1675">
            <v>0.94</v>
          </cell>
          <cell r="K1675">
            <v>0.96</v>
          </cell>
          <cell r="L1675">
            <v>-0.53</v>
          </cell>
        </row>
        <row r="1676">
          <cell r="A1676" t="str">
            <v>211103990704</v>
          </cell>
          <cell r="B1676">
            <v>20</v>
          </cell>
          <cell r="C1676" t="str">
            <v>2111039904USD-195-07</v>
          </cell>
          <cell r="D1676" t="str">
            <v>Intereses y otros por pagar Particulares (Intereses Devengados por Pagar - DPF (</v>
          </cell>
          <cell r="E1676">
            <v>-186.84</v>
          </cell>
          <cell r="F1676">
            <v>0</v>
          </cell>
          <cell r="G1676">
            <v>0.39</v>
          </cell>
          <cell r="H1676">
            <v>-187.23</v>
          </cell>
          <cell r="I1676">
            <v>-186.84</v>
          </cell>
          <cell r="J1676">
            <v>0</v>
          </cell>
          <cell r="K1676">
            <v>0.39</v>
          </cell>
          <cell r="L1676">
            <v>-187.23</v>
          </cell>
        </row>
        <row r="1677">
          <cell r="A1677" t="str">
            <v>211103990804</v>
          </cell>
          <cell r="B1677">
            <v>20</v>
          </cell>
          <cell r="C1677" t="str">
            <v>2111039904USD-195-08</v>
          </cell>
          <cell r="D1677" t="str">
            <v>Intereses y otros por pagar Particulares (Intereses Devengados por Pagar - DPF (</v>
          </cell>
          <cell r="E1677">
            <v>-108.62</v>
          </cell>
          <cell r="F1677">
            <v>1.77</v>
          </cell>
          <cell r="G1677">
            <v>1.17</v>
          </cell>
          <cell r="H1677">
            <v>-108.02</v>
          </cell>
          <cell r="I1677">
            <v>-108.62</v>
          </cell>
          <cell r="J1677">
            <v>1.77</v>
          </cell>
          <cell r="K1677">
            <v>1.17</v>
          </cell>
          <cell r="L1677">
            <v>-108.02</v>
          </cell>
        </row>
        <row r="1678">
          <cell r="A1678" t="str">
            <v>211103991004</v>
          </cell>
          <cell r="B1678">
            <v>20</v>
          </cell>
          <cell r="C1678" t="str">
            <v>2111039904USD-195-10</v>
          </cell>
          <cell r="D1678" t="str">
            <v>Intereses y otros por pagar Particulares (Intereses Devengados por Pagar - DPF (</v>
          </cell>
          <cell r="E1678">
            <v>-10.34</v>
          </cell>
          <cell r="F1678">
            <v>0</v>
          </cell>
          <cell r="G1678">
            <v>0.06</v>
          </cell>
          <cell r="H1678">
            <v>-10.4</v>
          </cell>
          <cell r="I1678">
            <v>-10.34</v>
          </cell>
          <cell r="J1678">
            <v>0</v>
          </cell>
          <cell r="K1678">
            <v>0.06</v>
          </cell>
          <cell r="L1678">
            <v>-10.4</v>
          </cell>
        </row>
        <row r="1679">
          <cell r="A1679" t="str">
            <v>211103991204</v>
          </cell>
          <cell r="B1679">
            <v>20</v>
          </cell>
          <cell r="C1679" t="str">
            <v>2111039904USD-195-12</v>
          </cell>
          <cell r="D1679" t="str">
            <v>Intereses y otros por pagar Particulares (Intereses Devengados por Pagar - DPF (</v>
          </cell>
          <cell r="E1679">
            <v>-0.03</v>
          </cell>
          <cell r="F1679">
            <v>0.12</v>
          </cell>
          <cell r="G1679">
            <v>0.13</v>
          </cell>
          <cell r="H1679">
            <v>-0.04</v>
          </cell>
          <cell r="I1679">
            <v>-0.03</v>
          </cell>
          <cell r="J1679">
            <v>0.12</v>
          </cell>
          <cell r="K1679">
            <v>0.13</v>
          </cell>
          <cell r="L1679">
            <v>-0.04</v>
          </cell>
        </row>
        <row r="1680">
          <cell r="A1680" t="str">
            <v>211103991304</v>
          </cell>
          <cell r="B1680">
            <v>20</v>
          </cell>
          <cell r="C1680" t="str">
            <v>2111039904USD-195-13</v>
          </cell>
          <cell r="D1680" t="str">
            <v>Intereses y otros por pagar Particulares (Intereses Devengados por Pagar - DPF (</v>
          </cell>
          <cell r="E1680">
            <v>-6.86</v>
          </cell>
          <cell r="F1680">
            <v>0</v>
          </cell>
          <cell r="G1680">
            <v>0.64</v>
          </cell>
          <cell r="H1680">
            <v>-7.5</v>
          </cell>
          <cell r="I1680">
            <v>-6.86</v>
          </cell>
          <cell r="J1680">
            <v>0</v>
          </cell>
          <cell r="K1680">
            <v>0.64</v>
          </cell>
          <cell r="L1680">
            <v>-7.5</v>
          </cell>
        </row>
        <row r="1681">
          <cell r="A1681" t="str">
            <v>211103991804</v>
          </cell>
          <cell r="B1681">
            <v>20</v>
          </cell>
          <cell r="C1681" t="str">
            <v>2111039904USD-195-18</v>
          </cell>
          <cell r="D1681" t="str">
            <v>Intereses y otros por pagar Particulares (Intereses Devengados por Pagar - DPF (</v>
          </cell>
          <cell r="E1681">
            <v>-46.51</v>
          </cell>
          <cell r="F1681">
            <v>1.1499999999999999</v>
          </cell>
          <cell r="G1681">
            <v>0.68</v>
          </cell>
          <cell r="H1681">
            <v>-46.04</v>
          </cell>
          <cell r="I1681">
            <v>-46.51</v>
          </cell>
          <cell r="J1681">
            <v>1.1499999999999999</v>
          </cell>
          <cell r="K1681">
            <v>0.68</v>
          </cell>
          <cell r="L1681">
            <v>-46.04</v>
          </cell>
        </row>
        <row r="1682">
          <cell r="A1682" t="str">
            <v>211103992404</v>
          </cell>
          <cell r="B1682">
            <v>20</v>
          </cell>
          <cell r="C1682" t="str">
            <v>2111039904USD-195-24</v>
          </cell>
          <cell r="D1682" t="str">
            <v>Intereses y otros por pagar Particulares (Intereses Devengados por Pagar - DPF (</v>
          </cell>
          <cell r="E1682">
            <v>-0.25</v>
          </cell>
          <cell r="F1682">
            <v>0.26</v>
          </cell>
          <cell r="G1682">
            <v>0.46</v>
          </cell>
          <cell r="H1682">
            <v>-0.45</v>
          </cell>
          <cell r="I1682">
            <v>-0.25</v>
          </cell>
          <cell r="J1682">
            <v>0.26</v>
          </cell>
          <cell r="K1682">
            <v>0.46</v>
          </cell>
          <cell r="L1682">
            <v>-0.45</v>
          </cell>
        </row>
        <row r="1683">
          <cell r="A1683" t="str">
            <v>211103992704</v>
          </cell>
          <cell r="B1683">
            <v>20</v>
          </cell>
          <cell r="C1683" t="str">
            <v>2111039904USD-195-27</v>
          </cell>
          <cell r="D1683" t="str">
            <v>Intereses y otros por pagar Particulares (Intereses Devengados por Pagar - DPF (</v>
          </cell>
          <cell r="E1683">
            <v>-0.44</v>
          </cell>
          <cell r="F1683">
            <v>0.7</v>
          </cell>
          <cell r="G1683">
            <v>0.36</v>
          </cell>
          <cell r="H1683">
            <v>-0.1</v>
          </cell>
          <cell r="I1683">
            <v>-0.44</v>
          </cell>
          <cell r="J1683">
            <v>0.7</v>
          </cell>
          <cell r="K1683">
            <v>0.36</v>
          </cell>
          <cell r="L1683">
            <v>-0.1</v>
          </cell>
        </row>
        <row r="1684">
          <cell r="A1684" t="str">
            <v>211103993104</v>
          </cell>
          <cell r="B1684">
            <v>20</v>
          </cell>
          <cell r="C1684" t="str">
            <v>2111039904USD-195-31</v>
          </cell>
          <cell r="D1684" t="str">
            <v>Intereses y otros por pagar Particulares (Intereses Devengados por Pagar - DPF (</v>
          </cell>
          <cell r="E1684">
            <v>-24.12</v>
          </cell>
          <cell r="F1684">
            <v>11.35</v>
          </cell>
          <cell r="G1684">
            <v>64.17</v>
          </cell>
          <cell r="H1684">
            <v>-76.94</v>
          </cell>
          <cell r="I1684">
            <v>-24.12</v>
          </cell>
          <cell r="J1684">
            <v>11.35</v>
          </cell>
          <cell r="K1684">
            <v>64.17</v>
          </cell>
          <cell r="L1684">
            <v>-76.94</v>
          </cell>
        </row>
        <row r="1685">
          <cell r="A1685" t="str">
            <v>2111039906</v>
          </cell>
          <cell r="B1685">
            <v>14</v>
          </cell>
          <cell r="C1685" t="str">
            <v>2111039906 USD</v>
          </cell>
          <cell r="D1685" t="str">
            <v>Intereses y otros por pagar Otras</v>
          </cell>
          <cell r="E1685">
            <v>-261.98</v>
          </cell>
          <cell r="F1685">
            <v>472.6</v>
          </cell>
          <cell r="G1685">
            <v>210.62</v>
          </cell>
          <cell r="H1685">
            <v>0</v>
          </cell>
          <cell r="I1685">
            <v>-261.98</v>
          </cell>
          <cell r="J1685">
            <v>472.6</v>
          </cell>
          <cell r="K1685">
            <v>210.62</v>
          </cell>
          <cell r="L1685">
            <v>0</v>
          </cell>
        </row>
        <row r="1686">
          <cell r="A1686" t="str">
            <v>211103993106</v>
          </cell>
          <cell r="B1686">
            <v>20</v>
          </cell>
          <cell r="C1686" t="str">
            <v>2111039906USD-195-31</v>
          </cell>
          <cell r="D1686" t="str">
            <v>Intereses y otros por pagar Otras (Intereses Devengados por Pagar - DPF (1M / IR</v>
          </cell>
          <cell r="E1686">
            <v>-261.98</v>
          </cell>
          <cell r="F1686">
            <v>472.6</v>
          </cell>
          <cell r="G1686">
            <v>210.62</v>
          </cell>
          <cell r="H1686">
            <v>0</v>
          </cell>
          <cell r="I1686">
            <v>-261.98</v>
          </cell>
          <cell r="J1686">
            <v>472.6</v>
          </cell>
          <cell r="K1686">
            <v>210.62</v>
          </cell>
          <cell r="L1686">
            <v>0</v>
          </cell>
        </row>
        <row r="1687">
          <cell r="A1687" t="str">
            <v>211104</v>
          </cell>
          <cell r="B1687">
            <v>6</v>
          </cell>
          <cell r="C1687">
            <v>211104</v>
          </cell>
          <cell r="D1687" t="str">
            <v>DEPÓSITOS A 90 DÍAS PLAZO</v>
          </cell>
          <cell r="I1687">
            <v>-78186397.189999998</v>
          </cell>
          <cell r="J1687">
            <v>27731637.600000001</v>
          </cell>
          <cell r="K1687">
            <v>3312047.47</v>
          </cell>
          <cell r="L1687">
            <v>-53766807.060000002</v>
          </cell>
        </row>
        <row r="1688">
          <cell r="A1688" t="str">
            <v>21110402 U</v>
          </cell>
          <cell r="B1688">
            <v>12</v>
          </cell>
          <cell r="C1688" t="str">
            <v>21110402 USD</v>
          </cell>
          <cell r="D1688" t="str">
            <v>Entidades del Estado - ML</v>
          </cell>
          <cell r="E1688">
            <v>-3250000</v>
          </cell>
          <cell r="F1688">
            <v>1000000</v>
          </cell>
          <cell r="G1688">
            <v>700000</v>
          </cell>
          <cell r="H1688">
            <v>-2950000</v>
          </cell>
          <cell r="I1688">
            <v>-3250000</v>
          </cell>
          <cell r="J1688">
            <v>1000000</v>
          </cell>
          <cell r="K1688">
            <v>700000</v>
          </cell>
          <cell r="L1688">
            <v>-2950000</v>
          </cell>
        </row>
        <row r="1689">
          <cell r="A1689" t="str">
            <v>2111040231</v>
          </cell>
          <cell r="B1689">
            <v>18</v>
          </cell>
          <cell r="C1689" t="str">
            <v>21110402USD-196-31</v>
          </cell>
          <cell r="D1689" t="str">
            <v>Entidades del Estado - ML (Obligaciones con el Publico DPF (1M / I-Residents))</v>
          </cell>
          <cell r="E1689">
            <v>-3250000</v>
          </cell>
          <cell r="F1689">
            <v>1000000</v>
          </cell>
          <cell r="G1689">
            <v>700000</v>
          </cell>
          <cell r="H1689">
            <v>-2950000</v>
          </cell>
          <cell r="I1689">
            <v>-3250000</v>
          </cell>
          <cell r="J1689">
            <v>1000000</v>
          </cell>
          <cell r="K1689">
            <v>700000</v>
          </cell>
          <cell r="L1689">
            <v>-2950000</v>
          </cell>
        </row>
        <row r="1690">
          <cell r="A1690" t="str">
            <v>21110403 U</v>
          </cell>
          <cell r="B1690">
            <v>12</v>
          </cell>
          <cell r="C1690" t="str">
            <v>21110403 USD</v>
          </cell>
          <cell r="D1690" t="str">
            <v>Empresas privadas - ML</v>
          </cell>
          <cell r="E1690">
            <v>-38765561.079999998</v>
          </cell>
          <cell r="F1690">
            <v>2501000</v>
          </cell>
          <cell r="G1690">
            <v>1500000</v>
          </cell>
          <cell r="H1690">
            <v>-37764561.079999998</v>
          </cell>
          <cell r="I1690">
            <v>-38765561.079999998</v>
          </cell>
          <cell r="J1690">
            <v>2501000</v>
          </cell>
          <cell r="K1690">
            <v>1500000</v>
          </cell>
          <cell r="L1690">
            <v>-37764561.079999998</v>
          </cell>
        </row>
        <row r="1691">
          <cell r="A1691" t="str">
            <v>2111040301</v>
          </cell>
          <cell r="B1691">
            <v>18</v>
          </cell>
          <cell r="C1691" t="str">
            <v>21110403USD-196-01</v>
          </cell>
          <cell r="D1691" t="str">
            <v>Empresas privadas - ML (Obligaciones con el Publico DPF (1M / I-Residents))</v>
          </cell>
          <cell r="E1691">
            <v>-1340000</v>
          </cell>
          <cell r="F1691">
            <v>0</v>
          </cell>
          <cell r="G1691">
            <v>0</v>
          </cell>
          <cell r="H1691">
            <v>-1340000</v>
          </cell>
          <cell r="I1691">
            <v>-1340000</v>
          </cell>
          <cell r="J1691">
            <v>0</v>
          </cell>
          <cell r="K1691">
            <v>0</v>
          </cell>
          <cell r="L1691">
            <v>-1340000</v>
          </cell>
        </row>
        <row r="1692">
          <cell r="A1692" t="str">
            <v>2111040304</v>
          </cell>
          <cell r="B1692">
            <v>18</v>
          </cell>
          <cell r="C1692" t="str">
            <v>21110403USD-196-04</v>
          </cell>
          <cell r="D1692" t="str">
            <v>Empresas privadas - ML (Obligaciones con el Publico DPF (1M / I-Residents))</v>
          </cell>
          <cell r="E1692">
            <v>-145000</v>
          </cell>
          <cell r="F1692">
            <v>0</v>
          </cell>
          <cell r="G1692">
            <v>0</v>
          </cell>
          <cell r="H1692">
            <v>-145000</v>
          </cell>
          <cell r="I1692">
            <v>-145000</v>
          </cell>
          <cell r="J1692">
            <v>0</v>
          </cell>
          <cell r="K1692">
            <v>0</v>
          </cell>
          <cell r="L1692">
            <v>-145000</v>
          </cell>
        </row>
        <row r="1693">
          <cell r="A1693" t="str">
            <v>2111040307</v>
          </cell>
          <cell r="B1693">
            <v>18</v>
          </cell>
          <cell r="C1693" t="str">
            <v>21110403USD-196-07</v>
          </cell>
          <cell r="D1693" t="str">
            <v>Empresas privadas - ML (Obligaciones con el Publico DPF (1M / I-Residents))</v>
          </cell>
          <cell r="E1693">
            <v>-25000</v>
          </cell>
          <cell r="F1693">
            <v>0</v>
          </cell>
          <cell r="G1693">
            <v>0</v>
          </cell>
          <cell r="H1693">
            <v>-25000</v>
          </cell>
          <cell r="I1693">
            <v>-25000</v>
          </cell>
          <cell r="J1693">
            <v>0</v>
          </cell>
          <cell r="K1693">
            <v>0</v>
          </cell>
          <cell r="L1693">
            <v>-25000</v>
          </cell>
        </row>
        <row r="1694">
          <cell r="A1694" t="str">
            <v>2111040308</v>
          </cell>
          <cell r="B1694">
            <v>18</v>
          </cell>
          <cell r="C1694" t="str">
            <v>21110403USD-196-08</v>
          </cell>
          <cell r="D1694" t="str">
            <v>Empresas privadas - ML (Obligaciones con el Publico DPF (1M / I-Residents))</v>
          </cell>
          <cell r="E1694">
            <v>-305000</v>
          </cell>
          <cell r="F1694">
            <v>0</v>
          </cell>
          <cell r="G1694">
            <v>0</v>
          </cell>
          <cell r="H1694">
            <v>-305000</v>
          </cell>
          <cell r="I1694">
            <v>-305000</v>
          </cell>
          <cell r="J1694">
            <v>0</v>
          </cell>
          <cell r="K1694">
            <v>0</v>
          </cell>
          <cell r="L1694">
            <v>-305000</v>
          </cell>
        </row>
        <row r="1695">
          <cell r="A1695" t="str">
            <v>2111040325</v>
          </cell>
          <cell r="B1695">
            <v>18</v>
          </cell>
          <cell r="C1695" t="str">
            <v>21110403USD-196-25</v>
          </cell>
          <cell r="D1695" t="str">
            <v>Empresas privadas - ML (Obligaciones con el Publico DPF (1M / I-Residents))</v>
          </cell>
          <cell r="E1695">
            <v>-725000</v>
          </cell>
          <cell r="F1695">
            <v>0</v>
          </cell>
          <cell r="G1695">
            <v>0</v>
          </cell>
          <cell r="H1695">
            <v>-725000</v>
          </cell>
          <cell r="I1695">
            <v>-725000</v>
          </cell>
          <cell r="J1695">
            <v>0</v>
          </cell>
          <cell r="K1695">
            <v>0</v>
          </cell>
          <cell r="L1695">
            <v>-725000</v>
          </cell>
        </row>
        <row r="1696">
          <cell r="A1696" t="str">
            <v>2111040331</v>
          </cell>
          <cell r="B1696">
            <v>18</v>
          </cell>
          <cell r="C1696" t="str">
            <v>21110403USD-196-31</v>
          </cell>
          <cell r="D1696" t="str">
            <v>Empresas privadas - ML (Obligaciones con el Publico DPF (1M / I-Residents))</v>
          </cell>
          <cell r="E1696">
            <v>-35305561.079999998</v>
          </cell>
          <cell r="F1696">
            <v>2501000</v>
          </cell>
          <cell r="G1696">
            <v>1500000</v>
          </cell>
          <cell r="H1696">
            <v>-34304561.079999998</v>
          </cell>
          <cell r="I1696">
            <v>-35305561.079999998</v>
          </cell>
          <cell r="J1696">
            <v>2501000</v>
          </cell>
          <cell r="K1696">
            <v>1500000</v>
          </cell>
          <cell r="L1696">
            <v>-34304561.079999998</v>
          </cell>
        </row>
        <row r="1697">
          <cell r="A1697" t="str">
            <v>2111040341</v>
          </cell>
          <cell r="B1697">
            <v>18</v>
          </cell>
          <cell r="C1697" t="str">
            <v>21110403USD-196-41</v>
          </cell>
          <cell r="D1697" t="str">
            <v>Empresas privadas - ML (Obligaciones con el Publico DPF (1M / I-Residents))</v>
          </cell>
          <cell r="E1697">
            <v>-100000</v>
          </cell>
          <cell r="F1697">
            <v>0</v>
          </cell>
          <cell r="G1697">
            <v>0</v>
          </cell>
          <cell r="H1697">
            <v>-100000</v>
          </cell>
          <cell r="I1697">
            <v>-100000</v>
          </cell>
          <cell r="J1697">
            <v>0</v>
          </cell>
          <cell r="K1697">
            <v>0</v>
          </cell>
          <cell r="L1697">
            <v>-100000</v>
          </cell>
        </row>
        <row r="1698">
          <cell r="A1698" t="str">
            <v>2111040358</v>
          </cell>
          <cell r="B1698">
            <v>18</v>
          </cell>
          <cell r="C1698" t="str">
            <v>21110403USD-196-58</v>
          </cell>
          <cell r="D1698" t="str">
            <v>Empresas privadas - ML (Obligaciones con el Publico DPF (1M / I-Residents))</v>
          </cell>
          <cell r="E1698">
            <v>-470000</v>
          </cell>
          <cell r="F1698">
            <v>0</v>
          </cell>
          <cell r="G1698">
            <v>0</v>
          </cell>
          <cell r="H1698">
            <v>-470000</v>
          </cell>
          <cell r="I1698">
            <v>-470000</v>
          </cell>
          <cell r="J1698">
            <v>0</v>
          </cell>
          <cell r="K1698">
            <v>0</v>
          </cell>
          <cell r="L1698">
            <v>-470000</v>
          </cell>
        </row>
        <row r="1699">
          <cell r="A1699" t="str">
            <v>2111040359</v>
          </cell>
          <cell r="B1699">
            <v>18</v>
          </cell>
          <cell r="C1699" t="str">
            <v>21110403USD-196-59</v>
          </cell>
          <cell r="D1699" t="str">
            <v>Empresas privadas - ML (Obligaciones con el Publico DPF (1M / I-Residents))</v>
          </cell>
          <cell r="E1699">
            <v>-350000</v>
          </cell>
          <cell r="F1699">
            <v>0</v>
          </cell>
          <cell r="G1699">
            <v>0</v>
          </cell>
          <cell r="H1699">
            <v>-350000</v>
          </cell>
          <cell r="I1699">
            <v>-350000</v>
          </cell>
          <cell r="J1699">
            <v>0</v>
          </cell>
          <cell r="K1699">
            <v>0</v>
          </cell>
          <cell r="L1699">
            <v>-350000</v>
          </cell>
        </row>
        <row r="1700">
          <cell r="A1700" t="str">
            <v>21110404 U</v>
          </cell>
          <cell r="B1700">
            <v>12</v>
          </cell>
          <cell r="C1700" t="str">
            <v>21110404 USD</v>
          </cell>
          <cell r="D1700" t="str">
            <v>Particulares - ML</v>
          </cell>
          <cell r="E1700">
            <v>-28126062.34</v>
          </cell>
          <cell r="F1700">
            <v>23732871.66</v>
          </cell>
          <cell r="G1700">
            <v>196401.49</v>
          </cell>
          <cell r="H1700">
            <v>-4589592.17</v>
          </cell>
          <cell r="I1700">
            <v>-28126062.34</v>
          </cell>
          <cell r="J1700">
            <v>23732871.66</v>
          </cell>
          <cell r="K1700">
            <v>196401.49</v>
          </cell>
          <cell r="L1700">
            <v>-4589592.17</v>
          </cell>
        </row>
        <row r="1701">
          <cell r="A1701" t="str">
            <v>2111040401</v>
          </cell>
          <cell r="B1701">
            <v>18</v>
          </cell>
          <cell r="C1701" t="str">
            <v>21110404USD-196-01</v>
          </cell>
          <cell r="D1701" t="str">
            <v>Particulares - ML (Obligaciones con el Publico DPF (1M / I-Residents))</v>
          </cell>
          <cell r="E1701">
            <v>-40448.58</v>
          </cell>
          <cell r="F1701">
            <v>0</v>
          </cell>
          <cell r="G1701">
            <v>0</v>
          </cell>
          <cell r="H1701">
            <v>-40448.58</v>
          </cell>
          <cell r="I1701">
            <v>-40448.58</v>
          </cell>
          <cell r="J1701">
            <v>0</v>
          </cell>
          <cell r="K1701">
            <v>0</v>
          </cell>
          <cell r="L1701">
            <v>-40448.58</v>
          </cell>
        </row>
        <row r="1702">
          <cell r="A1702" t="str">
            <v>2111040402</v>
          </cell>
          <cell r="B1702">
            <v>18</v>
          </cell>
          <cell r="C1702" t="str">
            <v>21110404USD-196-02</v>
          </cell>
          <cell r="D1702" t="str">
            <v>Particulares - ML (Obligaciones con el Publico DPF (1M / I-Residents))</v>
          </cell>
          <cell r="E1702">
            <v>-1068224.05</v>
          </cell>
          <cell r="F1702">
            <v>0</v>
          </cell>
          <cell r="G1702">
            <v>0</v>
          </cell>
          <cell r="H1702">
            <v>-1068224.05</v>
          </cell>
          <cell r="I1702">
            <v>-1068224.05</v>
          </cell>
          <cell r="J1702">
            <v>0</v>
          </cell>
          <cell r="K1702">
            <v>0</v>
          </cell>
          <cell r="L1702">
            <v>-1068224.05</v>
          </cell>
        </row>
        <row r="1703">
          <cell r="A1703" t="str">
            <v>2111040403</v>
          </cell>
          <cell r="B1703">
            <v>18</v>
          </cell>
          <cell r="C1703" t="str">
            <v>21110404USD-196-03</v>
          </cell>
          <cell r="D1703" t="str">
            <v>Particulares - ML (Obligaciones con el Publico DPF (1M / I-Residents))</v>
          </cell>
          <cell r="E1703">
            <v>-449629.23</v>
          </cell>
          <cell r="F1703">
            <v>0</v>
          </cell>
          <cell r="G1703">
            <v>0</v>
          </cell>
          <cell r="H1703">
            <v>-449629.23</v>
          </cell>
          <cell r="I1703">
            <v>-449629.23</v>
          </cell>
          <cell r="J1703">
            <v>0</v>
          </cell>
          <cell r="K1703">
            <v>0</v>
          </cell>
          <cell r="L1703">
            <v>-449629.23</v>
          </cell>
        </row>
        <row r="1704">
          <cell r="A1704" t="str">
            <v>2111040404</v>
          </cell>
          <cell r="B1704">
            <v>18</v>
          </cell>
          <cell r="C1704" t="str">
            <v>21110404USD-196-04</v>
          </cell>
          <cell r="D1704" t="str">
            <v>Particulares - ML (Obligaciones con el Publico DPF (1M / I-Residents))</v>
          </cell>
          <cell r="E1704">
            <v>-245865</v>
          </cell>
          <cell r="F1704">
            <v>30000</v>
          </cell>
          <cell r="G1704">
            <v>0</v>
          </cell>
          <cell r="H1704">
            <v>-215865</v>
          </cell>
          <cell r="I1704">
            <v>-245865</v>
          </cell>
          <cell r="J1704">
            <v>30000</v>
          </cell>
          <cell r="K1704">
            <v>0</v>
          </cell>
          <cell r="L1704">
            <v>-215865</v>
          </cell>
        </row>
        <row r="1705">
          <cell r="A1705" t="str">
            <v>2111040405</v>
          </cell>
          <cell r="B1705">
            <v>18</v>
          </cell>
          <cell r="C1705" t="str">
            <v>21110404USD-196-05</v>
          </cell>
          <cell r="D1705" t="str">
            <v>Particulares - ML (Obligaciones con el Publico DPF (1M / I-Residents))</v>
          </cell>
          <cell r="E1705">
            <v>-46000</v>
          </cell>
          <cell r="F1705">
            <v>0</v>
          </cell>
          <cell r="G1705">
            <v>0</v>
          </cell>
          <cell r="H1705">
            <v>-46000</v>
          </cell>
          <cell r="I1705">
            <v>-46000</v>
          </cell>
          <cell r="J1705">
            <v>0</v>
          </cell>
          <cell r="K1705">
            <v>0</v>
          </cell>
          <cell r="L1705">
            <v>-46000</v>
          </cell>
        </row>
        <row r="1706">
          <cell r="A1706" t="str">
            <v>2111040407</v>
          </cell>
          <cell r="B1706">
            <v>18</v>
          </cell>
          <cell r="C1706" t="str">
            <v>21110404USD-196-07</v>
          </cell>
          <cell r="D1706" t="str">
            <v>Particulares - ML (Obligaciones con el Publico DPF (1M / I-Residents))</v>
          </cell>
          <cell r="E1706">
            <v>-17014.310000000001</v>
          </cell>
          <cell r="F1706">
            <v>0</v>
          </cell>
          <cell r="G1706">
            <v>0</v>
          </cell>
          <cell r="H1706">
            <v>-17014.310000000001</v>
          </cell>
          <cell r="I1706">
            <v>-17014.310000000001</v>
          </cell>
          <cell r="J1706">
            <v>0</v>
          </cell>
          <cell r="K1706">
            <v>0</v>
          </cell>
          <cell r="L1706">
            <v>-17014.310000000001</v>
          </cell>
        </row>
        <row r="1707">
          <cell r="A1707" t="str">
            <v>2111040408</v>
          </cell>
          <cell r="B1707">
            <v>18</v>
          </cell>
          <cell r="C1707" t="str">
            <v>21110404USD-196-08</v>
          </cell>
          <cell r="D1707" t="str">
            <v>Particulares - ML (Obligaciones con el Publico DPF (1M / I-Residents))</v>
          </cell>
          <cell r="E1707">
            <v>-83397.320000000007</v>
          </cell>
          <cell r="F1707">
            <v>71482.47</v>
          </cell>
          <cell r="G1707">
            <v>14602.47</v>
          </cell>
          <cell r="H1707">
            <v>-26517.32</v>
          </cell>
          <cell r="I1707">
            <v>-83397.320000000007</v>
          </cell>
          <cell r="J1707">
            <v>71482.47</v>
          </cell>
          <cell r="K1707">
            <v>14602.47</v>
          </cell>
          <cell r="L1707">
            <v>-26517.32</v>
          </cell>
        </row>
        <row r="1708">
          <cell r="A1708" t="str">
            <v>2111040410</v>
          </cell>
          <cell r="B1708">
            <v>18</v>
          </cell>
          <cell r="C1708" t="str">
            <v>21110404USD-196-10</v>
          </cell>
          <cell r="D1708" t="str">
            <v>Particulares - ML (Obligaciones con el Publico DPF (1M / I-Residents))</v>
          </cell>
          <cell r="E1708">
            <v>-15000</v>
          </cell>
          <cell r="F1708">
            <v>0</v>
          </cell>
          <cell r="G1708">
            <v>5000</v>
          </cell>
          <cell r="H1708">
            <v>-20000</v>
          </cell>
          <cell r="I1708">
            <v>-15000</v>
          </cell>
          <cell r="J1708">
            <v>0</v>
          </cell>
          <cell r="K1708">
            <v>5000</v>
          </cell>
          <cell r="L1708">
            <v>-20000</v>
          </cell>
        </row>
        <row r="1709">
          <cell r="A1709" t="str">
            <v>2111040411</v>
          </cell>
          <cell r="B1709">
            <v>18</v>
          </cell>
          <cell r="C1709" t="str">
            <v>21110404USD-196-11</v>
          </cell>
          <cell r="D1709" t="str">
            <v>Particulares - ML (Obligaciones con el Publico DPF (1M / I-Residents))</v>
          </cell>
          <cell r="E1709">
            <v>-13615</v>
          </cell>
          <cell r="F1709">
            <v>0</v>
          </cell>
          <cell r="G1709">
            <v>0</v>
          </cell>
          <cell r="H1709">
            <v>-13615</v>
          </cell>
          <cell r="I1709">
            <v>-13615</v>
          </cell>
          <cell r="J1709">
            <v>0</v>
          </cell>
          <cell r="K1709">
            <v>0</v>
          </cell>
          <cell r="L1709">
            <v>-13615</v>
          </cell>
        </row>
        <row r="1710">
          <cell r="A1710" t="str">
            <v>2111040412</v>
          </cell>
          <cell r="B1710">
            <v>18</v>
          </cell>
          <cell r="C1710" t="str">
            <v>21110404USD-196-12</v>
          </cell>
          <cell r="D1710" t="str">
            <v>Particulares - ML (Obligaciones con el Publico DPF (1M / I-Residents))</v>
          </cell>
          <cell r="E1710">
            <v>-156.56</v>
          </cell>
          <cell r="F1710">
            <v>0</v>
          </cell>
          <cell r="G1710">
            <v>0</v>
          </cell>
          <cell r="H1710">
            <v>-156.56</v>
          </cell>
          <cell r="I1710">
            <v>-156.56</v>
          </cell>
          <cell r="J1710">
            <v>0</v>
          </cell>
          <cell r="K1710">
            <v>0</v>
          </cell>
          <cell r="L1710">
            <v>-156.56</v>
          </cell>
        </row>
        <row r="1711">
          <cell r="A1711" t="str">
            <v>2111040413</v>
          </cell>
          <cell r="B1711">
            <v>18</v>
          </cell>
          <cell r="C1711" t="str">
            <v>21110404USD-196-13</v>
          </cell>
          <cell r="D1711" t="str">
            <v>Particulares - ML (Obligaciones con el Publico DPF (1M / I-Residents))</v>
          </cell>
          <cell r="E1711">
            <v>-68739.820000000007</v>
          </cell>
          <cell r="F1711">
            <v>100.01</v>
          </cell>
          <cell r="G1711">
            <v>0.01</v>
          </cell>
          <cell r="H1711">
            <v>-68639.820000000007</v>
          </cell>
          <cell r="I1711">
            <v>-68739.820000000007</v>
          </cell>
          <cell r="J1711">
            <v>100.01</v>
          </cell>
          <cell r="K1711">
            <v>0.01</v>
          </cell>
          <cell r="L1711">
            <v>-68639.820000000007</v>
          </cell>
        </row>
        <row r="1712">
          <cell r="A1712" t="str">
            <v>2111040417</v>
          </cell>
          <cell r="B1712">
            <v>18</v>
          </cell>
          <cell r="C1712" t="str">
            <v>21110404USD-196-17</v>
          </cell>
          <cell r="D1712" t="str">
            <v>Particulares - ML (Obligaciones con el Publico DPF (1M / I-Residents))</v>
          </cell>
          <cell r="E1712">
            <v>-14900</v>
          </cell>
          <cell r="F1712">
            <v>5000</v>
          </cell>
          <cell r="G1712">
            <v>0</v>
          </cell>
          <cell r="H1712">
            <v>-9900</v>
          </cell>
          <cell r="I1712">
            <v>-14900</v>
          </cell>
          <cell r="J1712">
            <v>5000</v>
          </cell>
          <cell r="K1712">
            <v>0</v>
          </cell>
          <cell r="L1712">
            <v>-9900</v>
          </cell>
        </row>
        <row r="1713">
          <cell r="A1713" t="str">
            <v>2111040418</v>
          </cell>
          <cell r="B1713">
            <v>18</v>
          </cell>
          <cell r="C1713" t="str">
            <v>21110404USD-196-18</v>
          </cell>
          <cell r="D1713" t="str">
            <v>Particulares - ML (Obligaciones con el Publico DPF (1M / I-Residents))</v>
          </cell>
          <cell r="E1713">
            <v>-432050</v>
          </cell>
          <cell r="F1713">
            <v>5100</v>
          </cell>
          <cell r="G1713">
            <v>0</v>
          </cell>
          <cell r="H1713">
            <v>-426950</v>
          </cell>
          <cell r="I1713">
            <v>-432050</v>
          </cell>
          <cell r="J1713">
            <v>5100</v>
          </cell>
          <cell r="K1713">
            <v>0</v>
          </cell>
          <cell r="L1713">
            <v>-426950</v>
          </cell>
        </row>
        <row r="1714">
          <cell r="A1714" t="str">
            <v>2111040419</v>
          </cell>
          <cell r="B1714">
            <v>18</v>
          </cell>
          <cell r="C1714" t="str">
            <v>21110404USD-196-19</v>
          </cell>
          <cell r="D1714" t="str">
            <v>Particulares - ML (Obligaciones con el Publico DPF (1M / I-Residents))</v>
          </cell>
          <cell r="E1714">
            <v>-23628.58</v>
          </cell>
          <cell r="F1714">
            <v>114.29</v>
          </cell>
          <cell r="G1714">
            <v>0</v>
          </cell>
          <cell r="H1714">
            <v>-23514.29</v>
          </cell>
          <cell r="I1714">
            <v>-23628.58</v>
          </cell>
          <cell r="J1714">
            <v>114.29</v>
          </cell>
          <cell r="K1714">
            <v>0</v>
          </cell>
          <cell r="L1714">
            <v>-23514.29</v>
          </cell>
        </row>
        <row r="1715">
          <cell r="A1715" t="str">
            <v>2111040422</v>
          </cell>
          <cell r="B1715">
            <v>18</v>
          </cell>
          <cell r="C1715" t="str">
            <v>21110404USD-196-22</v>
          </cell>
          <cell r="D1715" t="str">
            <v>Particulares - ML (Obligaciones con el Publico DPF (1M / I-Residents))</v>
          </cell>
          <cell r="E1715">
            <v>-12200</v>
          </cell>
          <cell r="F1715">
            <v>12074.47</v>
          </cell>
          <cell r="G1715">
            <v>11074.47</v>
          </cell>
          <cell r="H1715">
            <v>-11200</v>
          </cell>
          <cell r="I1715">
            <v>-12200</v>
          </cell>
          <cell r="J1715">
            <v>12074.47</v>
          </cell>
          <cell r="K1715">
            <v>11074.47</v>
          </cell>
          <cell r="L1715">
            <v>-11200</v>
          </cell>
        </row>
        <row r="1716">
          <cell r="A1716" t="str">
            <v>2111040423</v>
          </cell>
          <cell r="B1716">
            <v>18</v>
          </cell>
          <cell r="C1716" t="str">
            <v>21110404USD-196-23</v>
          </cell>
          <cell r="D1716" t="str">
            <v>Particulares - ML (Obligaciones con el Publico DPF (1M / I-Residents))</v>
          </cell>
          <cell r="E1716">
            <v>-314.29000000000002</v>
          </cell>
          <cell r="F1716">
            <v>0</v>
          </cell>
          <cell r="G1716">
            <v>0</v>
          </cell>
          <cell r="H1716">
            <v>-314.29000000000002</v>
          </cell>
          <cell r="I1716">
            <v>-314.29000000000002</v>
          </cell>
          <cell r="J1716">
            <v>0</v>
          </cell>
          <cell r="K1716">
            <v>0</v>
          </cell>
          <cell r="L1716">
            <v>-314.29000000000002</v>
          </cell>
        </row>
        <row r="1717">
          <cell r="A1717" t="str">
            <v>2111040424</v>
          </cell>
          <cell r="B1717">
            <v>18</v>
          </cell>
          <cell r="C1717" t="str">
            <v>21110404USD-196-24</v>
          </cell>
          <cell r="D1717" t="str">
            <v>Particulares - ML (Obligaciones con el Publico DPF (1M / I-Residents))</v>
          </cell>
          <cell r="E1717">
            <v>-39550</v>
          </cell>
          <cell r="F1717">
            <v>0</v>
          </cell>
          <cell r="G1717">
            <v>0</v>
          </cell>
          <cell r="H1717">
            <v>-39550</v>
          </cell>
          <cell r="I1717">
            <v>-39550</v>
          </cell>
          <cell r="J1717">
            <v>0</v>
          </cell>
          <cell r="K1717">
            <v>0</v>
          </cell>
          <cell r="L1717">
            <v>-39550</v>
          </cell>
        </row>
        <row r="1718">
          <cell r="A1718" t="str">
            <v>2111040425</v>
          </cell>
          <cell r="B1718">
            <v>18</v>
          </cell>
          <cell r="C1718" t="str">
            <v>21110404USD-196-25</v>
          </cell>
          <cell r="D1718" t="str">
            <v>Particulares - ML (Obligaciones con el Publico DPF (1M / I-Residents))</v>
          </cell>
          <cell r="E1718">
            <v>-356451</v>
          </cell>
          <cell r="F1718">
            <v>0</v>
          </cell>
          <cell r="G1718">
            <v>0</v>
          </cell>
          <cell r="H1718">
            <v>-356451</v>
          </cell>
          <cell r="I1718">
            <v>-356451</v>
          </cell>
          <cell r="J1718">
            <v>0</v>
          </cell>
          <cell r="K1718">
            <v>0</v>
          </cell>
          <cell r="L1718">
            <v>-356451</v>
          </cell>
        </row>
        <row r="1719">
          <cell r="A1719" t="str">
            <v>2111040427</v>
          </cell>
          <cell r="B1719">
            <v>18</v>
          </cell>
          <cell r="C1719" t="str">
            <v>21110404USD-196-27</v>
          </cell>
          <cell r="D1719" t="str">
            <v>Particulares - ML (Obligaciones con el Publico DPF (1M / I-Residents))</v>
          </cell>
          <cell r="E1719">
            <v>-40100</v>
          </cell>
          <cell r="F1719">
            <v>5000.42</v>
          </cell>
          <cell r="G1719">
            <v>25000.42</v>
          </cell>
          <cell r="H1719">
            <v>-60100</v>
          </cell>
          <cell r="I1719">
            <v>-40100</v>
          </cell>
          <cell r="J1719">
            <v>5000.42</v>
          </cell>
          <cell r="K1719">
            <v>25000.42</v>
          </cell>
          <cell r="L1719">
            <v>-60100</v>
          </cell>
        </row>
        <row r="1720">
          <cell r="A1720" t="str">
            <v>2111040431</v>
          </cell>
          <cell r="B1720">
            <v>18</v>
          </cell>
          <cell r="C1720" t="str">
            <v>21110404USD-196-31</v>
          </cell>
          <cell r="D1720" t="str">
            <v>Particulares - ML (Obligaciones con el Publico DPF (1M / I-Residents))</v>
          </cell>
          <cell r="E1720">
            <v>-24607366</v>
          </cell>
          <cell r="F1720">
            <v>23504000</v>
          </cell>
          <cell r="G1720">
            <v>114.29</v>
          </cell>
          <cell r="H1720">
            <v>-1103480.29</v>
          </cell>
          <cell r="I1720">
            <v>-24607366</v>
          </cell>
          <cell r="J1720">
            <v>23504000</v>
          </cell>
          <cell r="K1720">
            <v>114.29</v>
          </cell>
          <cell r="L1720">
            <v>-1103480.29</v>
          </cell>
        </row>
        <row r="1721">
          <cell r="A1721" t="str">
            <v>2111040441</v>
          </cell>
          <cell r="B1721">
            <v>18</v>
          </cell>
          <cell r="C1721" t="str">
            <v>21110404USD-196-41</v>
          </cell>
          <cell r="D1721" t="str">
            <v>Particulares - ML (Obligaciones con el Publico DPF (1M / I-Residents))</v>
          </cell>
          <cell r="E1721">
            <v>-34412.6</v>
          </cell>
          <cell r="F1721">
            <v>0</v>
          </cell>
          <cell r="G1721">
            <v>0</v>
          </cell>
          <cell r="H1721">
            <v>-34412.6</v>
          </cell>
          <cell r="I1721">
            <v>-34412.6</v>
          </cell>
          <cell r="J1721">
            <v>0</v>
          </cell>
          <cell r="K1721">
            <v>0</v>
          </cell>
          <cell r="L1721">
            <v>-34412.6</v>
          </cell>
        </row>
        <row r="1722">
          <cell r="A1722" t="str">
            <v>2111040458</v>
          </cell>
          <cell r="B1722">
            <v>18</v>
          </cell>
          <cell r="C1722" t="str">
            <v>21110404USD-196-58</v>
          </cell>
          <cell r="D1722" t="str">
            <v>Particulares - ML (Obligaciones con el Publico DPF (1M / I-Residents))</v>
          </cell>
          <cell r="E1722">
            <v>-36000</v>
          </cell>
          <cell r="F1722">
            <v>0</v>
          </cell>
          <cell r="G1722">
            <v>9500</v>
          </cell>
          <cell r="H1722">
            <v>-45500</v>
          </cell>
          <cell r="I1722">
            <v>-36000</v>
          </cell>
          <cell r="J1722">
            <v>0</v>
          </cell>
          <cell r="K1722">
            <v>9500</v>
          </cell>
          <cell r="L1722">
            <v>-45500</v>
          </cell>
        </row>
        <row r="1723">
          <cell r="A1723" t="str">
            <v>2111040459</v>
          </cell>
          <cell r="B1723">
            <v>18</v>
          </cell>
          <cell r="C1723" t="str">
            <v>21110404USD-196-59</v>
          </cell>
          <cell r="D1723" t="str">
            <v>Particulares - ML (Obligaciones con el Publico DPF (1M / I-Residents))</v>
          </cell>
          <cell r="E1723">
            <v>-481000</v>
          </cell>
          <cell r="F1723">
            <v>100000</v>
          </cell>
          <cell r="G1723">
            <v>131109.82999999999</v>
          </cell>
          <cell r="H1723">
            <v>-512109.83</v>
          </cell>
          <cell r="I1723">
            <v>-481000</v>
          </cell>
          <cell r="J1723">
            <v>100000</v>
          </cell>
          <cell r="K1723">
            <v>131109.82999999999</v>
          </cell>
          <cell r="L1723">
            <v>-512109.83</v>
          </cell>
        </row>
        <row r="1724">
          <cell r="A1724" t="str">
            <v>21110406 U</v>
          </cell>
          <cell r="B1724">
            <v>12</v>
          </cell>
          <cell r="C1724" t="str">
            <v>21110406 USD</v>
          </cell>
          <cell r="D1724" t="str">
            <v>Otras entidades del Sistema Financiero - ML</v>
          </cell>
          <cell r="E1724">
            <v>-7880000</v>
          </cell>
          <cell r="F1724">
            <v>160000</v>
          </cell>
          <cell r="G1724">
            <v>638800</v>
          </cell>
          <cell r="H1724">
            <v>-8358800</v>
          </cell>
          <cell r="I1724">
            <v>-7880000</v>
          </cell>
          <cell r="J1724">
            <v>160000</v>
          </cell>
          <cell r="K1724">
            <v>638800</v>
          </cell>
          <cell r="L1724">
            <v>-8358800</v>
          </cell>
        </row>
        <row r="1725">
          <cell r="A1725" t="str">
            <v>2111040631</v>
          </cell>
          <cell r="B1725">
            <v>18</v>
          </cell>
          <cell r="C1725" t="str">
            <v>21110406USD-196-31</v>
          </cell>
          <cell r="D1725" t="str">
            <v>Otras entidades del Sistema Financiero - ML (Obligaciones con el Publico DPF (1M</v>
          </cell>
          <cell r="E1725">
            <v>-7880000</v>
          </cell>
          <cell r="F1725">
            <v>160000</v>
          </cell>
          <cell r="G1725">
            <v>638800</v>
          </cell>
          <cell r="H1725">
            <v>-8358800</v>
          </cell>
          <cell r="I1725">
            <v>-7880000</v>
          </cell>
          <cell r="J1725">
            <v>160000</v>
          </cell>
          <cell r="K1725">
            <v>638800</v>
          </cell>
          <cell r="L1725">
            <v>-8358800</v>
          </cell>
        </row>
        <row r="1726">
          <cell r="A1726" t="str">
            <v>2111049902</v>
          </cell>
          <cell r="B1726">
            <v>14</v>
          </cell>
          <cell r="C1726" t="str">
            <v>2111049902 USD</v>
          </cell>
          <cell r="D1726" t="str">
            <v>Intereses y otros por pagar Entidades Estado</v>
          </cell>
          <cell r="E1726">
            <v>-6810.96</v>
          </cell>
          <cell r="F1726">
            <v>12760.27</v>
          </cell>
          <cell r="G1726">
            <v>12464.95</v>
          </cell>
          <cell r="H1726">
            <v>-6515.64</v>
          </cell>
          <cell r="I1726">
            <v>-6810.96</v>
          </cell>
          <cell r="J1726">
            <v>12760.27</v>
          </cell>
          <cell r="K1726">
            <v>12464.95</v>
          </cell>
          <cell r="L1726">
            <v>-6515.64</v>
          </cell>
        </row>
        <row r="1727">
          <cell r="A1727" t="str">
            <v>211104993102</v>
          </cell>
          <cell r="B1727">
            <v>20</v>
          </cell>
          <cell r="C1727" t="str">
            <v>2111049902USD-195-31</v>
          </cell>
          <cell r="D1727" t="str">
            <v>Intereses y otros por pagar Entidades Estado (Intereses Devengados por Pagar - D</v>
          </cell>
          <cell r="E1727">
            <v>-6810.96</v>
          </cell>
          <cell r="F1727">
            <v>12760.27</v>
          </cell>
          <cell r="G1727">
            <v>12464.95</v>
          </cell>
          <cell r="H1727">
            <v>-6515.64</v>
          </cell>
          <cell r="I1727">
            <v>-6810.96</v>
          </cell>
          <cell r="J1727">
            <v>12760.27</v>
          </cell>
          <cell r="K1727">
            <v>12464.95</v>
          </cell>
          <cell r="L1727">
            <v>-6515.64</v>
          </cell>
        </row>
        <row r="1728">
          <cell r="A1728" t="str">
            <v>2111049903</v>
          </cell>
          <cell r="B1728">
            <v>14</v>
          </cell>
          <cell r="C1728" t="str">
            <v>2111049903 USD</v>
          </cell>
          <cell r="D1728" t="str">
            <v>Intereses y otros por pagar Privada</v>
          </cell>
          <cell r="E1728">
            <v>-90845.23</v>
          </cell>
          <cell r="F1728">
            <v>165123.98000000001</v>
          </cell>
          <cell r="G1728">
            <v>151387.19</v>
          </cell>
          <cell r="H1728">
            <v>-77108.44</v>
          </cell>
          <cell r="I1728">
            <v>-90845.23</v>
          </cell>
          <cell r="J1728">
            <v>165123.98000000001</v>
          </cell>
          <cell r="K1728">
            <v>151387.19</v>
          </cell>
          <cell r="L1728">
            <v>-77108.44</v>
          </cell>
        </row>
        <row r="1729">
          <cell r="A1729" t="str">
            <v>211104990103</v>
          </cell>
          <cell r="B1729">
            <v>20</v>
          </cell>
          <cell r="C1729" t="str">
            <v>2111049903USD-195-01</v>
          </cell>
          <cell r="D1729" t="str">
            <v>Intereses y otros por pagar Privada (Intereses Devengados por Pagar - DPF (1M /</v>
          </cell>
          <cell r="E1729">
            <v>-13111.22</v>
          </cell>
          <cell r="F1729">
            <v>13167.11</v>
          </cell>
          <cell r="G1729">
            <v>6050.96</v>
          </cell>
          <cell r="H1729">
            <v>-5995.07</v>
          </cell>
          <cell r="I1729">
            <v>-13111.22</v>
          </cell>
          <cell r="J1729">
            <v>13167.11</v>
          </cell>
          <cell r="K1729">
            <v>6050.96</v>
          </cell>
          <cell r="L1729">
            <v>-5995.07</v>
          </cell>
        </row>
        <row r="1730">
          <cell r="A1730" t="str">
            <v>211104990403</v>
          </cell>
          <cell r="B1730">
            <v>20</v>
          </cell>
          <cell r="C1730" t="str">
            <v>2111049903USD-195-04</v>
          </cell>
          <cell r="D1730" t="str">
            <v>Intereses y otros por pagar Privada (Intereses Devengados por Pagar - DPF (1M /</v>
          </cell>
          <cell r="E1730">
            <v>-3045.73</v>
          </cell>
          <cell r="F1730">
            <v>397.6</v>
          </cell>
          <cell r="G1730">
            <v>844.89</v>
          </cell>
          <cell r="H1730">
            <v>-3493.02</v>
          </cell>
          <cell r="I1730">
            <v>-3045.73</v>
          </cell>
          <cell r="J1730">
            <v>397.6</v>
          </cell>
          <cell r="K1730">
            <v>844.89</v>
          </cell>
          <cell r="L1730">
            <v>-3493.02</v>
          </cell>
        </row>
        <row r="1731">
          <cell r="A1731" t="str">
            <v>211104990703</v>
          </cell>
          <cell r="B1731">
            <v>20</v>
          </cell>
          <cell r="C1731" t="str">
            <v>2111049903USD-195-07</v>
          </cell>
          <cell r="D1731" t="str">
            <v>Intereses y otros por pagar Privada (Intereses Devengados por Pagar - DPF (1M /</v>
          </cell>
          <cell r="E1731">
            <v>-107.87</v>
          </cell>
          <cell r="F1731">
            <v>215.75</v>
          </cell>
          <cell r="G1731">
            <v>108.91</v>
          </cell>
          <cell r="H1731">
            <v>-1.03</v>
          </cell>
          <cell r="I1731">
            <v>-107.87</v>
          </cell>
          <cell r="J1731">
            <v>215.75</v>
          </cell>
          <cell r="K1731">
            <v>108.91</v>
          </cell>
          <cell r="L1731">
            <v>-1.03</v>
          </cell>
        </row>
        <row r="1732">
          <cell r="A1732" t="str">
            <v>211104990803</v>
          </cell>
          <cell r="B1732">
            <v>20</v>
          </cell>
          <cell r="C1732" t="str">
            <v>2111049903USD-195-08</v>
          </cell>
          <cell r="D1732" t="str">
            <v>Intereses y otros por pagar Privada (Intereses Devengados por Pagar - DPF (1M /</v>
          </cell>
          <cell r="E1732">
            <v>-588.29999999999995</v>
          </cell>
          <cell r="F1732">
            <v>1316.1</v>
          </cell>
          <cell r="G1732">
            <v>1359.96</v>
          </cell>
          <cell r="H1732">
            <v>-632.16</v>
          </cell>
          <cell r="I1732">
            <v>-588.29999999999995</v>
          </cell>
          <cell r="J1732">
            <v>1316.1</v>
          </cell>
          <cell r="K1732">
            <v>1359.96</v>
          </cell>
          <cell r="L1732">
            <v>-632.16</v>
          </cell>
        </row>
        <row r="1733">
          <cell r="A1733" t="str">
            <v>211104992503</v>
          </cell>
          <cell r="B1733">
            <v>20</v>
          </cell>
          <cell r="C1733" t="str">
            <v>2111049903USD-195-25</v>
          </cell>
          <cell r="D1733" t="str">
            <v>Intereses y otros por pagar Privada (Intereses Devengados por Pagar - DPF (1M /</v>
          </cell>
          <cell r="E1733">
            <v>-583.55999999999995</v>
          </cell>
          <cell r="F1733">
            <v>3020.54</v>
          </cell>
          <cell r="G1733">
            <v>3141.77</v>
          </cell>
          <cell r="H1733">
            <v>-704.79</v>
          </cell>
          <cell r="I1733">
            <v>-583.55999999999995</v>
          </cell>
          <cell r="J1733">
            <v>3020.54</v>
          </cell>
          <cell r="K1733">
            <v>3141.77</v>
          </cell>
          <cell r="L1733">
            <v>-704.79</v>
          </cell>
        </row>
        <row r="1734">
          <cell r="A1734" t="str">
            <v>211104993103</v>
          </cell>
          <cell r="B1734">
            <v>20</v>
          </cell>
          <cell r="C1734" t="str">
            <v>2111049903USD-195-31</v>
          </cell>
          <cell r="D1734" t="str">
            <v>Intereses y otros por pagar Privada (Intereses Devengados por Pagar - DPF (1M /</v>
          </cell>
          <cell r="E1734">
            <v>-71415.850000000006</v>
          </cell>
          <cell r="F1734">
            <v>143275.81</v>
          </cell>
          <cell r="G1734">
            <v>135946.64000000001</v>
          </cell>
          <cell r="H1734">
            <v>-64086.68</v>
          </cell>
          <cell r="I1734">
            <v>-71415.850000000006</v>
          </cell>
          <cell r="J1734">
            <v>143275.81</v>
          </cell>
          <cell r="K1734">
            <v>135946.64000000001</v>
          </cell>
          <cell r="L1734">
            <v>-64086.68</v>
          </cell>
        </row>
        <row r="1735">
          <cell r="A1735" t="str">
            <v>211104994103</v>
          </cell>
          <cell r="B1735">
            <v>20</v>
          </cell>
          <cell r="C1735" t="str">
            <v>2111049903USD-195-41</v>
          </cell>
          <cell r="D1735" t="str">
            <v>Intereses y otros por pagar Privada (Intereses Devengados por Pagar - DPF (1M /</v>
          </cell>
          <cell r="E1735">
            <v>-71.92</v>
          </cell>
          <cell r="F1735">
            <v>0</v>
          </cell>
          <cell r="G1735">
            <v>445.89</v>
          </cell>
          <cell r="H1735">
            <v>-517.80999999999995</v>
          </cell>
          <cell r="I1735">
            <v>-71.92</v>
          </cell>
          <cell r="J1735">
            <v>0</v>
          </cell>
          <cell r="K1735">
            <v>445.89</v>
          </cell>
          <cell r="L1735">
            <v>-517.80999999999995</v>
          </cell>
        </row>
        <row r="1736">
          <cell r="A1736" t="str">
            <v>211104995803</v>
          </cell>
          <cell r="B1736">
            <v>20</v>
          </cell>
          <cell r="C1736" t="str">
            <v>2111049903USD-195-58</v>
          </cell>
          <cell r="D1736" t="str">
            <v>Intereses y otros por pagar Privada (Intereses Devengados por Pagar - DPF (1M /</v>
          </cell>
          <cell r="E1736">
            <v>-1369.41</v>
          </cell>
          <cell r="F1736">
            <v>1929.03</v>
          </cell>
          <cell r="G1736">
            <v>1979.48</v>
          </cell>
          <cell r="H1736">
            <v>-1419.86</v>
          </cell>
          <cell r="I1736">
            <v>-1369.41</v>
          </cell>
          <cell r="J1736">
            <v>1929.03</v>
          </cell>
          <cell r="K1736">
            <v>1979.48</v>
          </cell>
          <cell r="L1736">
            <v>-1419.86</v>
          </cell>
        </row>
        <row r="1737">
          <cell r="A1737" t="str">
            <v>211104995903</v>
          </cell>
          <cell r="B1737">
            <v>20</v>
          </cell>
          <cell r="C1737" t="str">
            <v>2111049903USD-195-59</v>
          </cell>
          <cell r="D1737" t="str">
            <v>Intereses y otros por pagar Privada (Intereses Devengados por Pagar - DPF (1M /</v>
          </cell>
          <cell r="E1737">
            <v>-551.37</v>
          </cell>
          <cell r="F1737">
            <v>1802.04</v>
          </cell>
          <cell r="G1737">
            <v>1508.69</v>
          </cell>
          <cell r="H1737">
            <v>-258.02</v>
          </cell>
          <cell r="I1737">
            <v>-551.37</v>
          </cell>
          <cell r="J1737">
            <v>1802.04</v>
          </cell>
          <cell r="K1737">
            <v>1508.69</v>
          </cell>
          <cell r="L1737">
            <v>-258.02</v>
          </cell>
        </row>
        <row r="1738">
          <cell r="A1738" t="str">
            <v>2111049904</v>
          </cell>
          <cell r="B1738">
            <v>14</v>
          </cell>
          <cell r="C1738" t="str">
            <v>2111049904 USD</v>
          </cell>
          <cell r="D1738" t="str">
            <v>Intereses y otros por pagar Particulares</v>
          </cell>
          <cell r="E1738">
            <v>-56432.24</v>
          </cell>
          <cell r="F1738">
            <v>125032.95</v>
          </cell>
          <cell r="G1738">
            <v>79103.81</v>
          </cell>
          <cell r="H1738">
            <v>-10503.1</v>
          </cell>
          <cell r="I1738">
            <v>-56432.24</v>
          </cell>
          <cell r="J1738">
            <v>125032.95</v>
          </cell>
          <cell r="K1738">
            <v>79103.81</v>
          </cell>
          <cell r="L1738">
            <v>-10503.1</v>
          </cell>
        </row>
        <row r="1739">
          <cell r="A1739" t="str">
            <v>211104990104</v>
          </cell>
          <cell r="B1739">
            <v>20</v>
          </cell>
          <cell r="C1739" t="str">
            <v>2111049904USD-195-01</v>
          </cell>
          <cell r="D1739" t="str">
            <v>Intereses y otros por pagar Particulares (Intereses Devengados por Pagar - DPF (</v>
          </cell>
          <cell r="E1739">
            <v>-148.13</v>
          </cell>
          <cell r="F1739">
            <v>79.040000000000006</v>
          </cell>
          <cell r="G1739">
            <v>94.66</v>
          </cell>
          <cell r="H1739">
            <v>-163.75</v>
          </cell>
          <cell r="I1739">
            <v>-148.13</v>
          </cell>
          <cell r="J1739">
            <v>79.040000000000006</v>
          </cell>
          <cell r="K1739">
            <v>94.66</v>
          </cell>
          <cell r="L1739">
            <v>-163.75</v>
          </cell>
        </row>
        <row r="1740">
          <cell r="A1740" t="str">
            <v>211104990204</v>
          </cell>
          <cell r="B1740">
            <v>20</v>
          </cell>
          <cell r="C1740" t="str">
            <v>2111049904USD-195-02</v>
          </cell>
          <cell r="D1740" t="str">
            <v>Intereses y otros por pagar Particulares (Intereses Devengados por Pagar - DPF (</v>
          </cell>
          <cell r="E1740">
            <v>-1825.66</v>
          </cell>
          <cell r="F1740">
            <v>4898.8500000000004</v>
          </cell>
          <cell r="G1740">
            <v>4566.41</v>
          </cell>
          <cell r="H1740">
            <v>-1493.22</v>
          </cell>
          <cell r="I1740">
            <v>-1825.66</v>
          </cell>
          <cell r="J1740">
            <v>4898.8500000000004</v>
          </cell>
          <cell r="K1740">
            <v>4566.41</v>
          </cell>
          <cell r="L1740">
            <v>-1493.22</v>
          </cell>
        </row>
        <row r="1741">
          <cell r="A1741" t="str">
            <v>211104990304</v>
          </cell>
          <cell r="B1741">
            <v>20</v>
          </cell>
          <cell r="C1741" t="str">
            <v>2111049904USD-195-03</v>
          </cell>
          <cell r="D1741" t="str">
            <v>Intereses y otros por pagar Particulares (Intereses Devengados por Pagar - DPF (</v>
          </cell>
          <cell r="E1741">
            <v>-5523.43</v>
          </cell>
          <cell r="F1741">
            <v>5833.32</v>
          </cell>
          <cell r="G1741">
            <v>1710.37</v>
          </cell>
          <cell r="H1741">
            <v>-1400.48</v>
          </cell>
          <cell r="I1741">
            <v>-5523.43</v>
          </cell>
          <cell r="J1741">
            <v>5833.32</v>
          </cell>
          <cell r="K1741">
            <v>1710.37</v>
          </cell>
          <cell r="L1741">
            <v>-1400.48</v>
          </cell>
        </row>
        <row r="1742">
          <cell r="A1742" t="str">
            <v>211104990404</v>
          </cell>
          <cell r="B1742">
            <v>20</v>
          </cell>
          <cell r="C1742" t="str">
            <v>2111049904USD-195-04</v>
          </cell>
          <cell r="D1742" t="str">
            <v>Intereses y otros por pagar Particulares (Intereses Devengados por Pagar - DPF (</v>
          </cell>
          <cell r="E1742">
            <v>-2129.36</v>
          </cell>
          <cell r="F1742">
            <v>2106.4299999999998</v>
          </cell>
          <cell r="G1742">
            <v>345.79</v>
          </cell>
          <cell r="H1742">
            <v>-368.72</v>
          </cell>
          <cell r="I1742">
            <v>-2129.36</v>
          </cell>
          <cell r="J1742">
            <v>2106.4299999999998</v>
          </cell>
          <cell r="K1742">
            <v>345.79</v>
          </cell>
          <cell r="L1742">
            <v>-368.72</v>
          </cell>
        </row>
        <row r="1743">
          <cell r="A1743" t="str">
            <v>211104990504</v>
          </cell>
          <cell r="B1743">
            <v>20</v>
          </cell>
          <cell r="C1743" t="str">
            <v>2111049904USD-195-05</v>
          </cell>
          <cell r="D1743" t="str">
            <v>Intereses y otros por pagar Particulares (Intereses Devengados por Pagar - DPF (</v>
          </cell>
          <cell r="E1743">
            <v>-266.43</v>
          </cell>
          <cell r="F1743">
            <v>3.69</v>
          </cell>
          <cell r="G1743">
            <v>144.6</v>
          </cell>
          <cell r="H1743">
            <v>-407.34</v>
          </cell>
          <cell r="I1743">
            <v>-266.43</v>
          </cell>
          <cell r="J1743">
            <v>3.69</v>
          </cell>
          <cell r="K1743">
            <v>144.6</v>
          </cell>
          <cell r="L1743">
            <v>-407.34</v>
          </cell>
        </row>
        <row r="1744">
          <cell r="A1744" t="str">
            <v>211104990704</v>
          </cell>
          <cell r="B1744">
            <v>20</v>
          </cell>
          <cell r="C1744" t="str">
            <v>2111049904USD-195-07</v>
          </cell>
          <cell r="D1744" t="str">
            <v>Intereses y otros por pagar Particulares (Intereses Devengados por Pagar - DPF (</v>
          </cell>
          <cell r="E1744">
            <v>-856.02</v>
          </cell>
          <cell r="F1744">
            <v>51.01</v>
          </cell>
          <cell r="G1744">
            <v>21.64</v>
          </cell>
          <cell r="H1744">
            <v>-826.65</v>
          </cell>
          <cell r="I1744">
            <v>-856.02</v>
          </cell>
          <cell r="J1744">
            <v>51.01</v>
          </cell>
          <cell r="K1744">
            <v>21.64</v>
          </cell>
          <cell r="L1744">
            <v>-826.65</v>
          </cell>
        </row>
        <row r="1745">
          <cell r="A1745" t="str">
            <v>211104990804</v>
          </cell>
          <cell r="B1745">
            <v>20</v>
          </cell>
          <cell r="C1745" t="str">
            <v>2111049904USD-195-08</v>
          </cell>
          <cell r="D1745" t="str">
            <v>Intereses y otros por pagar Particulares (Intereses Devengados por Pagar - DPF (</v>
          </cell>
          <cell r="E1745">
            <v>-993.26</v>
          </cell>
          <cell r="F1745">
            <v>634.41999999999996</v>
          </cell>
          <cell r="G1745">
            <v>51.87</v>
          </cell>
          <cell r="H1745">
            <v>-410.71</v>
          </cell>
          <cell r="I1745">
            <v>-993.26</v>
          </cell>
          <cell r="J1745">
            <v>634.41999999999996</v>
          </cell>
          <cell r="K1745">
            <v>51.87</v>
          </cell>
          <cell r="L1745">
            <v>-410.71</v>
          </cell>
        </row>
        <row r="1746">
          <cell r="A1746" t="str">
            <v>211104991004</v>
          </cell>
          <cell r="B1746">
            <v>20</v>
          </cell>
          <cell r="C1746" t="str">
            <v>2111049904USD-195-10</v>
          </cell>
          <cell r="D1746" t="str">
            <v>Intereses y otros por pagar Particulares (Intereses Devengados por Pagar - DPF (</v>
          </cell>
          <cell r="E1746">
            <v>-24.66</v>
          </cell>
          <cell r="F1746">
            <v>49.32</v>
          </cell>
          <cell r="G1746">
            <v>52.06</v>
          </cell>
          <cell r="H1746">
            <v>-27.4</v>
          </cell>
          <cell r="I1746">
            <v>-24.66</v>
          </cell>
          <cell r="J1746">
            <v>49.32</v>
          </cell>
          <cell r="K1746">
            <v>52.06</v>
          </cell>
          <cell r="L1746">
            <v>-27.4</v>
          </cell>
        </row>
        <row r="1747">
          <cell r="A1747" t="str">
            <v>211104991104</v>
          </cell>
          <cell r="B1747">
            <v>20</v>
          </cell>
          <cell r="C1747" t="str">
            <v>2111049904USD-195-11</v>
          </cell>
          <cell r="D1747" t="str">
            <v>Intereses y otros por pagar Particulares (Intereses Devengados por Pagar - DPF (</v>
          </cell>
          <cell r="E1747">
            <v>-54.13</v>
          </cell>
          <cell r="F1747">
            <v>1.68</v>
          </cell>
          <cell r="G1747">
            <v>17.34</v>
          </cell>
          <cell r="H1747">
            <v>-69.790000000000006</v>
          </cell>
          <cell r="I1747">
            <v>-54.13</v>
          </cell>
          <cell r="J1747">
            <v>1.68</v>
          </cell>
          <cell r="K1747">
            <v>17.34</v>
          </cell>
          <cell r="L1747">
            <v>-69.790000000000006</v>
          </cell>
        </row>
        <row r="1748">
          <cell r="A1748" t="str">
            <v>211104991204</v>
          </cell>
          <cell r="B1748">
            <v>20</v>
          </cell>
          <cell r="C1748" t="str">
            <v>2111049904USD-195-12</v>
          </cell>
          <cell r="D1748" t="str">
            <v>Intereses y otros por pagar Particulares (Intereses Devengados por Pagar - DPF (</v>
          </cell>
          <cell r="E1748">
            <v>-22.94</v>
          </cell>
          <cell r="F1748">
            <v>0</v>
          </cell>
          <cell r="G1748">
            <v>0.2</v>
          </cell>
          <cell r="H1748">
            <v>-23.14</v>
          </cell>
          <cell r="I1748">
            <v>-22.94</v>
          </cell>
          <cell r="J1748">
            <v>0</v>
          </cell>
          <cell r="K1748">
            <v>0.2</v>
          </cell>
          <cell r="L1748">
            <v>-23.14</v>
          </cell>
        </row>
        <row r="1749">
          <cell r="A1749" t="str">
            <v>211104991304</v>
          </cell>
          <cell r="B1749">
            <v>20</v>
          </cell>
          <cell r="C1749" t="str">
            <v>2111049904USD-195-13</v>
          </cell>
          <cell r="D1749" t="str">
            <v>Intereses y otros por pagar Particulares (Intereses Devengados por Pagar - DPF (</v>
          </cell>
          <cell r="E1749">
            <v>-109.95</v>
          </cell>
          <cell r="F1749">
            <v>154.16999999999999</v>
          </cell>
          <cell r="G1749">
            <v>161.85</v>
          </cell>
          <cell r="H1749">
            <v>-117.63</v>
          </cell>
          <cell r="I1749">
            <v>-109.95</v>
          </cell>
          <cell r="J1749">
            <v>154.16999999999999</v>
          </cell>
          <cell r="K1749">
            <v>161.85</v>
          </cell>
          <cell r="L1749">
            <v>-117.63</v>
          </cell>
        </row>
        <row r="1750">
          <cell r="A1750" t="str">
            <v>211104991704</v>
          </cell>
          <cell r="B1750">
            <v>20</v>
          </cell>
          <cell r="C1750" t="str">
            <v>2111049904USD-195-17</v>
          </cell>
          <cell r="D1750" t="str">
            <v>Intereses y otros por pagar Particulares (Intereses Devengados por Pagar - DPF (</v>
          </cell>
          <cell r="E1750">
            <v>-89.05</v>
          </cell>
          <cell r="F1750">
            <v>59.25</v>
          </cell>
          <cell r="G1750">
            <v>12.8</v>
          </cell>
          <cell r="H1750">
            <v>-42.6</v>
          </cell>
          <cell r="I1750">
            <v>-89.05</v>
          </cell>
          <cell r="J1750">
            <v>59.25</v>
          </cell>
          <cell r="K1750">
            <v>12.8</v>
          </cell>
          <cell r="L1750">
            <v>-42.6</v>
          </cell>
        </row>
        <row r="1751">
          <cell r="A1751" t="str">
            <v>211104991804</v>
          </cell>
          <cell r="B1751">
            <v>20</v>
          </cell>
          <cell r="C1751" t="str">
            <v>2111049904USD-195-18</v>
          </cell>
          <cell r="D1751" t="str">
            <v>Intereses y otros por pagar Particulares (Intereses Devengados por Pagar - DPF (</v>
          </cell>
          <cell r="E1751">
            <v>-515.83000000000004</v>
          </cell>
          <cell r="F1751">
            <v>1333.78</v>
          </cell>
          <cell r="G1751">
            <v>1391.05</v>
          </cell>
          <cell r="H1751">
            <v>-573.1</v>
          </cell>
          <cell r="I1751">
            <v>-515.83000000000004</v>
          </cell>
          <cell r="J1751">
            <v>1333.78</v>
          </cell>
          <cell r="K1751">
            <v>1391.05</v>
          </cell>
          <cell r="L1751">
            <v>-573.1</v>
          </cell>
        </row>
        <row r="1752">
          <cell r="A1752" t="str">
            <v>211104991904</v>
          </cell>
          <cell r="B1752">
            <v>20</v>
          </cell>
          <cell r="C1752" t="str">
            <v>2111049904USD-195-19</v>
          </cell>
          <cell r="D1752" t="str">
            <v>Intereses y otros por pagar Particulares (Intereses Devengados por Pagar - DPF (</v>
          </cell>
          <cell r="E1752">
            <v>-44.68</v>
          </cell>
          <cell r="F1752">
            <v>62.25</v>
          </cell>
          <cell r="G1752">
            <v>33.89</v>
          </cell>
          <cell r="H1752">
            <v>-16.32</v>
          </cell>
          <cell r="I1752">
            <v>-44.68</v>
          </cell>
          <cell r="J1752">
            <v>62.25</v>
          </cell>
          <cell r="K1752">
            <v>33.89</v>
          </cell>
          <cell r="L1752">
            <v>-16.32</v>
          </cell>
        </row>
        <row r="1753">
          <cell r="A1753" t="str">
            <v>211104992204</v>
          </cell>
          <cell r="B1753">
            <v>20</v>
          </cell>
          <cell r="C1753" t="str">
            <v>2111049904USD-195-22</v>
          </cell>
          <cell r="D1753" t="str">
            <v>Intereses y otros por pagar Particulares (Intereses Devengados por Pagar - DPF (</v>
          </cell>
          <cell r="E1753">
            <v>-69.209999999999994</v>
          </cell>
          <cell r="F1753">
            <v>74.47</v>
          </cell>
          <cell r="G1753">
            <v>25.28</v>
          </cell>
          <cell r="H1753">
            <v>-20.02</v>
          </cell>
          <cell r="I1753">
            <v>-69.209999999999994</v>
          </cell>
          <cell r="J1753">
            <v>74.47</v>
          </cell>
          <cell r="K1753">
            <v>25.28</v>
          </cell>
          <cell r="L1753">
            <v>-20.02</v>
          </cell>
        </row>
        <row r="1754">
          <cell r="A1754" t="str">
            <v>211104992304</v>
          </cell>
          <cell r="B1754">
            <v>20</v>
          </cell>
          <cell r="C1754" t="str">
            <v>2111049904USD-195-23</v>
          </cell>
          <cell r="D1754" t="str">
            <v>Intereses y otros por pagar Particulares (Intereses Devengados por Pagar - DPF (</v>
          </cell>
          <cell r="E1754">
            <v>-51.43</v>
          </cell>
          <cell r="F1754">
            <v>0.14000000000000001</v>
          </cell>
          <cell r="G1754">
            <v>0.41</v>
          </cell>
          <cell r="H1754">
            <v>-51.7</v>
          </cell>
          <cell r="I1754">
            <v>-51.43</v>
          </cell>
          <cell r="J1754">
            <v>0.14000000000000001</v>
          </cell>
          <cell r="K1754">
            <v>0.41</v>
          </cell>
          <cell r="L1754">
            <v>-51.7</v>
          </cell>
        </row>
        <row r="1755">
          <cell r="A1755" t="str">
            <v>211104992404</v>
          </cell>
          <cell r="B1755">
            <v>20</v>
          </cell>
          <cell r="C1755" t="str">
            <v>2111049904USD-195-24</v>
          </cell>
          <cell r="D1755" t="str">
            <v>Intereses y otros por pagar Particulares (Intereses Devengados por Pagar - DPF (</v>
          </cell>
          <cell r="E1755">
            <v>-106.6</v>
          </cell>
          <cell r="F1755">
            <v>27.9</v>
          </cell>
          <cell r="G1755">
            <v>91.76</v>
          </cell>
          <cell r="H1755">
            <v>-170.46</v>
          </cell>
          <cell r="I1755">
            <v>-106.6</v>
          </cell>
          <cell r="J1755">
            <v>27.9</v>
          </cell>
          <cell r="K1755">
            <v>91.76</v>
          </cell>
          <cell r="L1755">
            <v>-170.46</v>
          </cell>
        </row>
        <row r="1756">
          <cell r="A1756" t="str">
            <v>211104992504</v>
          </cell>
          <cell r="B1756">
            <v>20</v>
          </cell>
          <cell r="C1756" t="str">
            <v>2111049904USD-195-25</v>
          </cell>
          <cell r="D1756" t="str">
            <v>Intereses y otros por pagar Particulares (Intereses Devengados por Pagar - DPF (</v>
          </cell>
          <cell r="E1756">
            <v>-486.57</v>
          </cell>
          <cell r="F1756">
            <v>1152.6600000000001</v>
          </cell>
          <cell r="G1756">
            <v>1193.67</v>
          </cell>
          <cell r="H1756">
            <v>-527.58000000000004</v>
          </cell>
          <cell r="I1756">
            <v>-486.57</v>
          </cell>
          <cell r="J1756">
            <v>1152.6600000000001</v>
          </cell>
          <cell r="K1756">
            <v>1193.67</v>
          </cell>
          <cell r="L1756">
            <v>-527.58000000000004</v>
          </cell>
        </row>
        <row r="1757">
          <cell r="A1757" t="str">
            <v>211104992704</v>
          </cell>
          <cell r="B1757">
            <v>20</v>
          </cell>
          <cell r="C1757" t="str">
            <v>2111049904USD-195-27</v>
          </cell>
          <cell r="D1757" t="str">
            <v>Intereses y otros por pagar Particulares (Intereses Devengados por Pagar - DPF (</v>
          </cell>
          <cell r="E1757">
            <v>-99.53</v>
          </cell>
          <cell r="F1757">
            <v>6.58</v>
          </cell>
          <cell r="G1757">
            <v>174.98</v>
          </cell>
          <cell r="H1757">
            <v>-267.93</v>
          </cell>
          <cell r="I1757">
            <v>-99.53</v>
          </cell>
          <cell r="J1757">
            <v>6.58</v>
          </cell>
          <cell r="K1757">
            <v>174.98</v>
          </cell>
          <cell r="L1757">
            <v>-267.93</v>
          </cell>
        </row>
        <row r="1758">
          <cell r="A1758" t="str">
            <v>211104993104</v>
          </cell>
          <cell r="B1758">
            <v>20</v>
          </cell>
          <cell r="C1758" t="str">
            <v>2111049904USD-195-31</v>
          </cell>
          <cell r="D1758" t="str">
            <v>Intereses y otros por pagar Particulares (Intereses Devengados por Pagar - DPF (</v>
          </cell>
          <cell r="E1758">
            <v>-42044.49</v>
          </cell>
          <cell r="F1758">
            <v>106306.44</v>
          </cell>
          <cell r="G1758">
            <v>66753.89</v>
          </cell>
          <cell r="H1758">
            <v>-2491.94</v>
          </cell>
          <cell r="I1758">
            <v>-42044.49</v>
          </cell>
          <cell r="J1758">
            <v>106306.44</v>
          </cell>
          <cell r="K1758">
            <v>66753.89</v>
          </cell>
          <cell r="L1758">
            <v>-2491.94</v>
          </cell>
        </row>
        <row r="1759">
          <cell r="A1759" t="str">
            <v>211104994104</v>
          </cell>
          <cell r="B1759">
            <v>20</v>
          </cell>
          <cell r="C1759" t="str">
            <v>2111049904USD-195-41</v>
          </cell>
          <cell r="D1759" t="str">
            <v>Intereses y otros por pagar Particulares (Intereses Devengados por Pagar - DPF (</v>
          </cell>
          <cell r="E1759">
            <v>-176.07</v>
          </cell>
          <cell r="F1759">
            <v>108.04</v>
          </cell>
          <cell r="G1759">
            <v>43.9</v>
          </cell>
          <cell r="H1759">
            <v>-111.93</v>
          </cell>
          <cell r="I1759">
            <v>-176.07</v>
          </cell>
          <cell r="J1759">
            <v>108.04</v>
          </cell>
          <cell r="K1759">
            <v>43.9</v>
          </cell>
          <cell r="L1759">
            <v>-111.93</v>
          </cell>
        </row>
        <row r="1760">
          <cell r="A1760" t="str">
            <v>211104995804</v>
          </cell>
          <cell r="B1760">
            <v>20</v>
          </cell>
          <cell r="C1760" t="str">
            <v>2111049904USD-195-58</v>
          </cell>
          <cell r="D1760" t="str">
            <v>Intereses y otros por pagar Particulares (Intereses Devengados por Pagar - DPF (</v>
          </cell>
          <cell r="E1760">
            <v>-91.8</v>
          </cell>
          <cell r="F1760">
            <v>123.09</v>
          </cell>
          <cell r="G1760">
            <v>109.54</v>
          </cell>
          <cell r="H1760">
            <v>-78.25</v>
          </cell>
          <cell r="I1760">
            <v>-91.8</v>
          </cell>
          <cell r="J1760">
            <v>123.09</v>
          </cell>
          <cell r="K1760">
            <v>109.54</v>
          </cell>
          <cell r="L1760">
            <v>-78.25</v>
          </cell>
        </row>
        <row r="1761">
          <cell r="A1761" t="str">
            <v>211104995904</v>
          </cell>
          <cell r="B1761">
            <v>20</v>
          </cell>
          <cell r="C1761" t="str">
            <v>2111049904USD-195-59</v>
          </cell>
          <cell r="D1761" t="str">
            <v>Intereses y otros por pagar Particulares (Intereses Devengados por Pagar - DPF (</v>
          </cell>
          <cell r="E1761">
            <v>-703.01</v>
          </cell>
          <cell r="F1761">
            <v>1966.42</v>
          </cell>
          <cell r="G1761">
            <v>2105.85</v>
          </cell>
          <cell r="H1761">
            <v>-842.44</v>
          </cell>
          <cell r="I1761">
            <v>-703.01</v>
          </cell>
          <cell r="J1761">
            <v>1966.42</v>
          </cell>
          <cell r="K1761">
            <v>2105.85</v>
          </cell>
          <cell r="L1761">
            <v>-842.44</v>
          </cell>
        </row>
        <row r="1762">
          <cell r="A1762" t="str">
            <v>2111049906</v>
          </cell>
          <cell r="B1762">
            <v>14</v>
          </cell>
          <cell r="C1762" t="str">
            <v>2111049906 USD</v>
          </cell>
          <cell r="D1762" t="str">
            <v>Intereses y otros por pagar Otras</v>
          </cell>
          <cell r="E1762">
            <v>-10685.34</v>
          </cell>
          <cell r="F1762">
            <v>34848.74</v>
          </cell>
          <cell r="G1762">
            <v>33890.03</v>
          </cell>
          <cell r="H1762">
            <v>-9726.6299999999992</v>
          </cell>
          <cell r="I1762">
            <v>-10685.34</v>
          </cell>
          <cell r="J1762">
            <v>34848.74</v>
          </cell>
          <cell r="K1762">
            <v>33890.03</v>
          </cell>
          <cell r="L1762">
            <v>-9726.6299999999992</v>
          </cell>
        </row>
        <row r="1763">
          <cell r="A1763" t="str">
            <v>211104993106</v>
          </cell>
          <cell r="B1763">
            <v>20</v>
          </cell>
          <cell r="C1763" t="str">
            <v>2111049906USD-195-31</v>
          </cell>
          <cell r="D1763" t="str">
            <v>Intereses y otros por pagar Otras (Intereses Devengados por Pagar - DPF (1M / IR</v>
          </cell>
          <cell r="E1763">
            <v>-10685.34</v>
          </cell>
          <cell r="F1763">
            <v>34848.74</v>
          </cell>
          <cell r="G1763">
            <v>33890.03</v>
          </cell>
          <cell r="H1763">
            <v>-9726.6299999999992</v>
          </cell>
          <cell r="I1763">
            <v>-10685.34</v>
          </cell>
          <cell r="J1763">
            <v>34848.74</v>
          </cell>
          <cell r="K1763">
            <v>33890.03</v>
          </cell>
          <cell r="L1763">
            <v>-9726.6299999999992</v>
          </cell>
        </row>
        <row r="1764">
          <cell r="A1764" t="str">
            <v>211105</v>
          </cell>
          <cell r="B1764">
            <v>6</v>
          </cell>
          <cell r="C1764">
            <v>211105</v>
          </cell>
          <cell r="D1764" t="str">
            <v>DEPÓSITOS A 120 DÍAS PLAZO</v>
          </cell>
          <cell r="I1764">
            <v>-2093169.14</v>
          </cell>
          <cell r="J1764">
            <v>409861.14</v>
          </cell>
          <cell r="K1764">
            <v>409062.25</v>
          </cell>
          <cell r="L1764">
            <v>-2092370.25</v>
          </cell>
        </row>
        <row r="1765">
          <cell r="A1765" t="str">
            <v>21110503 U</v>
          </cell>
          <cell r="B1765">
            <v>12</v>
          </cell>
          <cell r="C1765" t="str">
            <v>21110503 USD</v>
          </cell>
          <cell r="D1765" t="str">
            <v>Empresas privadas - ML</v>
          </cell>
          <cell r="E1765">
            <v>-1125009.24</v>
          </cell>
          <cell r="F1765">
            <v>0</v>
          </cell>
          <cell r="G1765">
            <v>200000</v>
          </cell>
          <cell r="H1765">
            <v>-1325009.24</v>
          </cell>
          <cell r="I1765">
            <v>-1125009.24</v>
          </cell>
          <cell r="J1765">
            <v>0</v>
          </cell>
          <cell r="K1765">
            <v>200000</v>
          </cell>
          <cell r="L1765">
            <v>-1325009.24</v>
          </cell>
        </row>
        <row r="1766">
          <cell r="A1766" t="str">
            <v>2111050331</v>
          </cell>
          <cell r="B1766">
            <v>18</v>
          </cell>
          <cell r="C1766" t="str">
            <v>21110503USD-196-31</v>
          </cell>
          <cell r="D1766" t="str">
            <v>Empresas privadas - ML (Obligaciones con el Publico DPF (1M / I-Residents))</v>
          </cell>
          <cell r="E1766">
            <v>-925009.24</v>
          </cell>
          <cell r="F1766">
            <v>0</v>
          </cell>
          <cell r="G1766">
            <v>200000</v>
          </cell>
          <cell r="H1766">
            <v>-1125009.24</v>
          </cell>
          <cell r="I1766">
            <v>-925009.24</v>
          </cell>
          <cell r="J1766">
            <v>0</v>
          </cell>
          <cell r="K1766">
            <v>200000</v>
          </cell>
          <cell r="L1766">
            <v>-1125009.24</v>
          </cell>
        </row>
        <row r="1767">
          <cell r="A1767" t="str">
            <v>2111050358</v>
          </cell>
          <cell r="B1767">
            <v>18</v>
          </cell>
          <cell r="C1767" t="str">
            <v>21110503USD-196-58</v>
          </cell>
          <cell r="D1767" t="str">
            <v>Empresas privadas - ML (Obligaciones con el Publico DPF (1M / I-Residents))</v>
          </cell>
          <cell r="E1767">
            <v>-200000</v>
          </cell>
          <cell r="F1767">
            <v>0</v>
          </cell>
          <cell r="G1767">
            <v>0</v>
          </cell>
          <cell r="H1767">
            <v>-200000</v>
          </cell>
          <cell r="I1767">
            <v>-200000</v>
          </cell>
          <cell r="J1767">
            <v>0</v>
          </cell>
          <cell r="K1767">
            <v>0</v>
          </cell>
          <cell r="L1767">
            <v>-200000</v>
          </cell>
        </row>
        <row r="1768">
          <cell r="A1768" t="str">
            <v>21110504 U</v>
          </cell>
          <cell r="B1768">
            <v>12</v>
          </cell>
          <cell r="C1768" t="str">
            <v>21110504 USD</v>
          </cell>
          <cell r="D1768" t="str">
            <v>Particulares - ML</v>
          </cell>
          <cell r="E1768">
            <v>-462000.08</v>
          </cell>
          <cell r="F1768">
            <v>200000</v>
          </cell>
          <cell r="G1768">
            <v>200000</v>
          </cell>
          <cell r="H1768">
            <v>-462000.08</v>
          </cell>
          <cell r="I1768">
            <v>-462000.08</v>
          </cell>
          <cell r="J1768">
            <v>200000</v>
          </cell>
          <cell r="K1768">
            <v>200000</v>
          </cell>
          <cell r="L1768">
            <v>-462000.08</v>
          </cell>
        </row>
        <row r="1769">
          <cell r="A1769" t="str">
            <v>2111050401</v>
          </cell>
          <cell r="B1769">
            <v>18</v>
          </cell>
          <cell r="C1769" t="str">
            <v>21110504USD-196-01</v>
          </cell>
          <cell r="D1769" t="str">
            <v>Particulares - ML (Obligaciones con el Publico DPF (1M / I-Residents))</v>
          </cell>
          <cell r="E1769">
            <v>-12000</v>
          </cell>
          <cell r="F1769">
            <v>0</v>
          </cell>
          <cell r="G1769">
            <v>0</v>
          </cell>
          <cell r="H1769">
            <v>-12000</v>
          </cell>
          <cell r="I1769">
            <v>-12000</v>
          </cell>
          <cell r="J1769">
            <v>0</v>
          </cell>
          <cell r="K1769">
            <v>0</v>
          </cell>
          <cell r="L1769">
            <v>-12000</v>
          </cell>
        </row>
        <row r="1770">
          <cell r="A1770" t="str">
            <v>2111050402</v>
          </cell>
          <cell r="B1770">
            <v>18</v>
          </cell>
          <cell r="C1770" t="str">
            <v>21110504USD-196-02</v>
          </cell>
          <cell r="D1770" t="str">
            <v>Particulares - ML (Obligaciones con el Publico DPF (1M / I-Residents))</v>
          </cell>
          <cell r="E1770">
            <v>-15000</v>
          </cell>
          <cell r="F1770">
            <v>0</v>
          </cell>
          <cell r="G1770">
            <v>0</v>
          </cell>
          <cell r="H1770">
            <v>-15000</v>
          </cell>
          <cell r="I1770">
            <v>-15000</v>
          </cell>
          <cell r="J1770">
            <v>0</v>
          </cell>
          <cell r="K1770">
            <v>0</v>
          </cell>
          <cell r="L1770">
            <v>-15000</v>
          </cell>
        </row>
        <row r="1771">
          <cell r="A1771" t="str">
            <v>2111050404</v>
          </cell>
          <cell r="B1771">
            <v>18</v>
          </cell>
          <cell r="C1771" t="str">
            <v>21110504USD-196-04</v>
          </cell>
          <cell r="D1771" t="str">
            <v>Particulares - ML (Obligaciones con el Publico DPF (1M / I-Residents))</v>
          </cell>
          <cell r="E1771">
            <v>-914.29</v>
          </cell>
          <cell r="F1771">
            <v>0</v>
          </cell>
          <cell r="G1771">
            <v>0</v>
          </cell>
          <cell r="H1771">
            <v>-914.29</v>
          </cell>
          <cell r="I1771">
            <v>-914.29</v>
          </cell>
          <cell r="J1771">
            <v>0</v>
          </cell>
          <cell r="K1771">
            <v>0</v>
          </cell>
          <cell r="L1771">
            <v>-914.29</v>
          </cell>
        </row>
        <row r="1772">
          <cell r="A1772" t="str">
            <v>2111050407</v>
          </cell>
          <cell r="B1772">
            <v>18</v>
          </cell>
          <cell r="C1772" t="str">
            <v>21110504USD-196-07</v>
          </cell>
          <cell r="D1772" t="str">
            <v>Particulares - ML (Obligaciones con el Publico DPF (1M / I-Residents))</v>
          </cell>
          <cell r="E1772">
            <v>-96000</v>
          </cell>
          <cell r="F1772">
            <v>80000</v>
          </cell>
          <cell r="G1772">
            <v>0</v>
          </cell>
          <cell r="H1772">
            <v>-16000</v>
          </cell>
          <cell r="I1772">
            <v>-96000</v>
          </cell>
          <cell r="J1772">
            <v>80000</v>
          </cell>
          <cell r="K1772">
            <v>0</v>
          </cell>
          <cell r="L1772">
            <v>-16000</v>
          </cell>
        </row>
        <row r="1773">
          <cell r="A1773" t="str">
            <v>2111050408</v>
          </cell>
          <cell r="B1773">
            <v>18</v>
          </cell>
          <cell r="C1773" t="str">
            <v>21110504USD-196-08</v>
          </cell>
          <cell r="D1773" t="str">
            <v>Particulares - ML (Obligaciones con el Publico DPF (1M / I-Residents))</v>
          </cell>
          <cell r="E1773">
            <v>-228.58</v>
          </cell>
          <cell r="F1773">
            <v>0</v>
          </cell>
          <cell r="G1773">
            <v>0</v>
          </cell>
          <cell r="H1773">
            <v>-228.58</v>
          </cell>
          <cell r="I1773">
            <v>-228.58</v>
          </cell>
          <cell r="J1773">
            <v>0</v>
          </cell>
          <cell r="K1773">
            <v>0</v>
          </cell>
          <cell r="L1773">
            <v>-228.58</v>
          </cell>
        </row>
        <row r="1774">
          <cell r="A1774" t="str">
            <v>2111050411</v>
          </cell>
          <cell r="B1774">
            <v>18</v>
          </cell>
          <cell r="C1774" t="str">
            <v>21110504USD-196-11</v>
          </cell>
          <cell r="D1774" t="str">
            <v>Particulares - ML (Obligaciones con el Publico DPF (1M / I-Residents))</v>
          </cell>
          <cell r="E1774">
            <v>-9000</v>
          </cell>
          <cell r="F1774">
            <v>0</v>
          </cell>
          <cell r="G1774">
            <v>0</v>
          </cell>
          <cell r="H1774">
            <v>-9000</v>
          </cell>
          <cell r="I1774">
            <v>-9000</v>
          </cell>
          <cell r="J1774">
            <v>0</v>
          </cell>
          <cell r="K1774">
            <v>0</v>
          </cell>
          <cell r="L1774">
            <v>-9000</v>
          </cell>
        </row>
        <row r="1775">
          <cell r="A1775" t="str">
            <v>2111050413</v>
          </cell>
          <cell r="B1775">
            <v>18</v>
          </cell>
          <cell r="C1775" t="str">
            <v>21110504USD-196-13</v>
          </cell>
          <cell r="D1775" t="str">
            <v>Particulares - ML (Obligaciones con el Publico DPF (1M / I-Residents))</v>
          </cell>
          <cell r="E1775">
            <v>-30000</v>
          </cell>
          <cell r="F1775">
            <v>0</v>
          </cell>
          <cell r="G1775">
            <v>0</v>
          </cell>
          <cell r="H1775">
            <v>-30000</v>
          </cell>
          <cell r="I1775">
            <v>-30000</v>
          </cell>
          <cell r="J1775">
            <v>0</v>
          </cell>
          <cell r="K1775">
            <v>0</v>
          </cell>
          <cell r="L1775">
            <v>-30000</v>
          </cell>
        </row>
        <row r="1776">
          <cell r="A1776" t="str">
            <v>2111050417</v>
          </cell>
          <cell r="B1776">
            <v>18</v>
          </cell>
          <cell r="C1776" t="str">
            <v>21110504USD-196-17</v>
          </cell>
          <cell r="D1776" t="str">
            <v>Particulares - ML (Obligaciones con el Publico DPF (1M / I-Residents))</v>
          </cell>
          <cell r="E1776">
            <v>-5700</v>
          </cell>
          <cell r="F1776">
            <v>0</v>
          </cell>
          <cell r="G1776">
            <v>0</v>
          </cell>
          <cell r="H1776">
            <v>-5700</v>
          </cell>
          <cell r="I1776">
            <v>-5700</v>
          </cell>
          <cell r="J1776">
            <v>0</v>
          </cell>
          <cell r="K1776">
            <v>0</v>
          </cell>
          <cell r="L1776">
            <v>-5700</v>
          </cell>
        </row>
        <row r="1777">
          <cell r="A1777" t="str">
            <v>2111050418</v>
          </cell>
          <cell r="B1777">
            <v>18</v>
          </cell>
          <cell r="C1777" t="str">
            <v>21110504USD-196-18</v>
          </cell>
          <cell r="D1777" t="str">
            <v>Particulares - ML (Obligaciones con el Publico DPF (1M / I-Residents))</v>
          </cell>
          <cell r="E1777">
            <v>-19157.21</v>
          </cell>
          <cell r="F1777">
            <v>0</v>
          </cell>
          <cell r="G1777">
            <v>0</v>
          </cell>
          <cell r="H1777">
            <v>-19157.21</v>
          </cell>
          <cell r="I1777">
            <v>-19157.21</v>
          </cell>
          <cell r="J1777">
            <v>0</v>
          </cell>
          <cell r="K1777">
            <v>0</v>
          </cell>
          <cell r="L1777">
            <v>-19157.21</v>
          </cell>
        </row>
        <row r="1778">
          <cell r="A1778" t="str">
            <v>2111050424</v>
          </cell>
          <cell r="B1778">
            <v>18</v>
          </cell>
          <cell r="C1778" t="str">
            <v>21110504USD-196-24</v>
          </cell>
          <cell r="D1778" t="str">
            <v>Particulares - ML (Obligaciones con el Publico DPF (1M / I-Residents))</v>
          </cell>
          <cell r="E1778">
            <v>-25000</v>
          </cell>
          <cell r="F1778">
            <v>0</v>
          </cell>
          <cell r="G1778">
            <v>0</v>
          </cell>
          <cell r="H1778">
            <v>-25000</v>
          </cell>
          <cell r="I1778">
            <v>-25000</v>
          </cell>
          <cell r="J1778">
            <v>0</v>
          </cell>
          <cell r="K1778">
            <v>0</v>
          </cell>
          <cell r="L1778">
            <v>-25000</v>
          </cell>
        </row>
        <row r="1779">
          <cell r="A1779" t="str">
            <v>2111050431</v>
          </cell>
          <cell r="B1779">
            <v>18</v>
          </cell>
          <cell r="C1779" t="str">
            <v>21110504USD-196-31</v>
          </cell>
          <cell r="D1779" t="str">
            <v>Particulares - ML (Obligaciones con el Publico DPF (1M / I-Residents))</v>
          </cell>
          <cell r="E1779">
            <v>-249000</v>
          </cell>
          <cell r="F1779">
            <v>120000</v>
          </cell>
          <cell r="G1779">
            <v>200000</v>
          </cell>
          <cell r="H1779">
            <v>-329000</v>
          </cell>
          <cell r="I1779">
            <v>-249000</v>
          </cell>
          <cell r="J1779">
            <v>120000</v>
          </cell>
          <cell r="K1779">
            <v>200000</v>
          </cell>
          <cell r="L1779">
            <v>-329000</v>
          </cell>
        </row>
        <row r="1780">
          <cell r="A1780" t="str">
            <v>21110506 U</v>
          </cell>
          <cell r="B1780">
            <v>12</v>
          </cell>
          <cell r="C1780" t="str">
            <v>21110506 USD</v>
          </cell>
          <cell r="D1780" t="str">
            <v>Otras entidades del Sistema Financiero - ML</v>
          </cell>
          <cell r="E1780">
            <v>-500000</v>
          </cell>
          <cell r="F1780">
            <v>200000</v>
          </cell>
          <cell r="G1780">
            <v>0</v>
          </cell>
          <cell r="H1780">
            <v>-300000</v>
          </cell>
          <cell r="I1780">
            <v>-500000</v>
          </cell>
          <cell r="J1780">
            <v>200000</v>
          </cell>
          <cell r="K1780">
            <v>0</v>
          </cell>
          <cell r="L1780">
            <v>-300000</v>
          </cell>
        </row>
        <row r="1781">
          <cell r="A1781" t="str">
            <v>2111050631</v>
          </cell>
          <cell r="B1781">
            <v>18</v>
          </cell>
          <cell r="C1781" t="str">
            <v>21110506USD-196-31</v>
          </cell>
          <cell r="D1781" t="str">
            <v>Otras entidades del Sistema Financiero - ML (Obligaciones con el Publico DPF (1M</v>
          </cell>
          <cell r="E1781">
            <v>-500000</v>
          </cell>
          <cell r="F1781">
            <v>200000</v>
          </cell>
          <cell r="G1781">
            <v>0</v>
          </cell>
          <cell r="H1781">
            <v>-300000</v>
          </cell>
          <cell r="I1781">
            <v>-500000</v>
          </cell>
          <cell r="J1781">
            <v>200000</v>
          </cell>
          <cell r="K1781">
            <v>0</v>
          </cell>
          <cell r="L1781">
            <v>-300000</v>
          </cell>
        </row>
        <row r="1782">
          <cell r="A1782" t="str">
            <v>2111059903</v>
          </cell>
          <cell r="B1782">
            <v>14</v>
          </cell>
          <cell r="C1782" t="str">
            <v>2111059903 USD</v>
          </cell>
          <cell r="D1782" t="str">
            <v>Intereses y otros por pagar Privada</v>
          </cell>
          <cell r="E1782">
            <v>-2900.23</v>
          </cell>
          <cell r="F1782">
            <v>4534.96</v>
          </cell>
          <cell r="G1782">
            <v>5297.49</v>
          </cell>
          <cell r="H1782">
            <v>-3662.76</v>
          </cell>
          <cell r="I1782">
            <v>-2900.23</v>
          </cell>
          <cell r="J1782">
            <v>4534.96</v>
          </cell>
          <cell r="K1782">
            <v>5297.49</v>
          </cell>
          <cell r="L1782">
            <v>-3662.76</v>
          </cell>
        </row>
        <row r="1783">
          <cell r="A1783" t="str">
            <v>211105993103</v>
          </cell>
          <cell r="B1783">
            <v>20</v>
          </cell>
          <cell r="C1783" t="str">
            <v>2111059903USD-195-31</v>
          </cell>
          <cell r="D1783" t="str">
            <v>Intereses y otros por pagar Privada (Intereses Devengados por Pagar - DPF (1M /</v>
          </cell>
          <cell r="E1783">
            <v>-2275.02</v>
          </cell>
          <cell r="F1783">
            <v>3737.7</v>
          </cell>
          <cell r="G1783">
            <v>4480.51</v>
          </cell>
          <cell r="H1783">
            <v>-3017.83</v>
          </cell>
          <cell r="I1783">
            <v>-2275.02</v>
          </cell>
          <cell r="J1783">
            <v>3737.7</v>
          </cell>
          <cell r="K1783">
            <v>4480.51</v>
          </cell>
          <cell r="L1783">
            <v>-3017.83</v>
          </cell>
        </row>
        <row r="1784">
          <cell r="A1784" t="str">
            <v>211105995803</v>
          </cell>
          <cell r="B1784">
            <v>20</v>
          </cell>
          <cell r="C1784" t="str">
            <v>2111059903USD-195-58</v>
          </cell>
          <cell r="D1784" t="str">
            <v>Intereses y otros por pagar Privada (Intereses Devengados por Pagar - DPF (1M /</v>
          </cell>
          <cell r="E1784">
            <v>-625.21</v>
          </cell>
          <cell r="F1784">
            <v>797.26</v>
          </cell>
          <cell r="G1784">
            <v>816.98</v>
          </cell>
          <cell r="H1784">
            <v>-644.92999999999995</v>
          </cell>
          <cell r="I1784">
            <v>-625.21</v>
          </cell>
          <cell r="J1784">
            <v>797.26</v>
          </cell>
          <cell r="K1784">
            <v>816.98</v>
          </cell>
          <cell r="L1784">
            <v>-644.92999999999995</v>
          </cell>
        </row>
        <row r="1785">
          <cell r="A1785" t="str">
            <v>2111059904</v>
          </cell>
          <cell r="B1785">
            <v>14</v>
          </cell>
          <cell r="C1785" t="str">
            <v>2111059904 USD</v>
          </cell>
          <cell r="D1785" t="str">
            <v>Intereses y otros por pagar Particulares</v>
          </cell>
          <cell r="E1785">
            <v>-2655.49</v>
          </cell>
          <cell r="F1785">
            <v>3164.55</v>
          </cell>
          <cell r="G1785">
            <v>1656.95</v>
          </cell>
          <cell r="H1785">
            <v>-1147.8900000000001</v>
          </cell>
          <cell r="I1785">
            <v>-2655.49</v>
          </cell>
          <cell r="J1785">
            <v>3164.55</v>
          </cell>
          <cell r="K1785">
            <v>1656.95</v>
          </cell>
          <cell r="L1785">
            <v>-1147.8900000000001</v>
          </cell>
        </row>
        <row r="1786">
          <cell r="A1786" t="str">
            <v>211105990104</v>
          </cell>
          <cell r="B1786">
            <v>20</v>
          </cell>
          <cell r="C1786" t="str">
            <v>2111059904USD-195-01</v>
          </cell>
          <cell r="D1786" t="str">
            <v>Intereses y otros por pagar Particulares (Intereses Devengados por Pagar - DPF (</v>
          </cell>
          <cell r="E1786">
            <v>-17.260000000000002</v>
          </cell>
          <cell r="F1786">
            <v>36.979999999999997</v>
          </cell>
          <cell r="G1786">
            <v>38.22</v>
          </cell>
          <cell r="H1786">
            <v>-18.5</v>
          </cell>
          <cell r="I1786">
            <v>-17.260000000000002</v>
          </cell>
          <cell r="J1786">
            <v>36.979999999999997</v>
          </cell>
          <cell r="K1786">
            <v>38.22</v>
          </cell>
          <cell r="L1786">
            <v>-18.5</v>
          </cell>
        </row>
        <row r="1787">
          <cell r="A1787" t="str">
            <v>211105990204</v>
          </cell>
          <cell r="B1787">
            <v>20</v>
          </cell>
          <cell r="C1787" t="str">
            <v>2111059904USD-195-02</v>
          </cell>
          <cell r="D1787" t="str">
            <v>Intereses y otros por pagar Particulares (Intereses Devengados por Pagar - DPF (</v>
          </cell>
          <cell r="E1787">
            <v>-31.23</v>
          </cell>
          <cell r="F1787">
            <v>58.56</v>
          </cell>
          <cell r="G1787">
            <v>60.52</v>
          </cell>
          <cell r="H1787">
            <v>-33.19</v>
          </cell>
          <cell r="I1787">
            <v>-31.23</v>
          </cell>
          <cell r="J1787">
            <v>58.56</v>
          </cell>
          <cell r="K1787">
            <v>60.52</v>
          </cell>
          <cell r="L1787">
            <v>-33.19</v>
          </cell>
        </row>
        <row r="1788">
          <cell r="A1788" t="str">
            <v>211105990404</v>
          </cell>
          <cell r="B1788">
            <v>20</v>
          </cell>
          <cell r="C1788" t="str">
            <v>2111059904USD-195-04</v>
          </cell>
          <cell r="D1788" t="str">
            <v>Intereses y otros por pagar Particulares (Intereses Devengados por Pagar - DPF (</v>
          </cell>
          <cell r="E1788">
            <v>-0.45</v>
          </cell>
          <cell r="F1788">
            <v>1.1299999999999999</v>
          </cell>
          <cell r="G1788">
            <v>1.17</v>
          </cell>
          <cell r="H1788">
            <v>-0.49</v>
          </cell>
          <cell r="I1788">
            <v>-0.45</v>
          </cell>
          <cell r="J1788">
            <v>1.1299999999999999</v>
          </cell>
          <cell r="K1788">
            <v>1.17</v>
          </cell>
          <cell r="L1788">
            <v>-0.49</v>
          </cell>
        </row>
        <row r="1789">
          <cell r="A1789" t="str">
            <v>211105990704</v>
          </cell>
          <cell r="B1789">
            <v>20</v>
          </cell>
          <cell r="C1789" t="str">
            <v>2111059904USD-195-07</v>
          </cell>
          <cell r="D1789" t="str">
            <v>Intereses y otros por pagar Particulares (Intereses Devengados por Pagar - DPF (</v>
          </cell>
          <cell r="E1789">
            <v>-271.45</v>
          </cell>
          <cell r="F1789">
            <v>401.09</v>
          </cell>
          <cell r="G1789">
            <v>161.31</v>
          </cell>
          <cell r="H1789">
            <v>-31.67</v>
          </cell>
          <cell r="I1789">
            <v>-271.45</v>
          </cell>
          <cell r="J1789">
            <v>401.09</v>
          </cell>
          <cell r="K1789">
            <v>161.31</v>
          </cell>
          <cell r="L1789">
            <v>-31.67</v>
          </cell>
        </row>
        <row r="1790">
          <cell r="A1790" t="str">
            <v>211105990804</v>
          </cell>
          <cell r="B1790">
            <v>20</v>
          </cell>
          <cell r="C1790" t="str">
            <v>2111059904USD-195-08</v>
          </cell>
          <cell r="D1790" t="str">
            <v>Intereses y otros por pagar Particulares (Intereses Devengados por Pagar - DPF (</v>
          </cell>
          <cell r="E1790">
            <v>-23.07</v>
          </cell>
          <cell r="F1790">
            <v>0</v>
          </cell>
          <cell r="G1790">
            <v>0.3</v>
          </cell>
          <cell r="H1790">
            <v>-23.37</v>
          </cell>
          <cell r="I1790">
            <v>-23.07</v>
          </cell>
          <cell r="J1790">
            <v>0</v>
          </cell>
          <cell r="K1790">
            <v>0.3</v>
          </cell>
          <cell r="L1790">
            <v>-23.37</v>
          </cell>
        </row>
        <row r="1791">
          <cell r="A1791" t="str">
            <v>211105991104</v>
          </cell>
          <cell r="B1791">
            <v>20</v>
          </cell>
          <cell r="C1791" t="str">
            <v>2111059904USD-195-11</v>
          </cell>
          <cell r="D1791" t="str">
            <v>Intereses y otros por pagar Particulares (Intereses Devengados por Pagar - DPF (</v>
          </cell>
          <cell r="E1791">
            <v>-10.84</v>
          </cell>
          <cell r="F1791">
            <v>14.78</v>
          </cell>
          <cell r="G1791">
            <v>15.29</v>
          </cell>
          <cell r="H1791">
            <v>-11.35</v>
          </cell>
          <cell r="I1791">
            <v>-10.84</v>
          </cell>
          <cell r="J1791">
            <v>14.78</v>
          </cell>
          <cell r="K1791">
            <v>15.29</v>
          </cell>
          <cell r="L1791">
            <v>-11.35</v>
          </cell>
        </row>
        <row r="1792">
          <cell r="A1792" t="str">
            <v>211105991304</v>
          </cell>
          <cell r="B1792">
            <v>20</v>
          </cell>
          <cell r="C1792" t="str">
            <v>2111059904USD-195-13</v>
          </cell>
          <cell r="D1792" t="str">
            <v>Intereses y otros por pagar Particulares (Intereses Devengados por Pagar - DPF (</v>
          </cell>
          <cell r="E1792">
            <v>-55.48</v>
          </cell>
          <cell r="F1792">
            <v>110.96</v>
          </cell>
          <cell r="G1792">
            <v>114.66</v>
          </cell>
          <cell r="H1792">
            <v>-59.18</v>
          </cell>
          <cell r="I1792">
            <v>-55.48</v>
          </cell>
          <cell r="J1792">
            <v>110.96</v>
          </cell>
          <cell r="K1792">
            <v>114.66</v>
          </cell>
          <cell r="L1792">
            <v>-59.18</v>
          </cell>
        </row>
        <row r="1793">
          <cell r="A1793" t="str">
            <v>211105991704</v>
          </cell>
          <cell r="B1793">
            <v>20</v>
          </cell>
          <cell r="C1793" t="str">
            <v>2111059904USD-195-17</v>
          </cell>
          <cell r="D1793" t="str">
            <v>Intereses y otros por pagar Particulares (Intereses Devengados por Pagar - DPF (</v>
          </cell>
          <cell r="E1793">
            <v>-36.06</v>
          </cell>
          <cell r="F1793">
            <v>0</v>
          </cell>
          <cell r="G1793">
            <v>13.31</v>
          </cell>
          <cell r="H1793">
            <v>-49.37</v>
          </cell>
          <cell r="I1793">
            <v>-36.06</v>
          </cell>
          <cell r="J1793">
            <v>0</v>
          </cell>
          <cell r="K1793">
            <v>13.31</v>
          </cell>
          <cell r="L1793">
            <v>-49.37</v>
          </cell>
        </row>
        <row r="1794">
          <cell r="A1794" t="str">
            <v>211105991804</v>
          </cell>
          <cell r="B1794">
            <v>20</v>
          </cell>
          <cell r="C1794" t="str">
            <v>2111059904USD-195-18</v>
          </cell>
          <cell r="D1794" t="str">
            <v>Intereses y otros por pagar Particulares (Intereses Devengados por Pagar - DPF (</v>
          </cell>
          <cell r="E1794">
            <v>-12.96</v>
          </cell>
          <cell r="F1794">
            <v>35.700000000000003</v>
          </cell>
          <cell r="G1794">
            <v>40.659999999999997</v>
          </cell>
          <cell r="H1794">
            <v>-17.920000000000002</v>
          </cell>
          <cell r="I1794">
            <v>-12.96</v>
          </cell>
          <cell r="J1794">
            <v>35.700000000000003</v>
          </cell>
          <cell r="K1794">
            <v>40.659999999999997</v>
          </cell>
          <cell r="L1794">
            <v>-17.920000000000002</v>
          </cell>
        </row>
        <row r="1795">
          <cell r="A1795" t="str">
            <v>211105992404</v>
          </cell>
          <cell r="B1795">
            <v>20</v>
          </cell>
          <cell r="C1795" t="str">
            <v>2111059904USD-195-24</v>
          </cell>
          <cell r="D1795" t="str">
            <v>Intereses y otros por pagar Particulares (Intereses Devengados por Pagar - DPF (</v>
          </cell>
          <cell r="E1795">
            <v>-205.48</v>
          </cell>
          <cell r="F1795">
            <v>0</v>
          </cell>
          <cell r="G1795">
            <v>79.62</v>
          </cell>
          <cell r="H1795">
            <v>-285.10000000000002</v>
          </cell>
          <cell r="I1795">
            <v>-205.48</v>
          </cell>
          <cell r="J1795">
            <v>0</v>
          </cell>
          <cell r="K1795">
            <v>79.62</v>
          </cell>
          <cell r="L1795">
            <v>-285.10000000000002</v>
          </cell>
        </row>
        <row r="1796">
          <cell r="A1796" t="str">
            <v>211105993104</v>
          </cell>
          <cell r="B1796">
            <v>20</v>
          </cell>
          <cell r="C1796" t="str">
            <v>2111059904USD-195-31</v>
          </cell>
          <cell r="D1796" t="str">
            <v>Intereses y otros por pagar Particulares (Intereses Devengados por Pagar - DPF (</v>
          </cell>
          <cell r="E1796">
            <v>-1991.21</v>
          </cell>
          <cell r="F1796">
            <v>2505.35</v>
          </cell>
          <cell r="G1796">
            <v>1131.8900000000001</v>
          </cell>
          <cell r="H1796">
            <v>-617.75</v>
          </cell>
          <cell r="I1796">
            <v>-1991.21</v>
          </cell>
          <cell r="J1796">
            <v>2505.35</v>
          </cell>
          <cell r="K1796">
            <v>1131.8900000000001</v>
          </cell>
          <cell r="L1796">
            <v>-617.75</v>
          </cell>
        </row>
        <row r="1797">
          <cell r="A1797" t="str">
            <v>2111059906</v>
          </cell>
          <cell r="B1797">
            <v>14</v>
          </cell>
          <cell r="C1797" t="str">
            <v>2111059906 USD</v>
          </cell>
          <cell r="D1797" t="str">
            <v>Intereses y otros por pagar Otras</v>
          </cell>
          <cell r="E1797">
            <v>-604.1</v>
          </cell>
          <cell r="F1797">
            <v>2161.63</v>
          </cell>
          <cell r="G1797">
            <v>2107.81</v>
          </cell>
          <cell r="H1797">
            <v>-550.28</v>
          </cell>
          <cell r="I1797">
            <v>-604.1</v>
          </cell>
          <cell r="J1797">
            <v>2161.63</v>
          </cell>
          <cell r="K1797">
            <v>2107.81</v>
          </cell>
          <cell r="L1797">
            <v>-550.28</v>
          </cell>
        </row>
        <row r="1798">
          <cell r="A1798" t="str">
            <v>211105993106</v>
          </cell>
          <cell r="B1798">
            <v>20</v>
          </cell>
          <cell r="C1798" t="str">
            <v>2111059906USD-195-31</v>
          </cell>
          <cell r="D1798" t="str">
            <v>Intereses y otros por pagar Otras (Intereses Devengados por Pagar - DPF (1M / IR</v>
          </cell>
          <cell r="E1798">
            <v>-604.1</v>
          </cell>
          <cell r="F1798">
            <v>2161.63</v>
          </cell>
          <cell r="G1798">
            <v>2107.81</v>
          </cell>
          <cell r="H1798">
            <v>-550.28</v>
          </cell>
          <cell r="I1798">
            <v>-604.1</v>
          </cell>
          <cell r="J1798">
            <v>2161.63</v>
          </cell>
          <cell r="K1798">
            <v>2107.81</v>
          </cell>
          <cell r="L1798">
            <v>-550.28</v>
          </cell>
        </row>
        <row r="1799">
          <cell r="A1799" t="str">
            <v>211106</v>
          </cell>
          <cell r="B1799">
            <v>6</v>
          </cell>
          <cell r="C1799">
            <v>211106</v>
          </cell>
          <cell r="D1799" t="str">
            <v>DEPÓSITOS A 150 DÍAS PLAZO</v>
          </cell>
          <cell r="I1799">
            <v>-2990586.8</v>
          </cell>
          <cell r="J1799">
            <v>13300.24</v>
          </cell>
          <cell r="K1799">
            <v>1215427.76</v>
          </cell>
          <cell r="L1799">
            <v>-4192714.32</v>
          </cell>
        </row>
        <row r="1800">
          <cell r="A1800" t="str">
            <v>21110602 U</v>
          </cell>
          <cell r="B1800">
            <v>12</v>
          </cell>
          <cell r="C1800" t="str">
            <v>21110602 USD</v>
          </cell>
          <cell r="D1800" t="str">
            <v>Entidades del Estado - ML</v>
          </cell>
          <cell r="E1800">
            <v>-655154.05000000005</v>
          </cell>
          <cell r="F1800">
            <v>0</v>
          </cell>
          <cell r="G1800">
            <v>1000000</v>
          </cell>
          <cell r="H1800">
            <v>-1655154.05</v>
          </cell>
          <cell r="I1800">
            <v>-655154.05000000005</v>
          </cell>
          <cell r="J1800">
            <v>0</v>
          </cell>
          <cell r="K1800">
            <v>1000000</v>
          </cell>
          <cell r="L1800">
            <v>-1655154.05</v>
          </cell>
        </row>
        <row r="1801">
          <cell r="A1801" t="str">
            <v>2111060231</v>
          </cell>
          <cell r="B1801">
            <v>18</v>
          </cell>
          <cell r="C1801" t="str">
            <v>21110602USD-196-31</v>
          </cell>
          <cell r="D1801" t="str">
            <v>Entidades del Estado - ML (Obligaciones con el Publico DPF (1M / I-Residents))</v>
          </cell>
          <cell r="E1801">
            <v>-655154.05000000005</v>
          </cell>
          <cell r="F1801">
            <v>0</v>
          </cell>
          <cell r="G1801">
            <v>1000000</v>
          </cell>
          <cell r="H1801">
            <v>-1655154.05</v>
          </cell>
          <cell r="I1801">
            <v>-655154.05000000005</v>
          </cell>
          <cell r="J1801">
            <v>0</v>
          </cell>
          <cell r="K1801">
            <v>1000000</v>
          </cell>
          <cell r="L1801">
            <v>-1655154.05</v>
          </cell>
        </row>
        <row r="1802">
          <cell r="A1802" t="str">
            <v>21110603 U</v>
          </cell>
          <cell r="B1802">
            <v>12</v>
          </cell>
          <cell r="C1802" t="str">
            <v>21110603 USD</v>
          </cell>
          <cell r="D1802" t="str">
            <v>Empresas privadas - ML</v>
          </cell>
          <cell r="E1802">
            <v>-1300000</v>
          </cell>
          <cell r="F1802">
            <v>0</v>
          </cell>
          <cell r="G1802">
            <v>200000</v>
          </cell>
          <cell r="H1802">
            <v>-1500000</v>
          </cell>
          <cell r="I1802">
            <v>-1300000</v>
          </cell>
          <cell r="J1802">
            <v>0</v>
          </cell>
          <cell r="K1802">
            <v>200000</v>
          </cell>
          <cell r="L1802">
            <v>-1500000</v>
          </cell>
        </row>
        <row r="1803">
          <cell r="A1803" t="str">
            <v>2111060325</v>
          </cell>
          <cell r="B1803">
            <v>18</v>
          </cell>
          <cell r="C1803" t="str">
            <v>21110603USD-196-25</v>
          </cell>
          <cell r="D1803" t="str">
            <v>Empresas privadas - ML (Obligaciones con el Publico DPF (1M / I-Residents))</v>
          </cell>
          <cell r="E1803">
            <v>-400000</v>
          </cell>
          <cell r="F1803">
            <v>0</v>
          </cell>
          <cell r="G1803">
            <v>0</v>
          </cell>
          <cell r="H1803">
            <v>-400000</v>
          </cell>
          <cell r="I1803">
            <v>-400000</v>
          </cell>
          <cell r="J1803">
            <v>0</v>
          </cell>
          <cell r="K1803">
            <v>0</v>
          </cell>
          <cell r="L1803">
            <v>-400000</v>
          </cell>
        </row>
        <row r="1804">
          <cell r="A1804" t="str">
            <v>2111060331</v>
          </cell>
          <cell r="B1804">
            <v>18</v>
          </cell>
          <cell r="C1804" t="str">
            <v>21110603USD-196-31</v>
          </cell>
          <cell r="D1804" t="str">
            <v>Empresas privadas - ML (Obligaciones con el Publico DPF (1M / I-Residents))</v>
          </cell>
          <cell r="E1804">
            <v>-900000</v>
          </cell>
          <cell r="F1804">
            <v>0</v>
          </cell>
          <cell r="G1804">
            <v>200000</v>
          </cell>
          <cell r="H1804">
            <v>-1100000</v>
          </cell>
          <cell r="I1804">
            <v>-900000</v>
          </cell>
          <cell r="J1804">
            <v>0</v>
          </cell>
          <cell r="K1804">
            <v>200000</v>
          </cell>
          <cell r="L1804">
            <v>-1100000</v>
          </cell>
        </row>
        <row r="1805">
          <cell r="A1805" t="str">
            <v>21110604 U</v>
          </cell>
          <cell r="B1805">
            <v>12</v>
          </cell>
          <cell r="C1805" t="str">
            <v>21110604 USD</v>
          </cell>
          <cell r="D1805" t="str">
            <v>Particulares - ML</v>
          </cell>
          <cell r="E1805">
            <v>-31904.29</v>
          </cell>
          <cell r="F1805">
            <v>0</v>
          </cell>
          <cell r="G1805">
            <v>0</v>
          </cell>
          <cell r="H1805">
            <v>-31904.29</v>
          </cell>
          <cell r="I1805">
            <v>-31904.29</v>
          </cell>
          <cell r="J1805">
            <v>0</v>
          </cell>
          <cell r="K1805">
            <v>0</v>
          </cell>
          <cell r="L1805">
            <v>-31904.29</v>
          </cell>
        </row>
        <row r="1806">
          <cell r="A1806" t="str">
            <v>2111060408</v>
          </cell>
          <cell r="B1806">
            <v>18</v>
          </cell>
          <cell r="C1806" t="str">
            <v>21110604USD-196-08</v>
          </cell>
          <cell r="D1806" t="str">
            <v>Particulares - ML (Obligaciones con el Publico DPF (1M / I-Residents))</v>
          </cell>
          <cell r="E1806">
            <v>-114.29</v>
          </cell>
          <cell r="F1806">
            <v>0</v>
          </cell>
          <cell r="G1806">
            <v>0</v>
          </cell>
          <cell r="H1806">
            <v>-114.29</v>
          </cell>
          <cell r="I1806">
            <v>-114.29</v>
          </cell>
          <cell r="J1806">
            <v>0</v>
          </cell>
          <cell r="K1806">
            <v>0</v>
          </cell>
          <cell r="L1806">
            <v>-114.29</v>
          </cell>
        </row>
        <row r="1807">
          <cell r="A1807" t="str">
            <v>2111060412</v>
          </cell>
          <cell r="B1807">
            <v>18</v>
          </cell>
          <cell r="C1807" t="str">
            <v>21110604USD-196-12</v>
          </cell>
          <cell r="D1807" t="str">
            <v>Particulares - ML (Obligaciones con el Publico DPF (1M / I-Residents))</v>
          </cell>
          <cell r="E1807">
            <v>-1000</v>
          </cell>
          <cell r="F1807">
            <v>0</v>
          </cell>
          <cell r="G1807">
            <v>0</v>
          </cell>
          <cell r="H1807">
            <v>-1000</v>
          </cell>
          <cell r="I1807">
            <v>-1000</v>
          </cell>
          <cell r="J1807">
            <v>0</v>
          </cell>
          <cell r="K1807">
            <v>0</v>
          </cell>
          <cell r="L1807">
            <v>-1000</v>
          </cell>
        </row>
        <row r="1808">
          <cell r="A1808" t="str">
            <v>2111060413</v>
          </cell>
          <cell r="B1808">
            <v>18</v>
          </cell>
          <cell r="C1808" t="str">
            <v>21110604USD-196-13</v>
          </cell>
          <cell r="D1808" t="str">
            <v>Particulares - ML (Obligaciones con el Publico DPF (1M / I-Residents))</v>
          </cell>
          <cell r="E1808">
            <v>-450</v>
          </cell>
          <cell r="F1808">
            <v>0</v>
          </cell>
          <cell r="G1808">
            <v>0</v>
          </cell>
          <cell r="H1808">
            <v>-450</v>
          </cell>
          <cell r="I1808">
            <v>-450</v>
          </cell>
          <cell r="J1808">
            <v>0</v>
          </cell>
          <cell r="K1808">
            <v>0</v>
          </cell>
          <cell r="L1808">
            <v>-450</v>
          </cell>
        </row>
        <row r="1809">
          <cell r="A1809" t="str">
            <v>2111060424</v>
          </cell>
          <cell r="B1809">
            <v>18</v>
          </cell>
          <cell r="C1809" t="str">
            <v>21110604USD-196-24</v>
          </cell>
          <cell r="D1809" t="str">
            <v>Particulares - ML (Obligaciones con el Publico DPF (1M / I-Residents))</v>
          </cell>
          <cell r="E1809">
            <v>-240</v>
          </cell>
          <cell r="F1809">
            <v>0</v>
          </cell>
          <cell r="G1809">
            <v>0</v>
          </cell>
          <cell r="H1809">
            <v>-240</v>
          </cell>
          <cell r="I1809">
            <v>-240</v>
          </cell>
          <cell r="J1809">
            <v>0</v>
          </cell>
          <cell r="K1809">
            <v>0</v>
          </cell>
          <cell r="L1809">
            <v>-240</v>
          </cell>
        </row>
        <row r="1810">
          <cell r="A1810" t="str">
            <v>2111060431</v>
          </cell>
          <cell r="B1810">
            <v>18</v>
          </cell>
          <cell r="C1810" t="str">
            <v>21110604USD-196-31</v>
          </cell>
          <cell r="D1810" t="str">
            <v>Particulares - ML (Obligaciones con el Publico DPF (1M / I-Residents))</v>
          </cell>
          <cell r="E1810">
            <v>-29600</v>
          </cell>
          <cell r="F1810">
            <v>0</v>
          </cell>
          <cell r="G1810">
            <v>0</v>
          </cell>
          <cell r="H1810">
            <v>-29600</v>
          </cell>
          <cell r="I1810">
            <v>-29600</v>
          </cell>
          <cell r="J1810">
            <v>0</v>
          </cell>
          <cell r="K1810">
            <v>0</v>
          </cell>
          <cell r="L1810">
            <v>-29600</v>
          </cell>
        </row>
        <row r="1811">
          <cell r="A1811" t="str">
            <v>2111060441</v>
          </cell>
          <cell r="B1811">
            <v>18</v>
          </cell>
          <cell r="C1811" t="str">
            <v>21110604USD-196-41</v>
          </cell>
          <cell r="D1811" t="str">
            <v>Particulares - ML (Obligaciones con el Publico DPF (1M / I-Residents))</v>
          </cell>
          <cell r="E1811">
            <v>-500</v>
          </cell>
          <cell r="F1811">
            <v>0</v>
          </cell>
          <cell r="G1811">
            <v>0</v>
          </cell>
          <cell r="H1811">
            <v>-500</v>
          </cell>
          <cell r="I1811">
            <v>-500</v>
          </cell>
          <cell r="J1811">
            <v>0</v>
          </cell>
          <cell r="K1811">
            <v>0</v>
          </cell>
          <cell r="L1811">
            <v>-500</v>
          </cell>
        </row>
        <row r="1812">
          <cell r="A1812" t="str">
            <v>21110606 U</v>
          </cell>
          <cell r="B1812">
            <v>12</v>
          </cell>
          <cell r="C1812" t="str">
            <v>21110606 USD</v>
          </cell>
          <cell r="D1812" t="str">
            <v>Otras entidades del Sistema Financiero - ML</v>
          </cell>
          <cell r="E1812">
            <v>-1000000</v>
          </cell>
          <cell r="F1812">
            <v>0</v>
          </cell>
          <cell r="G1812">
            <v>0</v>
          </cell>
          <cell r="H1812">
            <v>-1000000</v>
          </cell>
          <cell r="I1812">
            <v>-1000000</v>
          </cell>
          <cell r="J1812">
            <v>0</v>
          </cell>
          <cell r="K1812">
            <v>0</v>
          </cell>
          <cell r="L1812">
            <v>-1000000</v>
          </cell>
        </row>
        <row r="1813">
          <cell r="A1813" t="str">
            <v>2111060631</v>
          </cell>
          <cell r="B1813">
            <v>18</v>
          </cell>
          <cell r="C1813" t="str">
            <v>21110606USD-196-31</v>
          </cell>
          <cell r="D1813" t="str">
            <v>Otras entidades del Sistema Financiero - ML (Obligaciones con el Publico DPF (1M</v>
          </cell>
          <cell r="E1813">
            <v>-1000000</v>
          </cell>
          <cell r="F1813">
            <v>0</v>
          </cell>
          <cell r="G1813">
            <v>0</v>
          </cell>
          <cell r="H1813">
            <v>-1000000</v>
          </cell>
          <cell r="I1813">
            <v>-1000000</v>
          </cell>
          <cell r="J1813">
            <v>0</v>
          </cell>
          <cell r="K1813">
            <v>0</v>
          </cell>
          <cell r="L1813">
            <v>-1000000</v>
          </cell>
        </row>
        <row r="1814">
          <cell r="A1814" t="str">
            <v>2111069902</v>
          </cell>
          <cell r="B1814">
            <v>14</v>
          </cell>
          <cell r="C1814" t="str">
            <v>2111069902 USD</v>
          </cell>
          <cell r="D1814" t="str">
            <v>Intereses y otros por pagar Entidades Estado</v>
          </cell>
          <cell r="E1814">
            <v>-1214.28</v>
          </cell>
          <cell r="F1814">
            <v>2428.56</v>
          </cell>
          <cell r="G1814">
            <v>4330.0600000000004</v>
          </cell>
          <cell r="H1814">
            <v>-3115.78</v>
          </cell>
          <cell r="I1814">
            <v>-1214.28</v>
          </cell>
          <cell r="J1814">
            <v>2428.56</v>
          </cell>
          <cell r="K1814">
            <v>4330.0600000000004</v>
          </cell>
          <cell r="L1814">
            <v>-3115.78</v>
          </cell>
        </row>
        <row r="1815">
          <cell r="A1815" t="str">
            <v>211106993102</v>
          </cell>
          <cell r="B1815">
            <v>20</v>
          </cell>
          <cell r="C1815" t="str">
            <v>2111069902USD-195-31</v>
          </cell>
          <cell r="D1815" t="str">
            <v>Intereses y otros por pagar Entidades Estado (Intereses Devengados por Pagar - D</v>
          </cell>
          <cell r="E1815">
            <v>-1214.28</v>
          </cell>
          <cell r="F1815">
            <v>2428.56</v>
          </cell>
          <cell r="G1815">
            <v>4330.0600000000004</v>
          </cell>
          <cell r="H1815">
            <v>-3115.78</v>
          </cell>
          <cell r="I1815">
            <v>-1214.28</v>
          </cell>
          <cell r="J1815">
            <v>2428.56</v>
          </cell>
          <cell r="K1815">
            <v>4330.0600000000004</v>
          </cell>
          <cell r="L1815">
            <v>-3115.78</v>
          </cell>
        </row>
        <row r="1816">
          <cell r="A1816" t="str">
            <v>2111069903</v>
          </cell>
          <cell r="B1816">
            <v>14</v>
          </cell>
          <cell r="C1816" t="str">
            <v>2111069903 USD</v>
          </cell>
          <cell r="D1816" t="str">
            <v>Intereses y otros por pagar Privada</v>
          </cell>
          <cell r="E1816">
            <v>-1568.07</v>
          </cell>
          <cell r="F1816">
            <v>6209.57</v>
          </cell>
          <cell r="G1816">
            <v>6353</v>
          </cell>
          <cell r="H1816">
            <v>-1711.5</v>
          </cell>
          <cell r="I1816">
            <v>-1568.07</v>
          </cell>
          <cell r="J1816">
            <v>6209.57</v>
          </cell>
          <cell r="K1816">
            <v>6353</v>
          </cell>
          <cell r="L1816">
            <v>-1711.5</v>
          </cell>
        </row>
        <row r="1817">
          <cell r="A1817" t="str">
            <v>211106992503</v>
          </cell>
          <cell r="B1817">
            <v>20</v>
          </cell>
          <cell r="C1817" t="str">
            <v>2111069903USD-195-25</v>
          </cell>
          <cell r="D1817" t="str">
            <v>Intereses y otros por pagar Privada (Intereses Devengados por Pagar - DPF (1M /</v>
          </cell>
          <cell r="E1817">
            <v>-361.64</v>
          </cell>
          <cell r="F1817">
            <v>1808.22</v>
          </cell>
          <cell r="G1817">
            <v>1868.49</v>
          </cell>
          <cell r="H1817">
            <v>-421.91</v>
          </cell>
          <cell r="I1817">
            <v>-361.64</v>
          </cell>
          <cell r="J1817">
            <v>1808.22</v>
          </cell>
          <cell r="K1817">
            <v>1868.49</v>
          </cell>
          <cell r="L1817">
            <v>-421.91</v>
          </cell>
        </row>
        <row r="1818">
          <cell r="A1818" t="str">
            <v>211106993103</v>
          </cell>
          <cell r="B1818">
            <v>20</v>
          </cell>
          <cell r="C1818" t="str">
            <v>2111069903USD-195-31</v>
          </cell>
          <cell r="D1818" t="str">
            <v>Intereses y otros por pagar Privada (Intereses Devengados por Pagar - DPF (1M /</v>
          </cell>
          <cell r="E1818">
            <v>-1206.43</v>
          </cell>
          <cell r="F1818">
            <v>4401.3500000000004</v>
          </cell>
          <cell r="G1818">
            <v>4484.51</v>
          </cell>
          <cell r="H1818">
            <v>-1289.5899999999999</v>
          </cell>
          <cell r="I1818">
            <v>-1206.43</v>
          </cell>
          <cell r="J1818">
            <v>4401.3500000000004</v>
          </cell>
          <cell r="K1818">
            <v>4484.51</v>
          </cell>
          <cell r="L1818">
            <v>-1289.5899999999999</v>
          </cell>
        </row>
        <row r="1819">
          <cell r="A1819" t="str">
            <v>2111069904</v>
          </cell>
          <cell r="B1819">
            <v>14</v>
          </cell>
          <cell r="C1819" t="str">
            <v>2111069904 USD</v>
          </cell>
          <cell r="D1819" t="str">
            <v>Intereses y otros por pagar Particulares</v>
          </cell>
          <cell r="E1819">
            <v>-446.93</v>
          </cell>
          <cell r="F1819">
            <v>174.44</v>
          </cell>
          <cell r="G1819">
            <v>107.44</v>
          </cell>
          <cell r="H1819">
            <v>-379.93</v>
          </cell>
          <cell r="I1819">
            <v>-446.93</v>
          </cell>
          <cell r="J1819">
            <v>174.44</v>
          </cell>
          <cell r="K1819">
            <v>107.44</v>
          </cell>
          <cell r="L1819">
            <v>-379.93</v>
          </cell>
        </row>
        <row r="1820">
          <cell r="A1820" t="str">
            <v>211106990804</v>
          </cell>
          <cell r="B1820">
            <v>20</v>
          </cell>
          <cell r="C1820" t="str">
            <v>2111069904USD-195-08</v>
          </cell>
          <cell r="D1820" t="str">
            <v>Intereses y otros por pagar Particulares (Intereses Devengados por Pagar - DPF (</v>
          </cell>
          <cell r="E1820">
            <v>-0.12</v>
          </cell>
          <cell r="F1820">
            <v>0.14000000000000001</v>
          </cell>
          <cell r="G1820">
            <v>0.15</v>
          </cell>
          <cell r="H1820">
            <v>-0.13</v>
          </cell>
          <cell r="I1820">
            <v>-0.12</v>
          </cell>
          <cell r="J1820">
            <v>0.14000000000000001</v>
          </cell>
          <cell r="K1820">
            <v>0.15</v>
          </cell>
          <cell r="L1820">
            <v>-0.13</v>
          </cell>
        </row>
        <row r="1821">
          <cell r="A1821" t="str">
            <v>211106991204</v>
          </cell>
          <cell r="B1821">
            <v>20</v>
          </cell>
          <cell r="C1821" t="str">
            <v>2111069904USD-195-12</v>
          </cell>
          <cell r="D1821" t="str">
            <v>Intereses y otros por pagar Particulares (Intereses Devengados por Pagar - DPF (</v>
          </cell>
          <cell r="E1821">
            <v>-271.69</v>
          </cell>
          <cell r="F1821">
            <v>0</v>
          </cell>
          <cell r="G1821">
            <v>1.27</v>
          </cell>
          <cell r="H1821">
            <v>-272.95999999999998</v>
          </cell>
          <cell r="I1821">
            <v>-271.69</v>
          </cell>
          <cell r="J1821">
            <v>0</v>
          </cell>
          <cell r="K1821">
            <v>1.27</v>
          </cell>
          <cell r="L1821">
            <v>-272.95999999999998</v>
          </cell>
        </row>
        <row r="1822">
          <cell r="A1822" t="str">
            <v>211106991304</v>
          </cell>
          <cell r="B1822">
            <v>20</v>
          </cell>
          <cell r="C1822" t="str">
            <v>2111069904USD-195-13</v>
          </cell>
          <cell r="D1822" t="str">
            <v>Intereses y otros por pagar Particulares (Intereses Devengados por Pagar - DPF (</v>
          </cell>
          <cell r="E1822">
            <v>-2.4</v>
          </cell>
          <cell r="F1822">
            <v>2.77</v>
          </cell>
          <cell r="G1822">
            <v>0.56999999999999995</v>
          </cell>
          <cell r="H1822">
            <v>-0.2</v>
          </cell>
          <cell r="I1822">
            <v>-2.4</v>
          </cell>
          <cell r="J1822">
            <v>2.77</v>
          </cell>
          <cell r="K1822">
            <v>0.56999999999999995</v>
          </cell>
          <cell r="L1822">
            <v>-0.2</v>
          </cell>
        </row>
        <row r="1823">
          <cell r="A1823" t="str">
            <v>211106992404</v>
          </cell>
          <cell r="B1823">
            <v>20</v>
          </cell>
          <cell r="C1823" t="str">
            <v>2111069904USD-195-24</v>
          </cell>
          <cell r="D1823" t="str">
            <v>Intereses y otros por pagar Particulares (Intereses Devengados por Pagar - DPF (</v>
          </cell>
          <cell r="E1823">
            <v>-1.1200000000000001</v>
          </cell>
          <cell r="F1823">
            <v>0</v>
          </cell>
          <cell r="G1823">
            <v>0.3</v>
          </cell>
          <cell r="H1823">
            <v>-1.42</v>
          </cell>
          <cell r="I1823">
            <v>-1.1200000000000001</v>
          </cell>
          <cell r="J1823">
            <v>0</v>
          </cell>
          <cell r="K1823">
            <v>0.3</v>
          </cell>
          <cell r="L1823">
            <v>-1.42</v>
          </cell>
        </row>
        <row r="1824">
          <cell r="A1824" t="str">
            <v>211106993104</v>
          </cell>
          <cell r="B1824">
            <v>20</v>
          </cell>
          <cell r="C1824" t="str">
            <v>2111069904USD-195-31</v>
          </cell>
          <cell r="D1824" t="str">
            <v>Intereses y otros por pagar Particulares (Intereses Devengados por Pagar - DPF (</v>
          </cell>
          <cell r="E1824">
            <v>-81.64</v>
          </cell>
          <cell r="F1824">
            <v>171.53</v>
          </cell>
          <cell r="G1824">
            <v>104.51</v>
          </cell>
          <cell r="H1824">
            <v>-14.62</v>
          </cell>
          <cell r="I1824">
            <v>-81.64</v>
          </cell>
          <cell r="J1824">
            <v>171.53</v>
          </cell>
          <cell r="K1824">
            <v>104.51</v>
          </cell>
          <cell r="L1824">
            <v>-14.62</v>
          </cell>
        </row>
        <row r="1825">
          <cell r="A1825" t="str">
            <v>211106994104</v>
          </cell>
          <cell r="B1825">
            <v>20</v>
          </cell>
          <cell r="C1825" t="str">
            <v>2111069904USD-195-41</v>
          </cell>
          <cell r="D1825" t="str">
            <v>Intereses y otros por pagar Particulares (Intereses Devengados por Pagar - DPF (</v>
          </cell>
          <cell r="E1825">
            <v>-89.96</v>
          </cell>
          <cell r="F1825">
            <v>0</v>
          </cell>
          <cell r="G1825">
            <v>0.64</v>
          </cell>
          <cell r="H1825">
            <v>-90.6</v>
          </cell>
          <cell r="I1825">
            <v>-89.96</v>
          </cell>
          <cell r="J1825">
            <v>0</v>
          </cell>
          <cell r="K1825">
            <v>0.64</v>
          </cell>
          <cell r="L1825">
            <v>-90.6</v>
          </cell>
        </row>
        <row r="1826">
          <cell r="A1826" t="str">
            <v>2111069906</v>
          </cell>
          <cell r="B1826">
            <v>14</v>
          </cell>
          <cell r="C1826" t="str">
            <v>2111069906 USD</v>
          </cell>
          <cell r="D1826" t="str">
            <v>Intereses y otros por pagar Otras</v>
          </cell>
          <cell r="E1826">
            <v>-299.18</v>
          </cell>
          <cell r="F1826">
            <v>4487.67</v>
          </cell>
          <cell r="G1826">
            <v>4637.26</v>
          </cell>
          <cell r="H1826">
            <v>-448.77</v>
          </cell>
          <cell r="I1826">
            <v>-299.18</v>
          </cell>
          <cell r="J1826">
            <v>4487.67</v>
          </cell>
          <cell r="K1826">
            <v>4637.26</v>
          </cell>
          <cell r="L1826">
            <v>-448.77</v>
          </cell>
        </row>
        <row r="1827">
          <cell r="A1827" t="str">
            <v>211106993106</v>
          </cell>
          <cell r="B1827">
            <v>20</v>
          </cell>
          <cell r="C1827" t="str">
            <v>2111069906USD-195-31</v>
          </cell>
          <cell r="D1827" t="str">
            <v>Intereses y otros por pagar Otras (Intereses Devengados por Pagar - DPF (1M / IR</v>
          </cell>
          <cell r="E1827">
            <v>-299.18</v>
          </cell>
          <cell r="F1827">
            <v>4487.67</v>
          </cell>
          <cell r="G1827">
            <v>4637.26</v>
          </cell>
          <cell r="H1827">
            <v>-448.77</v>
          </cell>
          <cell r="I1827">
            <v>-299.18</v>
          </cell>
          <cell r="J1827">
            <v>4487.67</v>
          </cell>
          <cell r="K1827">
            <v>4637.26</v>
          </cell>
          <cell r="L1827">
            <v>-448.77</v>
          </cell>
        </row>
        <row r="1828">
          <cell r="A1828" t="str">
            <v>211107</v>
          </cell>
          <cell r="B1828">
            <v>6</v>
          </cell>
          <cell r="C1828">
            <v>211107</v>
          </cell>
          <cell r="D1828" t="str">
            <v>DEPÓSITOS A 180 DÍAS PLAZO</v>
          </cell>
          <cell r="I1828">
            <v>-66214193.649999999</v>
          </cell>
          <cell r="J1828">
            <v>9164608.3699999992</v>
          </cell>
          <cell r="K1828">
            <v>7849117.2000000002</v>
          </cell>
          <cell r="L1828">
            <v>-64898702.479999997</v>
          </cell>
        </row>
        <row r="1829">
          <cell r="A1829" t="str">
            <v>21110702 U</v>
          </cell>
          <cell r="B1829">
            <v>12</v>
          </cell>
          <cell r="C1829" t="str">
            <v>21110702 USD</v>
          </cell>
          <cell r="D1829" t="str">
            <v>Entidades del Estado - ML</v>
          </cell>
          <cell r="E1829">
            <v>-12419028.560000001</v>
          </cell>
          <cell r="F1829">
            <v>700000</v>
          </cell>
          <cell r="G1829">
            <v>2800000</v>
          </cell>
          <cell r="H1829">
            <v>-14519028.560000001</v>
          </cell>
          <cell r="I1829">
            <v>-12419028.560000001</v>
          </cell>
          <cell r="J1829">
            <v>700000</v>
          </cell>
          <cell r="K1829">
            <v>2800000</v>
          </cell>
          <cell r="L1829">
            <v>-14519028.560000001</v>
          </cell>
        </row>
        <row r="1830">
          <cell r="A1830" t="str">
            <v>2111070231</v>
          </cell>
          <cell r="B1830">
            <v>18</v>
          </cell>
          <cell r="C1830" t="str">
            <v>21110702USD-196-31</v>
          </cell>
          <cell r="D1830" t="str">
            <v>Entidades del Estado - ML (Obligaciones con el Publico DPF (1M / I-Residents))</v>
          </cell>
          <cell r="E1830">
            <v>-12419028.560000001</v>
          </cell>
          <cell r="F1830">
            <v>700000</v>
          </cell>
          <cell r="G1830">
            <v>2800000</v>
          </cell>
          <cell r="H1830">
            <v>-14519028.560000001</v>
          </cell>
          <cell r="I1830">
            <v>-12419028.560000001</v>
          </cell>
          <cell r="J1830">
            <v>700000</v>
          </cell>
          <cell r="K1830">
            <v>2800000</v>
          </cell>
          <cell r="L1830">
            <v>-14519028.560000001</v>
          </cell>
        </row>
        <row r="1831">
          <cell r="A1831" t="str">
            <v>21110703 U</v>
          </cell>
          <cell r="B1831">
            <v>12</v>
          </cell>
          <cell r="C1831" t="str">
            <v>21110703 USD</v>
          </cell>
          <cell r="D1831" t="str">
            <v>Empresas privadas - ML</v>
          </cell>
          <cell r="E1831">
            <v>-16046476.609999999</v>
          </cell>
          <cell r="F1831">
            <v>3103000</v>
          </cell>
          <cell r="G1831">
            <v>955000</v>
          </cell>
          <cell r="H1831">
            <v>-13898476.609999999</v>
          </cell>
          <cell r="I1831">
            <v>-16046476.609999999</v>
          </cell>
          <cell r="J1831">
            <v>3103000</v>
          </cell>
          <cell r="K1831">
            <v>955000</v>
          </cell>
          <cell r="L1831">
            <v>-13898476.609999999</v>
          </cell>
        </row>
        <row r="1832">
          <cell r="A1832" t="str">
            <v>2111070302</v>
          </cell>
          <cell r="B1832">
            <v>18</v>
          </cell>
          <cell r="C1832" t="str">
            <v>21110703USD-196-02</v>
          </cell>
          <cell r="D1832" t="str">
            <v>Empresas privadas - ML (Obligaciones con el Publico DPF (1M / I-Residents))</v>
          </cell>
          <cell r="E1832">
            <v>-453000</v>
          </cell>
          <cell r="F1832">
            <v>3000</v>
          </cell>
          <cell r="G1832">
            <v>0</v>
          </cell>
          <cell r="H1832">
            <v>-450000</v>
          </cell>
          <cell r="I1832">
            <v>-453000</v>
          </cell>
          <cell r="J1832">
            <v>3000</v>
          </cell>
          <cell r="K1832">
            <v>0</v>
          </cell>
          <cell r="L1832">
            <v>-450000</v>
          </cell>
        </row>
        <row r="1833">
          <cell r="A1833" t="str">
            <v>2111070311</v>
          </cell>
          <cell r="B1833">
            <v>18</v>
          </cell>
          <cell r="C1833" t="str">
            <v>21110703USD-196-11</v>
          </cell>
          <cell r="D1833" t="str">
            <v>Empresas privadas - ML (Obligaciones con el Publico DPF (1M / I-Residents))</v>
          </cell>
          <cell r="E1833">
            <v>-11500</v>
          </cell>
          <cell r="F1833">
            <v>0</v>
          </cell>
          <cell r="G1833">
            <v>0</v>
          </cell>
          <cell r="H1833">
            <v>-11500</v>
          </cell>
          <cell r="I1833">
            <v>-11500</v>
          </cell>
          <cell r="J1833">
            <v>0</v>
          </cell>
          <cell r="K1833">
            <v>0</v>
          </cell>
          <cell r="L1833">
            <v>-11500</v>
          </cell>
        </row>
        <row r="1834">
          <cell r="A1834" t="str">
            <v>2111070313</v>
          </cell>
          <cell r="B1834">
            <v>18</v>
          </cell>
          <cell r="C1834" t="str">
            <v>21110703USD-196-13</v>
          </cell>
          <cell r="D1834" t="str">
            <v>Empresas privadas - ML (Obligaciones con el Publico DPF (1M / I-Residents))</v>
          </cell>
          <cell r="E1834">
            <v>-10000</v>
          </cell>
          <cell r="F1834">
            <v>0</v>
          </cell>
          <cell r="G1834">
            <v>0</v>
          </cell>
          <cell r="H1834">
            <v>-10000</v>
          </cell>
          <cell r="I1834">
            <v>-10000</v>
          </cell>
          <cell r="J1834">
            <v>0</v>
          </cell>
          <cell r="K1834">
            <v>0</v>
          </cell>
          <cell r="L1834">
            <v>-10000</v>
          </cell>
        </row>
        <row r="1835">
          <cell r="A1835" t="str">
            <v>2111070325</v>
          </cell>
          <cell r="B1835">
            <v>18</v>
          </cell>
          <cell r="C1835" t="str">
            <v>21110703USD-196-25</v>
          </cell>
          <cell r="D1835" t="str">
            <v>Empresas privadas - ML (Obligaciones con el Publico DPF (1M / I-Residents))</v>
          </cell>
          <cell r="E1835">
            <v>-4799500</v>
          </cell>
          <cell r="F1835">
            <v>400000</v>
          </cell>
          <cell r="G1835">
            <v>0</v>
          </cell>
          <cell r="H1835">
            <v>-4399500</v>
          </cell>
          <cell r="I1835">
            <v>-4799500</v>
          </cell>
          <cell r="J1835">
            <v>400000</v>
          </cell>
          <cell r="K1835">
            <v>0</v>
          </cell>
          <cell r="L1835">
            <v>-4399500</v>
          </cell>
        </row>
        <row r="1836">
          <cell r="A1836" t="str">
            <v>2111070327</v>
          </cell>
          <cell r="B1836">
            <v>18</v>
          </cell>
          <cell r="C1836" t="str">
            <v>21110703USD-196-27</v>
          </cell>
          <cell r="D1836" t="str">
            <v>Empresas privadas - ML (Obligaciones con el Publico DPF (1M / I-Residents))</v>
          </cell>
          <cell r="E1836">
            <v>-10000</v>
          </cell>
          <cell r="F1836">
            <v>0</v>
          </cell>
          <cell r="G1836">
            <v>0</v>
          </cell>
          <cell r="H1836">
            <v>-10000</v>
          </cell>
          <cell r="I1836">
            <v>-10000</v>
          </cell>
          <cell r="J1836">
            <v>0</v>
          </cell>
          <cell r="K1836">
            <v>0</v>
          </cell>
          <cell r="L1836">
            <v>-10000</v>
          </cell>
        </row>
        <row r="1837">
          <cell r="A1837" t="str">
            <v>2111070331</v>
          </cell>
          <cell r="B1837">
            <v>18</v>
          </cell>
          <cell r="C1837" t="str">
            <v>21110703USD-196-31</v>
          </cell>
          <cell r="D1837" t="str">
            <v>Empresas privadas - ML (Obligaciones con el Publico DPF (1M / I-Residents))</v>
          </cell>
          <cell r="E1837">
            <v>-10462476.609999999</v>
          </cell>
          <cell r="F1837">
            <v>2700000</v>
          </cell>
          <cell r="G1837">
            <v>900000</v>
          </cell>
          <cell r="H1837">
            <v>-8662476.6099999994</v>
          </cell>
          <cell r="I1837">
            <v>-10462476.609999999</v>
          </cell>
          <cell r="J1837">
            <v>2700000</v>
          </cell>
          <cell r="K1837">
            <v>900000</v>
          </cell>
          <cell r="L1837">
            <v>-8662476.6099999994</v>
          </cell>
        </row>
        <row r="1838">
          <cell r="A1838" t="str">
            <v>2111070358</v>
          </cell>
          <cell r="B1838">
            <v>18</v>
          </cell>
          <cell r="C1838" t="str">
            <v>21110703USD-196-58</v>
          </cell>
          <cell r="D1838" t="str">
            <v>Empresas privadas - ML (Obligaciones con el Publico DPF (1M / I-Residents))</v>
          </cell>
          <cell r="E1838">
            <v>-100000</v>
          </cell>
          <cell r="F1838">
            <v>0</v>
          </cell>
          <cell r="G1838">
            <v>0</v>
          </cell>
          <cell r="H1838">
            <v>-100000</v>
          </cell>
          <cell r="I1838">
            <v>-100000</v>
          </cell>
          <cell r="J1838">
            <v>0</v>
          </cell>
          <cell r="K1838">
            <v>0</v>
          </cell>
          <cell r="L1838">
            <v>-100000</v>
          </cell>
        </row>
        <row r="1839">
          <cell r="A1839" t="str">
            <v>2111070359</v>
          </cell>
          <cell r="B1839">
            <v>18</v>
          </cell>
          <cell r="C1839" t="str">
            <v>21110703USD-196-59</v>
          </cell>
          <cell r="D1839" t="str">
            <v>Empresas privadas - ML (Obligaciones con el Publico DPF (1M / I-Residents))</v>
          </cell>
          <cell r="E1839">
            <v>-200000</v>
          </cell>
          <cell r="F1839">
            <v>0</v>
          </cell>
          <cell r="G1839">
            <v>55000</v>
          </cell>
          <cell r="H1839">
            <v>-255000</v>
          </cell>
          <cell r="I1839">
            <v>-200000</v>
          </cell>
          <cell r="J1839">
            <v>0</v>
          </cell>
          <cell r="K1839">
            <v>55000</v>
          </cell>
          <cell r="L1839">
            <v>-255000</v>
          </cell>
        </row>
        <row r="1840">
          <cell r="A1840" t="str">
            <v>21110704 U</v>
          </cell>
          <cell r="B1840">
            <v>12</v>
          </cell>
          <cell r="C1840" t="str">
            <v>21110704 USD</v>
          </cell>
          <cell r="D1840" t="str">
            <v>Particulares - ML</v>
          </cell>
          <cell r="E1840">
            <v>-24461409.969999999</v>
          </cell>
          <cell r="F1840">
            <v>3760239.92</v>
          </cell>
          <cell r="G1840">
            <v>1740304.22</v>
          </cell>
          <cell r="H1840">
            <v>-22441474.27</v>
          </cell>
          <cell r="I1840">
            <v>-24461409.969999999</v>
          </cell>
          <cell r="J1840">
            <v>3760239.92</v>
          </cell>
          <cell r="K1840">
            <v>1740304.22</v>
          </cell>
          <cell r="L1840">
            <v>-22441474.27</v>
          </cell>
        </row>
        <row r="1841">
          <cell r="A1841" t="str">
            <v>2111070401</v>
          </cell>
          <cell r="B1841">
            <v>18</v>
          </cell>
          <cell r="C1841" t="str">
            <v>21110704USD-196-01</v>
          </cell>
          <cell r="D1841" t="str">
            <v>Particulares - ML (Obligaciones con el Publico DPF (1M / I-Residents))</v>
          </cell>
          <cell r="E1841">
            <v>-331250.82</v>
          </cell>
          <cell r="F1841">
            <v>22000</v>
          </cell>
          <cell r="G1841">
            <v>0</v>
          </cell>
          <cell r="H1841">
            <v>-309250.82</v>
          </cell>
          <cell r="I1841">
            <v>-331250.82</v>
          </cell>
          <cell r="J1841">
            <v>22000</v>
          </cell>
          <cell r="K1841">
            <v>0</v>
          </cell>
          <cell r="L1841">
            <v>-309250.82</v>
          </cell>
        </row>
        <row r="1842">
          <cell r="A1842" t="str">
            <v>2111070402</v>
          </cell>
          <cell r="B1842">
            <v>18</v>
          </cell>
          <cell r="C1842" t="str">
            <v>21110704USD-196-02</v>
          </cell>
          <cell r="D1842" t="str">
            <v>Particulares - ML (Obligaciones con el Publico DPF (1M / I-Residents))</v>
          </cell>
          <cell r="E1842">
            <v>-2489311.17</v>
          </cell>
          <cell r="F1842">
            <v>506811.4</v>
          </cell>
          <cell r="G1842">
            <v>31000</v>
          </cell>
          <cell r="H1842">
            <v>-2013499.77</v>
          </cell>
          <cell r="I1842">
            <v>-2489311.17</v>
          </cell>
          <cell r="J1842">
            <v>506811.4</v>
          </cell>
          <cell r="K1842">
            <v>31000</v>
          </cell>
          <cell r="L1842">
            <v>-2013499.77</v>
          </cell>
        </row>
        <row r="1843">
          <cell r="A1843" t="str">
            <v>2111070403</v>
          </cell>
          <cell r="B1843">
            <v>18</v>
          </cell>
          <cell r="C1843" t="str">
            <v>21110704USD-196-03</v>
          </cell>
          <cell r="D1843" t="str">
            <v>Particulares - ML (Obligaciones con el Publico DPF (1M / I-Residents))</v>
          </cell>
          <cell r="E1843">
            <v>-486107.15</v>
          </cell>
          <cell r="F1843">
            <v>30002.19</v>
          </cell>
          <cell r="G1843">
            <v>106002.19</v>
          </cell>
          <cell r="H1843">
            <v>-562107.15</v>
          </cell>
          <cell r="I1843">
            <v>-486107.15</v>
          </cell>
          <cell r="J1843">
            <v>30002.19</v>
          </cell>
          <cell r="K1843">
            <v>106002.19</v>
          </cell>
          <cell r="L1843">
            <v>-562107.15</v>
          </cell>
        </row>
        <row r="1844">
          <cell r="A1844" t="str">
            <v>2111070404</v>
          </cell>
          <cell r="B1844">
            <v>18</v>
          </cell>
          <cell r="C1844" t="str">
            <v>21110704USD-196-04</v>
          </cell>
          <cell r="D1844" t="str">
            <v>Particulares - ML (Obligaciones con el Publico DPF (1M / I-Residents))</v>
          </cell>
          <cell r="E1844">
            <v>-150409.32</v>
          </cell>
          <cell r="F1844">
            <v>37000</v>
          </cell>
          <cell r="G1844">
            <v>58000</v>
          </cell>
          <cell r="H1844">
            <v>-171409.32</v>
          </cell>
          <cell r="I1844">
            <v>-150409.32</v>
          </cell>
          <cell r="J1844">
            <v>37000</v>
          </cell>
          <cell r="K1844">
            <v>58000</v>
          </cell>
          <cell r="L1844">
            <v>-171409.32</v>
          </cell>
        </row>
        <row r="1845">
          <cell r="A1845" t="str">
            <v>2111070405</v>
          </cell>
          <cell r="B1845">
            <v>18</v>
          </cell>
          <cell r="C1845" t="str">
            <v>21110704USD-196-05</v>
          </cell>
          <cell r="D1845" t="str">
            <v>Particulares - ML (Obligaciones con el Publico DPF (1M / I-Residents))</v>
          </cell>
          <cell r="E1845">
            <v>-161614.29</v>
          </cell>
          <cell r="F1845">
            <v>0</v>
          </cell>
          <cell r="G1845">
            <v>0</v>
          </cell>
          <cell r="H1845">
            <v>-161614.29</v>
          </cell>
          <cell r="I1845">
            <v>-161614.29</v>
          </cell>
          <cell r="J1845">
            <v>0</v>
          </cell>
          <cell r="K1845">
            <v>0</v>
          </cell>
          <cell r="L1845">
            <v>-161614.29</v>
          </cell>
        </row>
        <row r="1846">
          <cell r="A1846" t="str">
            <v>2111070407</v>
          </cell>
          <cell r="B1846">
            <v>18</v>
          </cell>
          <cell r="C1846" t="str">
            <v>21110704USD-196-07</v>
          </cell>
          <cell r="D1846" t="str">
            <v>Particulares - ML (Obligaciones con el Publico DPF (1M / I-Residents))</v>
          </cell>
          <cell r="E1846">
            <v>-649317.44999999995</v>
          </cell>
          <cell r="F1846">
            <v>21000</v>
          </cell>
          <cell r="G1846">
            <v>47000</v>
          </cell>
          <cell r="H1846">
            <v>-675317.45</v>
          </cell>
          <cell r="I1846">
            <v>-649317.44999999995</v>
          </cell>
          <cell r="J1846">
            <v>21000</v>
          </cell>
          <cell r="K1846">
            <v>47000</v>
          </cell>
          <cell r="L1846">
            <v>-675317.45</v>
          </cell>
        </row>
        <row r="1847">
          <cell r="A1847" t="str">
            <v>2111070408</v>
          </cell>
          <cell r="B1847">
            <v>18</v>
          </cell>
          <cell r="C1847" t="str">
            <v>21110704USD-196-08</v>
          </cell>
          <cell r="D1847" t="str">
            <v>Particulares - ML (Obligaciones con el Publico DPF (1M / I-Residents))</v>
          </cell>
          <cell r="E1847">
            <v>-351803.02</v>
          </cell>
          <cell r="F1847">
            <v>87000</v>
          </cell>
          <cell r="G1847">
            <v>61000</v>
          </cell>
          <cell r="H1847">
            <v>-325803.02</v>
          </cell>
          <cell r="I1847">
            <v>-351803.02</v>
          </cell>
          <cell r="J1847">
            <v>87000</v>
          </cell>
          <cell r="K1847">
            <v>61000</v>
          </cell>
          <cell r="L1847">
            <v>-325803.02</v>
          </cell>
        </row>
        <row r="1848">
          <cell r="A1848" t="str">
            <v>2111070410</v>
          </cell>
          <cell r="B1848">
            <v>18</v>
          </cell>
          <cell r="C1848" t="str">
            <v>21110704USD-196-10</v>
          </cell>
          <cell r="D1848" t="str">
            <v>Particulares - ML (Obligaciones con el Publico DPF (1M / I-Residents))</v>
          </cell>
          <cell r="E1848">
            <v>-221921</v>
          </cell>
          <cell r="F1848">
            <v>0</v>
          </cell>
          <cell r="G1848">
            <v>0</v>
          </cell>
          <cell r="H1848">
            <v>-221921</v>
          </cell>
          <cell r="I1848">
            <v>-221921</v>
          </cell>
          <cell r="J1848">
            <v>0</v>
          </cell>
          <cell r="K1848">
            <v>0</v>
          </cell>
          <cell r="L1848">
            <v>-221921</v>
          </cell>
        </row>
        <row r="1849">
          <cell r="A1849" t="str">
            <v>2111070411</v>
          </cell>
          <cell r="B1849">
            <v>18</v>
          </cell>
          <cell r="C1849" t="str">
            <v>21110704USD-196-11</v>
          </cell>
          <cell r="D1849" t="str">
            <v>Particulares - ML (Obligaciones con el Publico DPF (1M / I-Residents))</v>
          </cell>
          <cell r="E1849">
            <v>-184757.14</v>
          </cell>
          <cell r="F1849">
            <v>32005.919999999998</v>
          </cell>
          <cell r="G1849">
            <v>37505.919999999998</v>
          </cell>
          <cell r="H1849">
            <v>-190257.14</v>
          </cell>
          <cell r="I1849">
            <v>-184757.14</v>
          </cell>
          <cell r="J1849">
            <v>32005.919999999998</v>
          </cell>
          <cell r="K1849">
            <v>37505.919999999998</v>
          </cell>
          <cell r="L1849">
            <v>-190257.14</v>
          </cell>
        </row>
        <row r="1850">
          <cell r="A1850" t="str">
            <v>2111070412</v>
          </cell>
          <cell r="B1850">
            <v>18</v>
          </cell>
          <cell r="C1850" t="str">
            <v>21110704USD-196-12</v>
          </cell>
          <cell r="D1850" t="str">
            <v>Particulares - ML (Obligaciones con el Publico DPF (1M / I-Residents))</v>
          </cell>
          <cell r="E1850">
            <v>-460408</v>
          </cell>
          <cell r="F1850">
            <v>26000</v>
          </cell>
          <cell r="G1850">
            <v>30000</v>
          </cell>
          <cell r="H1850">
            <v>-464408</v>
          </cell>
          <cell r="I1850">
            <v>-460408</v>
          </cell>
          <cell r="J1850">
            <v>26000</v>
          </cell>
          <cell r="K1850">
            <v>30000</v>
          </cell>
          <cell r="L1850">
            <v>-464408</v>
          </cell>
        </row>
        <row r="1851">
          <cell r="A1851" t="str">
            <v>2111070413</v>
          </cell>
          <cell r="B1851">
            <v>18</v>
          </cell>
          <cell r="C1851" t="str">
            <v>21110704USD-196-13</v>
          </cell>
          <cell r="D1851" t="str">
            <v>Particulares - ML (Obligaciones con el Publico DPF (1M / I-Residents))</v>
          </cell>
          <cell r="E1851">
            <v>-353965</v>
          </cell>
          <cell r="F1851">
            <v>30007.4</v>
          </cell>
          <cell r="G1851">
            <v>7.4</v>
          </cell>
          <cell r="H1851">
            <v>-323965</v>
          </cell>
          <cell r="I1851">
            <v>-353965</v>
          </cell>
          <cell r="J1851">
            <v>30007.4</v>
          </cell>
          <cell r="K1851">
            <v>7.4</v>
          </cell>
          <cell r="L1851">
            <v>-323965</v>
          </cell>
        </row>
        <row r="1852">
          <cell r="A1852" t="str">
            <v>2111070417</v>
          </cell>
          <cell r="B1852">
            <v>18</v>
          </cell>
          <cell r="C1852" t="str">
            <v>21110704USD-196-17</v>
          </cell>
          <cell r="D1852" t="str">
            <v>Particulares - ML (Obligaciones con el Publico DPF (1M / I-Residents))</v>
          </cell>
          <cell r="E1852">
            <v>-495372</v>
          </cell>
          <cell r="F1852">
            <v>57000</v>
          </cell>
          <cell r="G1852">
            <v>26500</v>
          </cell>
          <cell r="H1852">
            <v>-464872</v>
          </cell>
          <cell r="I1852">
            <v>-495372</v>
          </cell>
          <cell r="J1852">
            <v>57000</v>
          </cell>
          <cell r="K1852">
            <v>26500</v>
          </cell>
          <cell r="L1852">
            <v>-464872</v>
          </cell>
        </row>
        <row r="1853">
          <cell r="A1853" t="str">
            <v>2111070418</v>
          </cell>
          <cell r="B1853">
            <v>18</v>
          </cell>
          <cell r="C1853" t="str">
            <v>21110704USD-196-18</v>
          </cell>
          <cell r="D1853" t="str">
            <v>Particulares - ML (Obligaciones con el Publico DPF (1M / I-Residents))</v>
          </cell>
          <cell r="E1853">
            <v>-1318090</v>
          </cell>
          <cell r="F1853">
            <v>25013.01</v>
          </cell>
          <cell r="G1853">
            <v>30113.01</v>
          </cell>
          <cell r="H1853">
            <v>-1323190</v>
          </cell>
          <cell r="I1853">
            <v>-1318090</v>
          </cell>
          <cell r="J1853">
            <v>25013.01</v>
          </cell>
          <cell r="K1853">
            <v>30113.01</v>
          </cell>
          <cell r="L1853">
            <v>-1323190</v>
          </cell>
        </row>
        <row r="1854">
          <cell r="A1854" t="str">
            <v>2111070419</v>
          </cell>
          <cell r="B1854">
            <v>18</v>
          </cell>
          <cell r="C1854" t="str">
            <v>21110704USD-196-19</v>
          </cell>
          <cell r="D1854" t="str">
            <v>Particulares - ML (Obligaciones con el Publico DPF (1M / I-Residents))</v>
          </cell>
          <cell r="E1854">
            <v>-209800</v>
          </cell>
          <cell r="F1854">
            <v>20000</v>
          </cell>
          <cell r="G1854">
            <v>57388.92</v>
          </cell>
          <cell r="H1854">
            <v>-247188.92</v>
          </cell>
          <cell r="I1854">
            <v>-209800</v>
          </cell>
          <cell r="J1854">
            <v>20000</v>
          </cell>
          <cell r="K1854">
            <v>57388.92</v>
          </cell>
          <cell r="L1854">
            <v>-247188.92</v>
          </cell>
        </row>
        <row r="1855">
          <cell r="A1855" t="str">
            <v>2111070422</v>
          </cell>
          <cell r="B1855">
            <v>18</v>
          </cell>
          <cell r="C1855" t="str">
            <v>21110704USD-196-22</v>
          </cell>
          <cell r="D1855" t="str">
            <v>Particulares - ML (Obligaciones con el Publico DPF (1M / I-Residents))</v>
          </cell>
          <cell r="E1855">
            <v>-428200</v>
          </cell>
          <cell r="F1855">
            <v>0</v>
          </cell>
          <cell r="G1855">
            <v>40000</v>
          </cell>
          <cell r="H1855">
            <v>-468200</v>
          </cell>
          <cell r="I1855">
            <v>-428200</v>
          </cell>
          <cell r="J1855">
            <v>0</v>
          </cell>
          <cell r="K1855">
            <v>40000</v>
          </cell>
          <cell r="L1855">
            <v>-468200</v>
          </cell>
        </row>
        <row r="1856">
          <cell r="A1856" t="str">
            <v>2111070423</v>
          </cell>
          <cell r="B1856">
            <v>18</v>
          </cell>
          <cell r="C1856" t="str">
            <v>21110704USD-196-23</v>
          </cell>
          <cell r="D1856" t="str">
            <v>Particulares - ML (Obligaciones con el Publico DPF (1M / I-Residents))</v>
          </cell>
          <cell r="E1856">
            <v>-47850</v>
          </cell>
          <cell r="F1856">
            <v>0</v>
          </cell>
          <cell r="G1856">
            <v>0</v>
          </cell>
          <cell r="H1856">
            <v>-47850</v>
          </cell>
          <cell r="I1856">
            <v>-47850</v>
          </cell>
          <cell r="J1856">
            <v>0</v>
          </cell>
          <cell r="K1856">
            <v>0</v>
          </cell>
          <cell r="L1856">
            <v>-47850</v>
          </cell>
        </row>
        <row r="1857">
          <cell r="A1857" t="str">
            <v>2111070424</v>
          </cell>
          <cell r="B1857">
            <v>18</v>
          </cell>
          <cell r="C1857" t="str">
            <v>21110704USD-196-24</v>
          </cell>
          <cell r="D1857" t="str">
            <v>Particulares - ML (Obligaciones con el Publico DPF (1M / I-Residents))</v>
          </cell>
          <cell r="E1857">
            <v>-79000</v>
          </cell>
          <cell r="F1857">
            <v>14000</v>
          </cell>
          <cell r="G1857">
            <v>0</v>
          </cell>
          <cell r="H1857">
            <v>-65000</v>
          </cell>
          <cell r="I1857">
            <v>-79000</v>
          </cell>
          <cell r="J1857">
            <v>14000</v>
          </cell>
          <cell r="K1857">
            <v>0</v>
          </cell>
          <cell r="L1857">
            <v>-65000</v>
          </cell>
        </row>
        <row r="1858">
          <cell r="A1858" t="str">
            <v>2111070425</v>
          </cell>
          <cell r="B1858">
            <v>18</v>
          </cell>
          <cell r="C1858" t="str">
            <v>21110704USD-196-25</v>
          </cell>
          <cell r="D1858" t="str">
            <v>Particulares - ML (Obligaciones con el Publico DPF (1M / I-Residents))</v>
          </cell>
          <cell r="E1858">
            <v>-2639636.88</v>
          </cell>
          <cell r="F1858">
            <v>882000</v>
          </cell>
          <cell r="G1858">
            <v>244000</v>
          </cell>
          <cell r="H1858">
            <v>-2001636.88</v>
          </cell>
          <cell r="I1858">
            <v>-2639636.88</v>
          </cell>
          <cell r="J1858">
            <v>882000</v>
          </cell>
          <cell r="K1858">
            <v>244000</v>
          </cell>
          <cell r="L1858">
            <v>-2001636.88</v>
          </cell>
        </row>
        <row r="1859">
          <cell r="A1859" t="str">
            <v>2111070426</v>
          </cell>
          <cell r="B1859">
            <v>18</v>
          </cell>
          <cell r="C1859" t="str">
            <v>21110704USD-196-26</v>
          </cell>
          <cell r="D1859" t="str">
            <v>Particulares - ML (Obligaciones con el Publico DPF (1M / I-Residents))</v>
          </cell>
          <cell r="E1859">
            <v>-550948</v>
          </cell>
          <cell r="F1859">
            <v>5800</v>
          </cell>
          <cell r="G1859">
            <v>15000</v>
          </cell>
          <cell r="H1859">
            <v>-560148</v>
          </cell>
          <cell r="I1859">
            <v>-550948</v>
          </cell>
          <cell r="J1859">
            <v>5800</v>
          </cell>
          <cell r="K1859">
            <v>15000</v>
          </cell>
          <cell r="L1859">
            <v>-560148</v>
          </cell>
        </row>
        <row r="1860">
          <cell r="A1860" t="str">
            <v>2111070427</v>
          </cell>
          <cell r="B1860">
            <v>18</v>
          </cell>
          <cell r="C1860" t="str">
            <v>21110704USD-196-27</v>
          </cell>
          <cell r="D1860" t="str">
            <v>Particulares - ML (Obligaciones con el Publico DPF (1M / I-Residents))</v>
          </cell>
          <cell r="E1860">
            <v>-1182472</v>
          </cell>
          <cell r="F1860">
            <v>93000</v>
          </cell>
          <cell r="G1860">
            <v>135000</v>
          </cell>
          <cell r="H1860">
            <v>-1224472</v>
          </cell>
          <cell r="I1860">
            <v>-1182472</v>
          </cell>
          <cell r="J1860">
            <v>93000</v>
          </cell>
          <cell r="K1860">
            <v>135000</v>
          </cell>
          <cell r="L1860">
            <v>-1224472</v>
          </cell>
        </row>
        <row r="1861">
          <cell r="A1861" t="str">
            <v>2111070431</v>
          </cell>
          <cell r="B1861">
            <v>18</v>
          </cell>
          <cell r="C1861" t="str">
            <v>21110704USD-196-31</v>
          </cell>
          <cell r="D1861" t="str">
            <v>Particulares - ML (Obligaciones con el Publico DPF (1M / I-Residents))</v>
          </cell>
          <cell r="E1861">
            <v>-10144552.43</v>
          </cell>
          <cell r="F1861">
            <v>1836500</v>
          </cell>
          <cell r="G1861">
            <v>546600</v>
          </cell>
          <cell r="H1861">
            <v>-8854652.4299999997</v>
          </cell>
          <cell r="I1861">
            <v>-10144552.43</v>
          </cell>
          <cell r="J1861">
            <v>1836500</v>
          </cell>
          <cell r="K1861">
            <v>546600</v>
          </cell>
          <cell r="L1861">
            <v>-8854652.4299999997</v>
          </cell>
        </row>
        <row r="1862">
          <cell r="A1862" t="str">
            <v>2111070441</v>
          </cell>
          <cell r="B1862">
            <v>18</v>
          </cell>
          <cell r="C1862" t="str">
            <v>21110704USD-196-41</v>
          </cell>
          <cell r="D1862" t="str">
            <v>Particulares - ML (Obligaciones con el Publico DPF (1M / I-Residents))</v>
          </cell>
          <cell r="E1862">
            <v>-515429.6</v>
          </cell>
          <cell r="F1862">
            <v>17000</v>
          </cell>
          <cell r="G1862">
            <v>22000</v>
          </cell>
          <cell r="H1862">
            <v>-520429.6</v>
          </cell>
          <cell r="I1862">
            <v>-515429.6</v>
          </cell>
          <cell r="J1862">
            <v>17000</v>
          </cell>
          <cell r="K1862">
            <v>22000</v>
          </cell>
          <cell r="L1862">
            <v>-520429.6</v>
          </cell>
        </row>
        <row r="1863">
          <cell r="A1863" t="str">
            <v>2111070458</v>
          </cell>
          <cell r="B1863">
            <v>18</v>
          </cell>
          <cell r="C1863" t="str">
            <v>21110704USD-196-58</v>
          </cell>
          <cell r="D1863" t="str">
            <v>Particulares - ML (Obligaciones con el Publico DPF (1M / I-Residents))</v>
          </cell>
          <cell r="E1863">
            <v>-214194.7</v>
          </cell>
          <cell r="F1863">
            <v>18100</v>
          </cell>
          <cell r="G1863">
            <v>12286.78</v>
          </cell>
          <cell r="H1863">
            <v>-208381.48</v>
          </cell>
          <cell r="I1863">
            <v>-214194.7</v>
          </cell>
          <cell r="J1863">
            <v>18100</v>
          </cell>
          <cell r="K1863">
            <v>12286.78</v>
          </cell>
          <cell r="L1863">
            <v>-208381.48</v>
          </cell>
        </row>
        <row r="1864">
          <cell r="A1864" t="str">
            <v>2111070459</v>
          </cell>
          <cell r="B1864">
            <v>18</v>
          </cell>
          <cell r="C1864" t="str">
            <v>21110704USD-196-59</v>
          </cell>
          <cell r="D1864" t="str">
            <v>Particulares - ML (Obligaciones con el Publico DPF (1M / I-Residents))</v>
          </cell>
          <cell r="E1864">
            <v>-795000</v>
          </cell>
          <cell r="F1864">
            <v>0</v>
          </cell>
          <cell r="G1864">
            <v>240900</v>
          </cell>
          <cell r="H1864">
            <v>-1035900</v>
          </cell>
          <cell r="I1864">
            <v>-795000</v>
          </cell>
          <cell r="J1864">
            <v>0</v>
          </cell>
          <cell r="K1864">
            <v>240900</v>
          </cell>
          <cell r="L1864">
            <v>-1035900</v>
          </cell>
        </row>
        <row r="1865">
          <cell r="A1865" t="str">
            <v>21110706 U</v>
          </cell>
          <cell r="B1865">
            <v>12</v>
          </cell>
          <cell r="C1865" t="str">
            <v>21110706 USD</v>
          </cell>
          <cell r="D1865" t="str">
            <v>Otras entidades del Sistema Financiero - ML</v>
          </cell>
          <cell r="E1865">
            <v>-13097816.26</v>
          </cell>
          <cell r="F1865">
            <v>1300000</v>
          </cell>
          <cell r="G1865">
            <v>2060000</v>
          </cell>
          <cell r="H1865">
            <v>-13857816.26</v>
          </cell>
          <cell r="I1865">
            <v>-13097816.26</v>
          </cell>
          <cell r="J1865">
            <v>1300000</v>
          </cell>
          <cell r="K1865">
            <v>2060000</v>
          </cell>
          <cell r="L1865">
            <v>-13857816.26</v>
          </cell>
        </row>
        <row r="1866">
          <cell r="A1866" t="str">
            <v>2111070631</v>
          </cell>
          <cell r="B1866">
            <v>18</v>
          </cell>
          <cell r="C1866" t="str">
            <v>21110706USD-196-31</v>
          </cell>
          <cell r="D1866" t="str">
            <v>Otras entidades del Sistema Financiero - ML (Obligaciones con el Publico DPF (1M</v>
          </cell>
          <cell r="E1866">
            <v>-13097816.26</v>
          </cell>
          <cell r="F1866">
            <v>1300000</v>
          </cell>
          <cell r="G1866">
            <v>2060000</v>
          </cell>
          <cell r="H1866">
            <v>-13857816.26</v>
          </cell>
          <cell r="I1866">
            <v>-13097816.26</v>
          </cell>
          <cell r="J1866">
            <v>1300000</v>
          </cell>
          <cell r="K1866">
            <v>2060000</v>
          </cell>
          <cell r="L1866">
            <v>-13857816.26</v>
          </cell>
        </row>
        <row r="1867">
          <cell r="A1867" t="str">
            <v>2111079902</v>
          </cell>
          <cell r="B1867">
            <v>14</v>
          </cell>
          <cell r="C1867" t="str">
            <v>2111079902 USD</v>
          </cell>
          <cell r="D1867" t="str">
            <v>Intereses y otros por pagar Entidades Estado</v>
          </cell>
          <cell r="E1867">
            <v>-17860.099999999999</v>
          </cell>
          <cell r="F1867">
            <v>52964.33</v>
          </cell>
          <cell r="G1867">
            <v>63953.2</v>
          </cell>
          <cell r="H1867">
            <v>-28848.97</v>
          </cell>
          <cell r="I1867">
            <v>-17860.099999999999</v>
          </cell>
          <cell r="J1867">
            <v>52964.33</v>
          </cell>
          <cell r="K1867">
            <v>63953.2</v>
          </cell>
          <cell r="L1867">
            <v>-28848.97</v>
          </cell>
        </row>
        <row r="1868">
          <cell r="A1868" t="str">
            <v>211107993102</v>
          </cell>
          <cell r="B1868">
            <v>20</v>
          </cell>
          <cell r="C1868" t="str">
            <v>2111079902USD-195-31</v>
          </cell>
          <cell r="D1868" t="str">
            <v>Intereses y otros por pagar Entidades Estado (Intereses Devengados por Pagar - D</v>
          </cell>
          <cell r="E1868">
            <v>-17860.099999999999</v>
          </cell>
          <cell r="F1868">
            <v>52964.33</v>
          </cell>
          <cell r="G1868">
            <v>63953.2</v>
          </cell>
          <cell r="H1868">
            <v>-28848.97</v>
          </cell>
          <cell r="I1868">
            <v>-17860.099999999999</v>
          </cell>
          <cell r="J1868">
            <v>52964.33</v>
          </cell>
          <cell r="K1868">
            <v>63953.2</v>
          </cell>
          <cell r="L1868">
            <v>-28848.97</v>
          </cell>
        </row>
        <row r="1869">
          <cell r="A1869" t="str">
            <v>2111079903</v>
          </cell>
          <cell r="B1869">
            <v>14</v>
          </cell>
          <cell r="C1869" t="str">
            <v>2111079903 USD</v>
          </cell>
          <cell r="D1869" t="str">
            <v>Intereses y otros por pagar Privada</v>
          </cell>
          <cell r="E1869">
            <v>-62255.47</v>
          </cell>
          <cell r="F1869">
            <v>90408.5</v>
          </cell>
          <cell r="G1869">
            <v>71771.520000000004</v>
          </cell>
          <cell r="H1869">
            <v>-43618.49</v>
          </cell>
          <cell r="I1869">
            <v>-62255.47</v>
          </cell>
          <cell r="J1869">
            <v>90408.5</v>
          </cell>
          <cell r="K1869">
            <v>71771.520000000004</v>
          </cell>
          <cell r="L1869">
            <v>-43618.49</v>
          </cell>
        </row>
        <row r="1870">
          <cell r="A1870" t="str">
            <v>211107990203</v>
          </cell>
          <cell r="B1870">
            <v>20</v>
          </cell>
          <cell r="C1870" t="str">
            <v>2111079903USD-195-02</v>
          </cell>
          <cell r="D1870" t="str">
            <v>Intereses y otros por pagar Privada (Intereses Devengados por Pagar - DPF (1M /</v>
          </cell>
          <cell r="E1870">
            <v>-1428.34</v>
          </cell>
          <cell r="F1870">
            <v>2015.01</v>
          </cell>
          <cell r="G1870">
            <v>2079.69</v>
          </cell>
          <cell r="H1870">
            <v>-1493.02</v>
          </cell>
          <cell r="I1870">
            <v>-1428.34</v>
          </cell>
          <cell r="J1870">
            <v>2015.01</v>
          </cell>
          <cell r="K1870">
            <v>2079.69</v>
          </cell>
          <cell r="L1870">
            <v>-1493.02</v>
          </cell>
        </row>
        <row r="1871">
          <cell r="A1871" t="str">
            <v>211107991103</v>
          </cell>
          <cell r="B1871">
            <v>20</v>
          </cell>
          <cell r="C1871" t="str">
            <v>2111079903USD-195-11</v>
          </cell>
          <cell r="D1871" t="str">
            <v>Intereses y otros por pagar Privada (Intereses Devengados por Pagar - DPF (1M /</v>
          </cell>
          <cell r="E1871">
            <v>-121.92</v>
          </cell>
          <cell r="F1871">
            <v>0</v>
          </cell>
          <cell r="G1871">
            <v>34.67</v>
          </cell>
          <cell r="H1871">
            <v>-156.59</v>
          </cell>
          <cell r="I1871">
            <v>-121.92</v>
          </cell>
          <cell r="J1871">
            <v>0</v>
          </cell>
          <cell r="K1871">
            <v>34.67</v>
          </cell>
          <cell r="L1871">
            <v>-156.59</v>
          </cell>
        </row>
        <row r="1872">
          <cell r="A1872" t="str">
            <v>211107991303</v>
          </cell>
          <cell r="B1872">
            <v>20</v>
          </cell>
          <cell r="C1872" t="str">
            <v>2111079903USD-195-13</v>
          </cell>
          <cell r="D1872" t="str">
            <v>Intereses y otros por pagar Privada (Intereses Devengados por Pagar - DPF (1M /</v>
          </cell>
          <cell r="E1872">
            <v>-15.89</v>
          </cell>
          <cell r="F1872">
            <v>16.440000000000001</v>
          </cell>
          <cell r="G1872">
            <v>16.989999999999998</v>
          </cell>
          <cell r="H1872">
            <v>-16.440000000000001</v>
          </cell>
          <cell r="I1872">
            <v>-15.89</v>
          </cell>
          <cell r="J1872">
            <v>16.440000000000001</v>
          </cell>
          <cell r="K1872">
            <v>16.989999999999998</v>
          </cell>
          <cell r="L1872">
            <v>-16.440000000000001</v>
          </cell>
        </row>
        <row r="1873">
          <cell r="A1873" t="str">
            <v>211107992503</v>
          </cell>
          <cell r="B1873">
            <v>20</v>
          </cell>
          <cell r="C1873" t="str">
            <v>2111079903USD-195-25</v>
          </cell>
          <cell r="D1873" t="str">
            <v>Intereses y otros por pagar Privada (Intereses Devengados por Pagar - DPF (1M /</v>
          </cell>
          <cell r="E1873">
            <v>-11427.17</v>
          </cell>
          <cell r="F1873">
            <v>20358.45</v>
          </cell>
          <cell r="G1873">
            <v>20985.599999999999</v>
          </cell>
          <cell r="H1873">
            <v>-12054.32</v>
          </cell>
          <cell r="I1873">
            <v>-11427.17</v>
          </cell>
          <cell r="J1873">
            <v>20358.45</v>
          </cell>
          <cell r="K1873">
            <v>20985.599999999999</v>
          </cell>
          <cell r="L1873">
            <v>-12054.32</v>
          </cell>
        </row>
        <row r="1874">
          <cell r="A1874" t="str">
            <v>211107992703</v>
          </cell>
          <cell r="B1874">
            <v>20</v>
          </cell>
          <cell r="C1874" t="str">
            <v>2111079903USD-195-27</v>
          </cell>
          <cell r="D1874" t="str">
            <v>Intereses y otros por pagar Privada (Intereses Devengados por Pagar - DPF (1M /</v>
          </cell>
          <cell r="E1874">
            <v>-16.43</v>
          </cell>
          <cell r="F1874">
            <v>20.54</v>
          </cell>
          <cell r="G1874">
            <v>21.24</v>
          </cell>
          <cell r="H1874">
            <v>-17.13</v>
          </cell>
          <cell r="I1874">
            <v>-16.43</v>
          </cell>
          <cell r="J1874">
            <v>20.54</v>
          </cell>
          <cell r="K1874">
            <v>21.24</v>
          </cell>
          <cell r="L1874">
            <v>-17.13</v>
          </cell>
        </row>
        <row r="1875">
          <cell r="A1875" t="str">
            <v>211107993103</v>
          </cell>
          <cell r="B1875">
            <v>20</v>
          </cell>
          <cell r="C1875" t="str">
            <v>2111079903USD-195-31</v>
          </cell>
          <cell r="D1875" t="str">
            <v>Intereses y otros por pagar Privada (Intereses Devengados por Pagar - DPF (1M /</v>
          </cell>
          <cell r="E1875">
            <v>-48722.43</v>
          </cell>
          <cell r="F1875">
            <v>66662.45</v>
          </cell>
          <cell r="G1875">
            <v>47102.89</v>
          </cell>
          <cell r="H1875">
            <v>-29162.87</v>
          </cell>
          <cell r="I1875">
            <v>-48722.43</v>
          </cell>
          <cell r="J1875">
            <v>66662.45</v>
          </cell>
          <cell r="K1875">
            <v>47102.89</v>
          </cell>
          <cell r="L1875">
            <v>-29162.87</v>
          </cell>
        </row>
        <row r="1876">
          <cell r="A1876" t="str">
            <v>211107995803</v>
          </cell>
          <cell r="B1876">
            <v>20</v>
          </cell>
          <cell r="C1876" t="str">
            <v>2111079903USD-195-58</v>
          </cell>
          <cell r="D1876" t="str">
            <v>Intereses y otros por pagar Privada (Intereses Devengados por Pagar - DPF (1M /</v>
          </cell>
          <cell r="E1876">
            <v>-402.74</v>
          </cell>
          <cell r="F1876">
            <v>431.5</v>
          </cell>
          <cell r="G1876">
            <v>445.89</v>
          </cell>
          <cell r="H1876">
            <v>-417.13</v>
          </cell>
          <cell r="I1876">
            <v>-402.74</v>
          </cell>
          <cell r="J1876">
            <v>431.5</v>
          </cell>
          <cell r="K1876">
            <v>445.89</v>
          </cell>
          <cell r="L1876">
            <v>-417.13</v>
          </cell>
        </row>
        <row r="1877">
          <cell r="A1877" t="str">
            <v>211107995903</v>
          </cell>
          <cell r="B1877">
            <v>20</v>
          </cell>
          <cell r="C1877" t="str">
            <v>2111079903USD-195-59</v>
          </cell>
          <cell r="D1877" t="str">
            <v>Intereses y otros por pagar Privada (Intereses Devengados por Pagar - DPF (1M /</v>
          </cell>
          <cell r="E1877">
            <v>-120.55</v>
          </cell>
          <cell r="F1877">
            <v>904.11</v>
          </cell>
          <cell r="G1877">
            <v>1084.55</v>
          </cell>
          <cell r="H1877">
            <v>-300.99</v>
          </cell>
          <cell r="I1877">
            <v>-120.55</v>
          </cell>
          <cell r="J1877">
            <v>904.11</v>
          </cell>
          <cell r="K1877">
            <v>1084.55</v>
          </cell>
          <cell r="L1877">
            <v>-300.99</v>
          </cell>
        </row>
        <row r="1878">
          <cell r="A1878" t="str">
            <v>2111079904</v>
          </cell>
          <cell r="B1878">
            <v>14</v>
          </cell>
          <cell r="C1878" t="str">
            <v>2111079904 USD</v>
          </cell>
          <cell r="D1878" t="str">
            <v>Intereses y otros por pagar Particulares</v>
          </cell>
          <cell r="E1878">
            <v>-86028.13</v>
          </cell>
          <cell r="F1878">
            <v>102287.22</v>
          </cell>
          <cell r="G1878">
            <v>97226.73</v>
          </cell>
          <cell r="H1878">
            <v>-80967.64</v>
          </cell>
          <cell r="I1878">
            <v>-86028.13</v>
          </cell>
          <cell r="J1878">
            <v>102287.22</v>
          </cell>
          <cell r="K1878">
            <v>97226.73</v>
          </cell>
          <cell r="L1878">
            <v>-80967.64</v>
          </cell>
        </row>
        <row r="1879">
          <cell r="A1879" t="str">
            <v>211107990104</v>
          </cell>
          <cell r="B1879">
            <v>20</v>
          </cell>
          <cell r="C1879" t="str">
            <v>2111079904USD-195-01</v>
          </cell>
          <cell r="D1879" t="str">
            <v>Intereses y otros por pagar Particulares (Intereses Devengados por Pagar - DPF (</v>
          </cell>
          <cell r="E1879">
            <v>-5957.98</v>
          </cell>
          <cell r="F1879">
            <v>1106.57</v>
          </cell>
          <cell r="G1879">
            <v>1044.43</v>
          </cell>
          <cell r="H1879">
            <v>-5895.84</v>
          </cell>
          <cell r="I1879">
            <v>-5957.98</v>
          </cell>
          <cell r="J1879">
            <v>1106.57</v>
          </cell>
          <cell r="K1879">
            <v>1044.43</v>
          </cell>
          <cell r="L1879">
            <v>-5895.84</v>
          </cell>
        </row>
        <row r="1880">
          <cell r="A1880" t="str">
            <v>211107990204</v>
          </cell>
          <cell r="B1880">
            <v>20</v>
          </cell>
          <cell r="C1880" t="str">
            <v>2111079904USD-195-02</v>
          </cell>
          <cell r="D1880" t="str">
            <v>Intereses y otros por pagar Particulares (Intereses Devengados por Pagar - DPF (</v>
          </cell>
          <cell r="E1880">
            <v>-3748.32</v>
          </cell>
          <cell r="F1880">
            <v>10555.05</v>
          </cell>
          <cell r="G1880">
            <v>10354.030000000001</v>
          </cell>
          <cell r="H1880">
            <v>-3547.3</v>
          </cell>
          <cell r="I1880">
            <v>-3748.32</v>
          </cell>
          <cell r="J1880">
            <v>10555.05</v>
          </cell>
          <cell r="K1880">
            <v>10354.030000000001</v>
          </cell>
          <cell r="L1880">
            <v>-3547.3</v>
          </cell>
        </row>
        <row r="1881">
          <cell r="A1881" t="str">
            <v>211107990304</v>
          </cell>
          <cell r="B1881">
            <v>20</v>
          </cell>
          <cell r="C1881" t="str">
            <v>2111079904USD-195-03</v>
          </cell>
          <cell r="D1881" t="str">
            <v>Intereses y otros por pagar Particulares (Intereses Devengados por Pagar - DPF (</v>
          </cell>
          <cell r="E1881">
            <v>-6207.42</v>
          </cell>
          <cell r="F1881">
            <v>2428.9899999999998</v>
          </cell>
          <cell r="G1881">
            <v>1740.12</v>
          </cell>
          <cell r="H1881">
            <v>-5518.55</v>
          </cell>
          <cell r="I1881">
            <v>-6207.42</v>
          </cell>
          <cell r="J1881">
            <v>2428.9899999999998</v>
          </cell>
          <cell r="K1881">
            <v>1740.12</v>
          </cell>
          <cell r="L1881">
            <v>-5518.55</v>
          </cell>
        </row>
        <row r="1882">
          <cell r="A1882" t="str">
            <v>211107990404</v>
          </cell>
          <cell r="B1882">
            <v>20</v>
          </cell>
          <cell r="C1882" t="str">
            <v>2111079904USD-195-04</v>
          </cell>
          <cell r="D1882" t="str">
            <v>Intereses y otros por pagar Particulares (Intereses Devengados por Pagar - DPF (</v>
          </cell>
          <cell r="E1882">
            <v>-517.54</v>
          </cell>
          <cell r="F1882">
            <v>626.95000000000005</v>
          </cell>
          <cell r="G1882">
            <v>584.02</v>
          </cell>
          <cell r="H1882">
            <v>-474.61</v>
          </cell>
          <cell r="I1882">
            <v>-517.54</v>
          </cell>
          <cell r="J1882">
            <v>626.95000000000005</v>
          </cell>
          <cell r="K1882">
            <v>584.02</v>
          </cell>
          <cell r="L1882">
            <v>-474.61</v>
          </cell>
        </row>
        <row r="1883">
          <cell r="A1883" t="str">
            <v>211107990504</v>
          </cell>
          <cell r="B1883">
            <v>20</v>
          </cell>
          <cell r="C1883" t="str">
            <v>2111079904USD-195-05</v>
          </cell>
          <cell r="D1883" t="str">
            <v>Intereses y otros por pagar Particulares (Intereses Devengados por Pagar - DPF (</v>
          </cell>
          <cell r="E1883">
            <v>-904.76</v>
          </cell>
          <cell r="F1883">
            <v>436.02</v>
          </cell>
          <cell r="G1883">
            <v>543.54999999999995</v>
          </cell>
          <cell r="H1883">
            <v>-1012.29</v>
          </cell>
          <cell r="I1883">
            <v>-904.76</v>
          </cell>
          <cell r="J1883">
            <v>436.02</v>
          </cell>
          <cell r="K1883">
            <v>543.54999999999995</v>
          </cell>
          <cell r="L1883">
            <v>-1012.29</v>
          </cell>
        </row>
        <row r="1884">
          <cell r="A1884" t="str">
            <v>211107990704</v>
          </cell>
          <cell r="B1884">
            <v>20</v>
          </cell>
          <cell r="C1884" t="str">
            <v>2111079904USD-195-07</v>
          </cell>
          <cell r="D1884" t="str">
            <v>Intereses y otros por pagar Particulares (Intereses Devengados por Pagar - DPF (</v>
          </cell>
          <cell r="E1884">
            <v>-2594.6</v>
          </cell>
          <cell r="F1884">
            <v>1428.16</v>
          </cell>
          <cell r="G1884">
            <v>2332.38</v>
          </cell>
          <cell r="H1884">
            <v>-3498.82</v>
          </cell>
          <cell r="I1884">
            <v>-2594.6</v>
          </cell>
          <cell r="J1884">
            <v>1428.16</v>
          </cell>
          <cell r="K1884">
            <v>2332.38</v>
          </cell>
          <cell r="L1884">
            <v>-3498.82</v>
          </cell>
        </row>
        <row r="1885">
          <cell r="A1885" t="str">
            <v>211107990804</v>
          </cell>
          <cell r="B1885">
            <v>20</v>
          </cell>
          <cell r="C1885" t="str">
            <v>2111079904USD-195-08</v>
          </cell>
          <cell r="D1885" t="str">
            <v>Intereses y otros por pagar Particulares (Intereses Devengados por Pagar - DPF (</v>
          </cell>
          <cell r="E1885">
            <v>-5246.94</v>
          </cell>
          <cell r="F1885">
            <v>3635.37</v>
          </cell>
          <cell r="G1885">
            <v>1121.3599999999999</v>
          </cell>
          <cell r="H1885">
            <v>-2732.93</v>
          </cell>
          <cell r="I1885">
            <v>-5246.94</v>
          </cell>
          <cell r="J1885">
            <v>3635.37</v>
          </cell>
          <cell r="K1885">
            <v>1121.3599999999999</v>
          </cell>
          <cell r="L1885">
            <v>-2732.93</v>
          </cell>
        </row>
        <row r="1886">
          <cell r="A1886" t="str">
            <v>211107991004</v>
          </cell>
          <cell r="B1886">
            <v>20</v>
          </cell>
          <cell r="C1886" t="str">
            <v>2111079904USD-195-10</v>
          </cell>
          <cell r="D1886" t="str">
            <v>Intereses y otros por pagar Particulares (Intereses Devengados por Pagar - DPF (</v>
          </cell>
          <cell r="E1886">
            <v>-558.88</v>
          </cell>
          <cell r="F1886">
            <v>816.62</v>
          </cell>
          <cell r="G1886">
            <v>845.35</v>
          </cell>
          <cell r="H1886">
            <v>-587.61</v>
          </cell>
          <cell r="I1886">
            <v>-558.88</v>
          </cell>
          <cell r="J1886">
            <v>816.62</v>
          </cell>
          <cell r="K1886">
            <v>845.35</v>
          </cell>
          <cell r="L1886">
            <v>-587.61</v>
          </cell>
        </row>
        <row r="1887">
          <cell r="A1887" t="str">
            <v>211107991104</v>
          </cell>
          <cell r="B1887">
            <v>20</v>
          </cell>
          <cell r="C1887" t="str">
            <v>2111079904USD-195-11</v>
          </cell>
          <cell r="D1887" t="str">
            <v>Intereses y otros por pagar Particulares (Intereses Devengados por Pagar - DPF (</v>
          </cell>
          <cell r="E1887">
            <v>-882.97</v>
          </cell>
          <cell r="F1887">
            <v>666.97</v>
          </cell>
          <cell r="G1887">
            <v>571.5</v>
          </cell>
          <cell r="H1887">
            <v>-787.5</v>
          </cell>
          <cell r="I1887">
            <v>-882.97</v>
          </cell>
          <cell r="J1887">
            <v>666.97</v>
          </cell>
          <cell r="K1887">
            <v>571.5</v>
          </cell>
          <cell r="L1887">
            <v>-787.5</v>
          </cell>
        </row>
        <row r="1888">
          <cell r="A1888" t="str">
            <v>211107991204</v>
          </cell>
          <cell r="B1888">
            <v>20</v>
          </cell>
          <cell r="C1888" t="str">
            <v>2111079904USD-195-12</v>
          </cell>
          <cell r="D1888" t="str">
            <v>Intereses y otros por pagar Particulares (Intereses Devengados por Pagar - DPF (</v>
          </cell>
          <cell r="E1888">
            <v>-1916.22</v>
          </cell>
          <cell r="F1888">
            <v>2204.2199999999998</v>
          </cell>
          <cell r="G1888">
            <v>1929.03</v>
          </cell>
          <cell r="H1888">
            <v>-1641.03</v>
          </cell>
          <cell r="I1888">
            <v>-1916.22</v>
          </cell>
          <cell r="J1888">
            <v>2204.2199999999998</v>
          </cell>
          <cell r="K1888">
            <v>1929.03</v>
          </cell>
          <cell r="L1888">
            <v>-1641.03</v>
          </cell>
        </row>
        <row r="1889">
          <cell r="A1889" t="str">
            <v>211107991304</v>
          </cell>
          <cell r="B1889">
            <v>20</v>
          </cell>
          <cell r="C1889" t="str">
            <v>2111079904USD-195-13</v>
          </cell>
          <cell r="D1889" t="str">
            <v>Intereses y otros por pagar Particulares (Intereses Devengados por Pagar - DPF (</v>
          </cell>
          <cell r="E1889">
            <v>-2540.3200000000002</v>
          </cell>
          <cell r="F1889">
            <v>967.16</v>
          </cell>
          <cell r="G1889">
            <v>972.85</v>
          </cell>
          <cell r="H1889">
            <v>-2546.0100000000002</v>
          </cell>
          <cell r="I1889">
            <v>-2540.3200000000002</v>
          </cell>
          <cell r="J1889">
            <v>967.16</v>
          </cell>
          <cell r="K1889">
            <v>972.85</v>
          </cell>
          <cell r="L1889">
            <v>-2546.0100000000002</v>
          </cell>
        </row>
        <row r="1890">
          <cell r="A1890" t="str">
            <v>211107991704</v>
          </cell>
          <cell r="B1890">
            <v>20</v>
          </cell>
          <cell r="C1890" t="str">
            <v>2111079904USD-195-17</v>
          </cell>
          <cell r="D1890" t="str">
            <v>Intereses y otros por pagar Particulares (Intereses Devengados por Pagar - DPF (</v>
          </cell>
          <cell r="E1890">
            <v>-5990.97</v>
          </cell>
          <cell r="F1890">
            <v>1798.31</v>
          </cell>
          <cell r="G1890">
            <v>1301.81</v>
          </cell>
          <cell r="H1890">
            <v>-5494.47</v>
          </cell>
          <cell r="I1890">
            <v>-5990.97</v>
          </cell>
          <cell r="J1890">
            <v>1798.31</v>
          </cell>
          <cell r="K1890">
            <v>1301.81</v>
          </cell>
          <cell r="L1890">
            <v>-5494.47</v>
          </cell>
        </row>
        <row r="1891">
          <cell r="A1891" t="str">
            <v>211107991804</v>
          </cell>
          <cell r="B1891">
            <v>20</v>
          </cell>
          <cell r="C1891" t="str">
            <v>2111079904USD-195-18</v>
          </cell>
          <cell r="D1891" t="str">
            <v>Intereses y otros por pagar Particulares (Intereses Devengados por Pagar - DPF (</v>
          </cell>
          <cell r="E1891">
            <v>-4021.53</v>
          </cell>
          <cell r="F1891">
            <v>4074.42</v>
          </cell>
          <cell r="G1891">
            <v>4632.8</v>
          </cell>
          <cell r="H1891">
            <v>-4579.91</v>
          </cell>
          <cell r="I1891">
            <v>-4021.53</v>
          </cell>
          <cell r="J1891">
            <v>4074.42</v>
          </cell>
          <cell r="K1891">
            <v>4632.8</v>
          </cell>
          <cell r="L1891">
            <v>-4579.91</v>
          </cell>
        </row>
        <row r="1892">
          <cell r="A1892" t="str">
            <v>211107991904</v>
          </cell>
          <cell r="B1892">
            <v>20</v>
          </cell>
          <cell r="C1892" t="str">
            <v>2111079904USD-195-19</v>
          </cell>
          <cell r="D1892" t="str">
            <v>Intereses y otros por pagar Particulares (Intereses Devengados por Pagar - DPF (</v>
          </cell>
          <cell r="E1892">
            <v>-498.18</v>
          </cell>
          <cell r="F1892">
            <v>694.88</v>
          </cell>
          <cell r="G1892">
            <v>854.43</v>
          </cell>
          <cell r="H1892">
            <v>-657.73</v>
          </cell>
          <cell r="I1892">
            <v>-498.18</v>
          </cell>
          <cell r="J1892">
            <v>694.88</v>
          </cell>
          <cell r="K1892">
            <v>854.43</v>
          </cell>
          <cell r="L1892">
            <v>-657.73</v>
          </cell>
        </row>
        <row r="1893">
          <cell r="A1893" t="str">
            <v>211107992204</v>
          </cell>
          <cell r="B1893">
            <v>20</v>
          </cell>
          <cell r="C1893" t="str">
            <v>2111079904USD-195-22</v>
          </cell>
          <cell r="D1893" t="str">
            <v>Intereses y otros por pagar Particulares (Intereses Devengados por Pagar - DPF (</v>
          </cell>
          <cell r="E1893">
            <v>-1645.35</v>
          </cell>
          <cell r="F1893">
            <v>1141.92</v>
          </cell>
          <cell r="G1893">
            <v>1440.27</v>
          </cell>
          <cell r="H1893">
            <v>-1943.7</v>
          </cell>
          <cell r="I1893">
            <v>-1645.35</v>
          </cell>
          <cell r="J1893">
            <v>1141.92</v>
          </cell>
          <cell r="K1893">
            <v>1440.27</v>
          </cell>
          <cell r="L1893">
            <v>-1943.7</v>
          </cell>
        </row>
        <row r="1894">
          <cell r="A1894" t="str">
            <v>211107992304</v>
          </cell>
          <cell r="B1894">
            <v>20</v>
          </cell>
          <cell r="C1894" t="str">
            <v>2111079904USD-195-23</v>
          </cell>
          <cell r="D1894" t="str">
            <v>Intereses y otros por pagar Particulares (Intereses Devengados por Pagar - DPF (</v>
          </cell>
          <cell r="E1894">
            <v>-356.06</v>
          </cell>
          <cell r="F1894">
            <v>59.76</v>
          </cell>
          <cell r="G1894">
            <v>130.52000000000001</v>
          </cell>
          <cell r="H1894">
            <v>-426.82</v>
          </cell>
          <cell r="I1894">
            <v>-356.06</v>
          </cell>
          <cell r="J1894">
            <v>59.76</v>
          </cell>
          <cell r="K1894">
            <v>130.52000000000001</v>
          </cell>
          <cell r="L1894">
            <v>-426.82</v>
          </cell>
        </row>
        <row r="1895">
          <cell r="A1895" t="str">
            <v>211107992404</v>
          </cell>
          <cell r="B1895">
            <v>20</v>
          </cell>
          <cell r="C1895" t="str">
            <v>2111079904USD-195-24</v>
          </cell>
          <cell r="D1895" t="str">
            <v>Intereses y otros por pagar Particulares (Intereses Devengados por Pagar - DPF (</v>
          </cell>
          <cell r="E1895">
            <v>-122.49</v>
          </cell>
          <cell r="F1895">
            <v>32.92</v>
          </cell>
          <cell r="G1895">
            <v>152.1</v>
          </cell>
          <cell r="H1895">
            <v>-241.67</v>
          </cell>
          <cell r="I1895">
            <v>-122.49</v>
          </cell>
          <cell r="J1895">
            <v>32.92</v>
          </cell>
          <cell r="K1895">
            <v>152.1</v>
          </cell>
          <cell r="L1895">
            <v>-241.67</v>
          </cell>
        </row>
        <row r="1896">
          <cell r="A1896" t="str">
            <v>211107992504</v>
          </cell>
          <cell r="B1896">
            <v>20</v>
          </cell>
          <cell r="C1896" t="str">
            <v>2111079904USD-195-25</v>
          </cell>
          <cell r="D1896" t="str">
            <v>Intereses y otros por pagar Particulares (Intereses Devengados por Pagar - DPF (</v>
          </cell>
          <cell r="E1896">
            <v>-4785.16</v>
          </cell>
          <cell r="F1896">
            <v>12353.65</v>
          </cell>
          <cell r="G1896">
            <v>11141.29</v>
          </cell>
          <cell r="H1896">
            <v>-3572.8</v>
          </cell>
          <cell r="I1896">
            <v>-4785.16</v>
          </cell>
          <cell r="J1896">
            <v>12353.65</v>
          </cell>
          <cell r="K1896">
            <v>11141.29</v>
          </cell>
          <cell r="L1896">
            <v>-3572.8</v>
          </cell>
        </row>
        <row r="1897">
          <cell r="A1897" t="str">
            <v>211107992604</v>
          </cell>
          <cell r="B1897">
            <v>20</v>
          </cell>
          <cell r="C1897" t="str">
            <v>2111079904USD-195-26</v>
          </cell>
          <cell r="D1897" t="str">
            <v>Intereses y otros por pagar Particulares (Intereses Devengados por Pagar - DPF (</v>
          </cell>
          <cell r="E1897">
            <v>-4639.97</v>
          </cell>
          <cell r="F1897">
            <v>860.41</v>
          </cell>
          <cell r="G1897">
            <v>1847.7</v>
          </cell>
          <cell r="H1897">
            <v>-5627.26</v>
          </cell>
          <cell r="I1897">
            <v>-4639.97</v>
          </cell>
          <cell r="J1897">
            <v>860.41</v>
          </cell>
          <cell r="K1897">
            <v>1847.7</v>
          </cell>
          <cell r="L1897">
            <v>-5627.26</v>
          </cell>
        </row>
        <row r="1898">
          <cell r="A1898" t="str">
            <v>211107992704</v>
          </cell>
          <cell r="B1898">
            <v>20</v>
          </cell>
          <cell r="C1898" t="str">
            <v>2111079904USD-195-27</v>
          </cell>
          <cell r="D1898" t="str">
            <v>Intereses y otros por pagar Particulares (Intereses Devengados por Pagar - DPF (</v>
          </cell>
          <cell r="E1898">
            <v>-2910.93</v>
          </cell>
          <cell r="F1898">
            <v>3324.37</v>
          </cell>
          <cell r="G1898">
            <v>4520.6400000000003</v>
          </cell>
          <cell r="H1898">
            <v>-4107.2</v>
          </cell>
          <cell r="I1898">
            <v>-2910.93</v>
          </cell>
          <cell r="J1898">
            <v>3324.37</v>
          </cell>
          <cell r="K1898">
            <v>4520.6400000000003</v>
          </cell>
          <cell r="L1898">
            <v>-4107.2</v>
          </cell>
        </row>
        <row r="1899">
          <cell r="A1899" t="str">
            <v>211107993104</v>
          </cell>
          <cell r="B1899">
            <v>20</v>
          </cell>
          <cell r="C1899" t="str">
            <v>2111079904USD-195-31</v>
          </cell>
          <cell r="D1899" t="str">
            <v>Intereses y otros por pagar Particulares (Intereses Devengados por Pagar - DPF (</v>
          </cell>
          <cell r="E1899">
            <v>-24850.5</v>
          </cell>
          <cell r="F1899">
            <v>46485.9</v>
          </cell>
          <cell r="G1899">
            <v>41752.629999999997</v>
          </cell>
          <cell r="H1899">
            <v>-20117.23</v>
          </cell>
          <cell r="I1899">
            <v>-24850.5</v>
          </cell>
          <cell r="J1899">
            <v>46485.9</v>
          </cell>
          <cell r="K1899">
            <v>41752.629999999997</v>
          </cell>
          <cell r="L1899">
            <v>-20117.23</v>
          </cell>
        </row>
        <row r="1900">
          <cell r="A1900" t="str">
            <v>211107994104</v>
          </cell>
          <cell r="B1900">
            <v>20</v>
          </cell>
          <cell r="C1900" t="str">
            <v>2111079904USD-195-41</v>
          </cell>
          <cell r="D1900" t="str">
            <v>Intereses y otros por pagar Particulares (Intereses Devengados por Pagar - DPF (</v>
          </cell>
          <cell r="E1900">
            <v>-1410.98</v>
          </cell>
          <cell r="F1900">
            <v>2084.79</v>
          </cell>
          <cell r="G1900">
            <v>2191.02</v>
          </cell>
          <cell r="H1900">
            <v>-1517.21</v>
          </cell>
          <cell r="I1900">
            <v>-1410.98</v>
          </cell>
          <cell r="J1900">
            <v>2084.79</v>
          </cell>
          <cell r="K1900">
            <v>2191.02</v>
          </cell>
          <cell r="L1900">
            <v>-1517.21</v>
          </cell>
        </row>
        <row r="1901">
          <cell r="A1901" t="str">
            <v>211107995804</v>
          </cell>
          <cell r="B1901">
            <v>20</v>
          </cell>
          <cell r="C1901" t="str">
            <v>2111079904USD-195-58</v>
          </cell>
          <cell r="D1901" t="str">
            <v>Intereses y otros por pagar Particulares (Intereses Devengados por Pagar - DPF (</v>
          </cell>
          <cell r="E1901">
            <v>-548.69000000000005</v>
          </cell>
          <cell r="F1901">
            <v>944.35</v>
          </cell>
          <cell r="G1901">
            <v>912.85</v>
          </cell>
          <cell r="H1901">
            <v>-517.19000000000005</v>
          </cell>
          <cell r="I1901">
            <v>-548.69000000000005</v>
          </cell>
          <cell r="J1901">
            <v>944.35</v>
          </cell>
          <cell r="K1901">
            <v>912.85</v>
          </cell>
          <cell r="L1901">
            <v>-517.19000000000005</v>
          </cell>
        </row>
        <row r="1902">
          <cell r="A1902" t="str">
            <v>211107995904</v>
          </cell>
          <cell r="B1902">
            <v>20</v>
          </cell>
          <cell r="C1902" t="str">
            <v>2111079904USD-195-59</v>
          </cell>
          <cell r="D1902" t="str">
            <v>Intereses y otros por pagar Particulares (Intereses Devengados por Pagar - DPF (</v>
          </cell>
          <cell r="E1902">
            <v>-3171.37</v>
          </cell>
          <cell r="F1902">
            <v>3559.46</v>
          </cell>
          <cell r="G1902">
            <v>4310.05</v>
          </cell>
          <cell r="H1902">
            <v>-3921.96</v>
          </cell>
          <cell r="I1902">
            <v>-3171.37</v>
          </cell>
          <cell r="J1902">
            <v>3559.46</v>
          </cell>
          <cell r="K1902">
            <v>4310.05</v>
          </cell>
          <cell r="L1902">
            <v>-3921.96</v>
          </cell>
        </row>
        <row r="1903">
          <cell r="A1903" t="str">
            <v>2111079906</v>
          </cell>
          <cell r="B1903">
            <v>14</v>
          </cell>
          <cell r="C1903" t="str">
            <v>2111079906 USD</v>
          </cell>
          <cell r="D1903" t="str">
            <v>Intereses y otros por pagar Otras</v>
          </cell>
          <cell r="E1903">
            <v>-23318.55</v>
          </cell>
          <cell r="F1903">
            <v>55708.4</v>
          </cell>
          <cell r="G1903">
            <v>60861.53</v>
          </cell>
          <cell r="H1903">
            <v>-28471.68</v>
          </cell>
          <cell r="I1903">
            <v>-23318.55</v>
          </cell>
          <cell r="J1903">
            <v>55708.4</v>
          </cell>
          <cell r="K1903">
            <v>60861.53</v>
          </cell>
          <cell r="L1903">
            <v>-28471.68</v>
          </cell>
        </row>
        <row r="1904">
          <cell r="A1904" t="str">
            <v>211107993106</v>
          </cell>
          <cell r="B1904">
            <v>20</v>
          </cell>
          <cell r="C1904" t="str">
            <v>2111079906USD-195-31</v>
          </cell>
          <cell r="D1904" t="str">
            <v>Intereses y otros por pagar Otras (Intereses Devengados por Pagar - DPF (1M / IR</v>
          </cell>
          <cell r="E1904">
            <v>-23318.55</v>
          </cell>
          <cell r="F1904">
            <v>55708.4</v>
          </cell>
          <cell r="G1904">
            <v>60861.53</v>
          </cell>
          <cell r="H1904">
            <v>-28471.68</v>
          </cell>
          <cell r="I1904">
            <v>-23318.55</v>
          </cell>
          <cell r="J1904">
            <v>55708.4</v>
          </cell>
          <cell r="K1904">
            <v>60861.53</v>
          </cell>
          <cell r="L1904">
            <v>-28471.68</v>
          </cell>
        </row>
        <row r="1905">
          <cell r="A1905" t="str">
            <v>211108</v>
          </cell>
          <cell r="B1905">
            <v>6</v>
          </cell>
          <cell r="C1905">
            <v>211108</v>
          </cell>
          <cell r="D1905" t="str">
            <v>DEPÓSITOS PACTADOS A MAS DE 180 DÍAS PLAZO (2)</v>
          </cell>
          <cell r="I1905">
            <v>-3221012.81</v>
          </cell>
          <cell r="J1905">
            <v>122371.91</v>
          </cell>
          <cell r="K1905">
            <v>71784.759999999995</v>
          </cell>
          <cell r="L1905">
            <v>-3170425.66</v>
          </cell>
        </row>
        <row r="1906">
          <cell r="A1906" t="str">
            <v>21110803 U</v>
          </cell>
          <cell r="B1906">
            <v>12</v>
          </cell>
          <cell r="C1906" t="str">
            <v>21110803 USD</v>
          </cell>
          <cell r="D1906" t="str">
            <v>Empresas privadas - ML</v>
          </cell>
          <cell r="E1906">
            <v>-518500</v>
          </cell>
          <cell r="F1906">
            <v>0</v>
          </cell>
          <cell r="G1906">
            <v>0</v>
          </cell>
          <cell r="H1906">
            <v>-518500</v>
          </cell>
          <cell r="I1906">
            <v>-518500</v>
          </cell>
          <cell r="J1906">
            <v>0</v>
          </cell>
          <cell r="K1906">
            <v>0</v>
          </cell>
          <cell r="L1906">
            <v>-518500</v>
          </cell>
        </row>
        <row r="1907">
          <cell r="A1907" t="str">
            <v>2111080307</v>
          </cell>
          <cell r="B1907">
            <v>18</v>
          </cell>
          <cell r="C1907" t="str">
            <v>21110803USD-196-07</v>
          </cell>
          <cell r="D1907" t="str">
            <v>Empresas privadas - ML (Obligaciones con el Publico DPF (1M / I-Residents))</v>
          </cell>
          <cell r="E1907">
            <v>-13000</v>
          </cell>
          <cell r="F1907">
            <v>0</v>
          </cell>
          <cell r="G1907">
            <v>0</v>
          </cell>
          <cell r="H1907">
            <v>-13000</v>
          </cell>
          <cell r="I1907">
            <v>-13000</v>
          </cell>
          <cell r="J1907">
            <v>0</v>
          </cell>
          <cell r="K1907">
            <v>0</v>
          </cell>
          <cell r="L1907">
            <v>-13000</v>
          </cell>
        </row>
        <row r="1908">
          <cell r="A1908" t="str">
            <v>2111080313</v>
          </cell>
          <cell r="B1908">
            <v>18</v>
          </cell>
          <cell r="C1908" t="str">
            <v>21110803USD-196-13</v>
          </cell>
          <cell r="D1908" t="str">
            <v>Empresas privadas - ML (Obligaciones con el Publico DPF (1M / I-Residents))</v>
          </cell>
          <cell r="E1908">
            <v>-5500</v>
          </cell>
          <cell r="F1908">
            <v>0</v>
          </cell>
          <cell r="G1908">
            <v>0</v>
          </cell>
          <cell r="H1908">
            <v>-5500</v>
          </cell>
          <cell r="I1908">
            <v>-5500</v>
          </cell>
          <cell r="J1908">
            <v>0</v>
          </cell>
          <cell r="K1908">
            <v>0</v>
          </cell>
          <cell r="L1908">
            <v>-5500</v>
          </cell>
        </row>
        <row r="1909">
          <cell r="A1909" t="str">
            <v>2111080331</v>
          </cell>
          <cell r="B1909">
            <v>18</v>
          </cell>
          <cell r="C1909" t="str">
            <v>21110803USD-196-31</v>
          </cell>
          <cell r="D1909" t="str">
            <v>Empresas privadas - ML (Obligaciones con el Publico DPF (1M / I-Residents))</v>
          </cell>
          <cell r="E1909">
            <v>-500000</v>
          </cell>
          <cell r="F1909">
            <v>0</v>
          </cell>
          <cell r="G1909">
            <v>0</v>
          </cell>
          <cell r="H1909">
            <v>-500000</v>
          </cell>
          <cell r="I1909">
            <v>-500000</v>
          </cell>
          <cell r="J1909">
            <v>0</v>
          </cell>
          <cell r="K1909">
            <v>0</v>
          </cell>
          <cell r="L1909">
            <v>-500000</v>
          </cell>
        </row>
        <row r="1910">
          <cell r="A1910" t="str">
            <v>21110804 U</v>
          </cell>
          <cell r="B1910">
            <v>12</v>
          </cell>
          <cell r="C1910" t="str">
            <v>21110804 USD</v>
          </cell>
          <cell r="D1910" t="str">
            <v>Particulares - ML</v>
          </cell>
          <cell r="E1910">
            <v>-2191799.77</v>
          </cell>
          <cell r="F1910">
            <v>111002.84</v>
          </cell>
          <cell r="G1910">
            <v>59002.84</v>
          </cell>
          <cell r="H1910">
            <v>-2139799.77</v>
          </cell>
          <cell r="I1910">
            <v>-2191799.77</v>
          </cell>
          <cell r="J1910">
            <v>111002.84</v>
          </cell>
          <cell r="K1910">
            <v>59002.84</v>
          </cell>
          <cell r="L1910">
            <v>-2139799.77</v>
          </cell>
        </row>
        <row r="1911">
          <cell r="A1911" t="str">
            <v>2111080401</v>
          </cell>
          <cell r="B1911">
            <v>18</v>
          </cell>
          <cell r="C1911" t="str">
            <v>21110804USD-196-01</v>
          </cell>
          <cell r="D1911" t="str">
            <v>Particulares - ML (Obligaciones con el Publico DPF (1M / I-Residents))</v>
          </cell>
          <cell r="E1911">
            <v>-1000</v>
          </cell>
          <cell r="F1911">
            <v>0</v>
          </cell>
          <cell r="G1911">
            <v>0</v>
          </cell>
          <cell r="H1911">
            <v>-1000</v>
          </cell>
          <cell r="I1911">
            <v>-1000</v>
          </cell>
          <cell r="J1911">
            <v>0</v>
          </cell>
          <cell r="K1911">
            <v>0</v>
          </cell>
          <cell r="L1911">
            <v>-1000</v>
          </cell>
        </row>
        <row r="1912">
          <cell r="A1912" t="str">
            <v>2111080402</v>
          </cell>
          <cell r="B1912">
            <v>18</v>
          </cell>
          <cell r="C1912" t="str">
            <v>21110804USD-196-02</v>
          </cell>
          <cell r="D1912" t="str">
            <v>Particulares - ML (Obligaciones con el Publico DPF (1M / I-Residents))</v>
          </cell>
          <cell r="E1912">
            <v>-40500</v>
          </cell>
          <cell r="F1912">
            <v>0</v>
          </cell>
          <cell r="G1912">
            <v>0</v>
          </cell>
          <cell r="H1912">
            <v>-40500</v>
          </cell>
          <cell r="I1912">
            <v>-40500</v>
          </cell>
          <cell r="J1912">
            <v>0</v>
          </cell>
          <cell r="K1912">
            <v>0</v>
          </cell>
          <cell r="L1912">
            <v>-40500</v>
          </cell>
        </row>
        <row r="1913">
          <cell r="A1913" t="str">
            <v>2111080403</v>
          </cell>
          <cell r="B1913">
            <v>18</v>
          </cell>
          <cell r="C1913" t="str">
            <v>21110804USD-196-03</v>
          </cell>
          <cell r="D1913" t="str">
            <v>Particulares - ML (Obligaciones con el Publico DPF (1M / I-Residents))</v>
          </cell>
          <cell r="E1913">
            <v>-152500</v>
          </cell>
          <cell r="F1913">
            <v>0</v>
          </cell>
          <cell r="G1913">
            <v>0</v>
          </cell>
          <cell r="H1913">
            <v>-152500</v>
          </cell>
          <cell r="I1913">
            <v>-152500</v>
          </cell>
          <cell r="J1913">
            <v>0</v>
          </cell>
          <cell r="K1913">
            <v>0</v>
          </cell>
          <cell r="L1913">
            <v>-152500</v>
          </cell>
        </row>
        <row r="1914">
          <cell r="A1914" t="str">
            <v>2111080405</v>
          </cell>
          <cell r="B1914">
            <v>18</v>
          </cell>
          <cell r="C1914" t="str">
            <v>21110804USD-196-05</v>
          </cell>
          <cell r="D1914" t="str">
            <v>Particulares - ML (Obligaciones con el Publico DPF (1M / I-Residents))</v>
          </cell>
          <cell r="E1914">
            <v>-45455</v>
          </cell>
          <cell r="F1914">
            <v>14000</v>
          </cell>
          <cell r="G1914">
            <v>0</v>
          </cell>
          <cell r="H1914">
            <v>-31455</v>
          </cell>
          <cell r="I1914">
            <v>-45455</v>
          </cell>
          <cell r="J1914">
            <v>14000</v>
          </cell>
          <cell r="K1914">
            <v>0</v>
          </cell>
          <cell r="L1914">
            <v>-31455</v>
          </cell>
        </row>
        <row r="1915">
          <cell r="A1915" t="str">
            <v>2111080407</v>
          </cell>
          <cell r="B1915">
            <v>18</v>
          </cell>
          <cell r="C1915" t="str">
            <v>21110804USD-196-07</v>
          </cell>
          <cell r="D1915" t="str">
            <v>Particulares - ML (Obligaciones con el Publico DPF (1M / I-Residents))</v>
          </cell>
          <cell r="E1915">
            <v>-25010</v>
          </cell>
          <cell r="F1915">
            <v>0</v>
          </cell>
          <cell r="G1915">
            <v>0</v>
          </cell>
          <cell r="H1915">
            <v>-25010</v>
          </cell>
          <cell r="I1915">
            <v>-25010</v>
          </cell>
          <cell r="J1915">
            <v>0</v>
          </cell>
          <cell r="K1915">
            <v>0</v>
          </cell>
          <cell r="L1915">
            <v>-25010</v>
          </cell>
        </row>
        <row r="1916">
          <cell r="A1916" t="str">
            <v>2111080408</v>
          </cell>
          <cell r="B1916">
            <v>18</v>
          </cell>
          <cell r="C1916" t="str">
            <v>21110804USD-196-08</v>
          </cell>
          <cell r="D1916" t="str">
            <v>Particulares - ML (Obligaciones con el Publico DPF (1M / I-Residents))</v>
          </cell>
          <cell r="E1916">
            <v>-14000</v>
          </cell>
          <cell r="F1916">
            <v>0</v>
          </cell>
          <cell r="G1916">
            <v>0</v>
          </cell>
          <cell r="H1916">
            <v>-14000</v>
          </cell>
          <cell r="I1916">
            <v>-14000</v>
          </cell>
          <cell r="J1916">
            <v>0</v>
          </cell>
          <cell r="K1916">
            <v>0</v>
          </cell>
          <cell r="L1916">
            <v>-14000</v>
          </cell>
        </row>
        <row r="1917">
          <cell r="A1917" t="str">
            <v>2111080410</v>
          </cell>
          <cell r="B1917">
            <v>18</v>
          </cell>
          <cell r="C1917" t="str">
            <v>21110804USD-196-10</v>
          </cell>
          <cell r="D1917" t="str">
            <v>Particulares - ML (Obligaciones con el Publico DPF (1M / I-Residents))</v>
          </cell>
          <cell r="E1917">
            <v>-2500</v>
          </cell>
          <cell r="F1917">
            <v>0</v>
          </cell>
          <cell r="G1917">
            <v>0</v>
          </cell>
          <cell r="H1917">
            <v>-2500</v>
          </cell>
          <cell r="I1917">
            <v>-2500</v>
          </cell>
          <cell r="J1917">
            <v>0</v>
          </cell>
          <cell r="K1917">
            <v>0</v>
          </cell>
          <cell r="L1917">
            <v>-2500</v>
          </cell>
        </row>
        <row r="1918">
          <cell r="A1918" t="str">
            <v>2111080411</v>
          </cell>
          <cell r="B1918">
            <v>18</v>
          </cell>
          <cell r="C1918" t="str">
            <v>21110804USD-196-11</v>
          </cell>
          <cell r="D1918" t="str">
            <v>Particulares - ML (Obligaciones con el Publico DPF (1M / I-Residents))</v>
          </cell>
          <cell r="E1918">
            <v>-3000</v>
          </cell>
          <cell r="F1918">
            <v>0</v>
          </cell>
          <cell r="G1918">
            <v>0</v>
          </cell>
          <cell r="H1918">
            <v>-3000</v>
          </cell>
          <cell r="I1918">
            <v>-3000</v>
          </cell>
          <cell r="J1918">
            <v>0</v>
          </cell>
          <cell r="K1918">
            <v>0</v>
          </cell>
          <cell r="L1918">
            <v>-3000</v>
          </cell>
        </row>
        <row r="1919">
          <cell r="A1919" t="str">
            <v>2111080412</v>
          </cell>
          <cell r="B1919">
            <v>18</v>
          </cell>
          <cell r="C1919" t="str">
            <v>21110804USD-196-12</v>
          </cell>
          <cell r="D1919" t="str">
            <v>Particulares - ML (Obligaciones con el Publico DPF (1M / I-Residents))</v>
          </cell>
          <cell r="E1919">
            <v>-11000</v>
          </cell>
          <cell r="F1919">
            <v>0</v>
          </cell>
          <cell r="G1919">
            <v>0</v>
          </cell>
          <cell r="H1919">
            <v>-11000</v>
          </cell>
          <cell r="I1919">
            <v>-11000</v>
          </cell>
          <cell r="J1919">
            <v>0</v>
          </cell>
          <cell r="K1919">
            <v>0</v>
          </cell>
          <cell r="L1919">
            <v>-11000</v>
          </cell>
        </row>
        <row r="1920">
          <cell r="A1920" t="str">
            <v>2111080413</v>
          </cell>
          <cell r="B1920">
            <v>18</v>
          </cell>
          <cell r="C1920" t="str">
            <v>21110804USD-196-13</v>
          </cell>
          <cell r="D1920" t="str">
            <v>Particulares - ML (Obligaciones con el Publico DPF (1M / I-Residents))</v>
          </cell>
          <cell r="E1920">
            <v>-57200</v>
          </cell>
          <cell r="F1920">
            <v>0</v>
          </cell>
          <cell r="G1920">
            <v>0</v>
          </cell>
          <cell r="H1920">
            <v>-57200</v>
          </cell>
          <cell r="I1920">
            <v>-57200</v>
          </cell>
          <cell r="J1920">
            <v>0</v>
          </cell>
          <cell r="K1920">
            <v>0</v>
          </cell>
          <cell r="L1920">
            <v>-57200</v>
          </cell>
        </row>
        <row r="1921">
          <cell r="A1921" t="str">
            <v>2111080417</v>
          </cell>
          <cell r="B1921">
            <v>18</v>
          </cell>
          <cell r="C1921" t="str">
            <v>21110804USD-196-17</v>
          </cell>
          <cell r="D1921" t="str">
            <v>Particulares - ML (Obligaciones con el Publico DPF (1M / I-Residents))</v>
          </cell>
          <cell r="E1921">
            <v>-76652.77</v>
          </cell>
          <cell r="F1921">
            <v>6000</v>
          </cell>
          <cell r="G1921">
            <v>0</v>
          </cell>
          <cell r="H1921">
            <v>-70652.77</v>
          </cell>
          <cell r="I1921">
            <v>-76652.77</v>
          </cell>
          <cell r="J1921">
            <v>6000</v>
          </cell>
          <cell r="K1921">
            <v>0</v>
          </cell>
          <cell r="L1921">
            <v>-70652.77</v>
          </cell>
        </row>
        <row r="1922">
          <cell r="A1922" t="str">
            <v>2111080418</v>
          </cell>
          <cell r="B1922">
            <v>18</v>
          </cell>
          <cell r="C1922" t="str">
            <v>21110804USD-196-18</v>
          </cell>
          <cell r="D1922" t="str">
            <v>Particulares - ML (Obligaciones con el Publico DPF (1M / I-Residents))</v>
          </cell>
          <cell r="E1922">
            <v>-681902</v>
          </cell>
          <cell r="F1922">
            <v>51002.84</v>
          </cell>
          <cell r="G1922">
            <v>52002.84</v>
          </cell>
          <cell r="H1922">
            <v>-682902</v>
          </cell>
          <cell r="I1922">
            <v>-681902</v>
          </cell>
          <cell r="J1922">
            <v>51002.84</v>
          </cell>
          <cell r="K1922">
            <v>52002.84</v>
          </cell>
          <cell r="L1922">
            <v>-682902</v>
          </cell>
        </row>
        <row r="1923">
          <cell r="A1923" t="str">
            <v>2111080422</v>
          </cell>
          <cell r="B1923">
            <v>18</v>
          </cell>
          <cell r="C1923" t="str">
            <v>21110804USD-196-22</v>
          </cell>
          <cell r="D1923" t="str">
            <v>Particulares - ML (Obligaciones con el Publico DPF (1M / I-Residents))</v>
          </cell>
          <cell r="E1923">
            <v>-73000</v>
          </cell>
          <cell r="F1923">
            <v>0</v>
          </cell>
          <cell r="G1923">
            <v>0</v>
          </cell>
          <cell r="H1923">
            <v>-73000</v>
          </cell>
          <cell r="I1923">
            <v>-73000</v>
          </cell>
          <cell r="J1923">
            <v>0</v>
          </cell>
          <cell r="K1923">
            <v>0</v>
          </cell>
          <cell r="L1923">
            <v>-73000</v>
          </cell>
        </row>
        <row r="1924">
          <cell r="A1924" t="str">
            <v>2111080423</v>
          </cell>
          <cell r="B1924">
            <v>18</v>
          </cell>
          <cell r="C1924" t="str">
            <v>21110804USD-196-23</v>
          </cell>
          <cell r="D1924" t="str">
            <v>Particulares - ML (Obligaciones con el Publico DPF (1M / I-Residents))</v>
          </cell>
          <cell r="E1924">
            <v>-23470</v>
          </cell>
          <cell r="F1924">
            <v>0</v>
          </cell>
          <cell r="G1924">
            <v>7000</v>
          </cell>
          <cell r="H1924">
            <v>-30470</v>
          </cell>
          <cell r="I1924">
            <v>-23470</v>
          </cell>
          <cell r="J1924">
            <v>0</v>
          </cell>
          <cell r="K1924">
            <v>7000</v>
          </cell>
          <cell r="L1924">
            <v>-30470</v>
          </cell>
        </row>
        <row r="1925">
          <cell r="A1925" t="str">
            <v>2111080424</v>
          </cell>
          <cell r="B1925">
            <v>18</v>
          </cell>
          <cell r="C1925" t="str">
            <v>21110804USD-196-24</v>
          </cell>
          <cell r="D1925" t="str">
            <v>Particulares - ML (Obligaciones con el Publico DPF (1M / I-Residents))</v>
          </cell>
          <cell r="E1925">
            <v>-12100</v>
          </cell>
          <cell r="F1925">
            <v>0</v>
          </cell>
          <cell r="G1925">
            <v>0</v>
          </cell>
          <cell r="H1925">
            <v>-12100</v>
          </cell>
          <cell r="I1925">
            <v>-12100</v>
          </cell>
          <cell r="J1925">
            <v>0</v>
          </cell>
          <cell r="K1925">
            <v>0</v>
          </cell>
          <cell r="L1925">
            <v>-12100</v>
          </cell>
        </row>
        <row r="1926">
          <cell r="A1926" t="str">
            <v>2111080425</v>
          </cell>
          <cell r="B1926">
            <v>18</v>
          </cell>
          <cell r="C1926" t="str">
            <v>21110804USD-196-25</v>
          </cell>
          <cell r="D1926" t="str">
            <v>Particulares - ML (Obligaciones con el Publico DPF (1M / I-Residents))</v>
          </cell>
          <cell r="E1926">
            <v>-259400</v>
          </cell>
          <cell r="F1926">
            <v>40000</v>
          </cell>
          <cell r="G1926">
            <v>0</v>
          </cell>
          <cell r="H1926">
            <v>-219400</v>
          </cell>
          <cell r="I1926">
            <v>-259400</v>
          </cell>
          <cell r="J1926">
            <v>40000</v>
          </cell>
          <cell r="K1926">
            <v>0</v>
          </cell>
          <cell r="L1926">
            <v>-219400</v>
          </cell>
        </row>
        <row r="1927">
          <cell r="A1927" t="str">
            <v>2111080426</v>
          </cell>
          <cell r="B1927">
            <v>18</v>
          </cell>
          <cell r="C1927" t="str">
            <v>21110804USD-196-26</v>
          </cell>
          <cell r="D1927" t="str">
            <v>Particulares - ML (Obligaciones con el Publico DPF (1M / I-Residents))</v>
          </cell>
          <cell r="E1927">
            <v>-72000</v>
          </cell>
          <cell r="F1927">
            <v>0</v>
          </cell>
          <cell r="G1927">
            <v>0</v>
          </cell>
          <cell r="H1927">
            <v>-72000</v>
          </cell>
          <cell r="I1927">
            <v>-72000</v>
          </cell>
          <cell r="J1927">
            <v>0</v>
          </cell>
          <cell r="K1927">
            <v>0</v>
          </cell>
          <cell r="L1927">
            <v>-72000</v>
          </cell>
        </row>
        <row r="1928">
          <cell r="A1928" t="str">
            <v>2111080427</v>
          </cell>
          <cell r="B1928">
            <v>18</v>
          </cell>
          <cell r="C1928" t="str">
            <v>21110804USD-196-27</v>
          </cell>
          <cell r="D1928" t="str">
            <v>Particulares - ML (Obligaciones con el Publico DPF (1M / I-Residents))</v>
          </cell>
          <cell r="E1928">
            <v>-193450</v>
          </cell>
          <cell r="F1928">
            <v>0</v>
          </cell>
          <cell r="G1928">
            <v>0</v>
          </cell>
          <cell r="H1928">
            <v>-193450</v>
          </cell>
          <cell r="I1928">
            <v>-193450</v>
          </cell>
          <cell r="J1928">
            <v>0</v>
          </cell>
          <cell r="K1928">
            <v>0</v>
          </cell>
          <cell r="L1928">
            <v>-193450</v>
          </cell>
        </row>
        <row r="1929">
          <cell r="A1929" t="str">
            <v>2111080431</v>
          </cell>
          <cell r="B1929">
            <v>18</v>
          </cell>
          <cell r="C1929" t="str">
            <v>21110804USD-196-31</v>
          </cell>
          <cell r="D1929" t="str">
            <v>Particulares - ML (Obligaciones con el Publico DPF (1M / I-Residents))</v>
          </cell>
          <cell r="E1929">
            <v>-270000</v>
          </cell>
          <cell r="F1929">
            <v>0</v>
          </cell>
          <cell r="G1929">
            <v>0</v>
          </cell>
          <cell r="H1929">
            <v>-270000</v>
          </cell>
          <cell r="I1929">
            <v>-270000</v>
          </cell>
          <cell r="J1929">
            <v>0</v>
          </cell>
          <cell r="K1929">
            <v>0</v>
          </cell>
          <cell r="L1929">
            <v>-270000</v>
          </cell>
        </row>
        <row r="1930">
          <cell r="A1930" t="str">
            <v>2111080441</v>
          </cell>
          <cell r="B1930">
            <v>18</v>
          </cell>
          <cell r="C1930" t="str">
            <v>21110804USD-196-41</v>
          </cell>
          <cell r="D1930" t="str">
            <v>Particulares - ML (Obligaciones con el Publico DPF (1M / I-Residents))</v>
          </cell>
          <cell r="E1930">
            <v>-177660</v>
          </cell>
          <cell r="F1930">
            <v>0</v>
          </cell>
          <cell r="G1930">
            <v>0</v>
          </cell>
          <cell r="H1930">
            <v>-177660</v>
          </cell>
          <cell r="I1930">
            <v>-177660</v>
          </cell>
          <cell r="J1930">
            <v>0</v>
          </cell>
          <cell r="K1930">
            <v>0</v>
          </cell>
          <cell r="L1930">
            <v>-177660</v>
          </cell>
        </row>
        <row r="1931">
          <cell r="A1931" t="str">
            <v>21110806 U</v>
          </cell>
          <cell r="B1931">
            <v>12</v>
          </cell>
          <cell r="C1931" t="str">
            <v>21110806 USD</v>
          </cell>
          <cell r="D1931" t="str">
            <v>Otras entidades del Sistema Financiero - ML</v>
          </cell>
          <cell r="E1931">
            <v>-500000</v>
          </cell>
          <cell r="F1931">
            <v>0</v>
          </cell>
          <cell r="G1931">
            <v>0</v>
          </cell>
          <cell r="H1931">
            <v>-500000</v>
          </cell>
          <cell r="I1931">
            <v>-500000</v>
          </cell>
          <cell r="J1931">
            <v>0</v>
          </cell>
          <cell r="K1931">
            <v>0</v>
          </cell>
          <cell r="L1931">
            <v>-500000</v>
          </cell>
        </row>
        <row r="1932">
          <cell r="A1932" t="str">
            <v>2111080631</v>
          </cell>
          <cell r="B1932">
            <v>18</v>
          </cell>
          <cell r="C1932" t="str">
            <v>21110806USD-196-31</v>
          </cell>
          <cell r="D1932" t="str">
            <v>Otras entidades del Sistema Financiero - ML (Obligaciones con el Publico DPF (1M</v>
          </cell>
          <cell r="E1932">
            <v>-500000</v>
          </cell>
          <cell r="F1932">
            <v>0</v>
          </cell>
          <cell r="G1932">
            <v>0</v>
          </cell>
          <cell r="H1932">
            <v>-500000</v>
          </cell>
          <cell r="I1932">
            <v>-500000</v>
          </cell>
          <cell r="J1932">
            <v>0</v>
          </cell>
          <cell r="K1932">
            <v>0</v>
          </cell>
          <cell r="L1932">
            <v>-500000</v>
          </cell>
        </row>
        <row r="1933">
          <cell r="A1933" t="str">
            <v>2111089903</v>
          </cell>
          <cell r="B1933">
            <v>14</v>
          </cell>
          <cell r="C1933" t="str">
            <v>2111089903 USD</v>
          </cell>
          <cell r="D1933" t="str">
            <v>Intereses y otros por pagar Privada</v>
          </cell>
          <cell r="E1933">
            <v>-637.44000000000005</v>
          </cell>
          <cell r="F1933">
            <v>2212.1999999999998</v>
          </cell>
          <cell r="G1933">
            <v>2310.77</v>
          </cell>
          <cell r="H1933">
            <v>-736.01</v>
          </cell>
          <cell r="I1933">
            <v>-637.44000000000005</v>
          </cell>
          <cell r="J1933">
            <v>2212.1999999999998</v>
          </cell>
          <cell r="K1933">
            <v>2310.77</v>
          </cell>
          <cell r="L1933">
            <v>-736.01</v>
          </cell>
        </row>
        <row r="1934">
          <cell r="A1934" t="str">
            <v>211108990703</v>
          </cell>
          <cell r="B1934">
            <v>20</v>
          </cell>
          <cell r="C1934" t="str">
            <v>2111089903USD-195-07</v>
          </cell>
          <cell r="D1934" t="str">
            <v>Intereses y otros por pagar Privada (Intereses Devengados por Pagar - DPF (1M /</v>
          </cell>
          <cell r="E1934">
            <v>-189.12</v>
          </cell>
          <cell r="F1934">
            <v>0</v>
          </cell>
          <cell r="G1934">
            <v>24.84</v>
          </cell>
          <cell r="H1934">
            <v>-213.96</v>
          </cell>
          <cell r="I1934">
            <v>-189.12</v>
          </cell>
          <cell r="J1934">
            <v>0</v>
          </cell>
          <cell r="K1934">
            <v>24.84</v>
          </cell>
          <cell r="L1934">
            <v>-213.96</v>
          </cell>
        </row>
        <row r="1935">
          <cell r="A1935" t="str">
            <v>211108991303</v>
          </cell>
          <cell r="B1935">
            <v>20</v>
          </cell>
          <cell r="C1935" t="str">
            <v>2111089903USD-195-13</v>
          </cell>
          <cell r="D1935" t="str">
            <v>Intereses y otros por pagar Privada (Intereses Devengados por Pagar - DPF (1M /</v>
          </cell>
          <cell r="E1935">
            <v>-8.59</v>
          </cell>
          <cell r="F1935">
            <v>13.57</v>
          </cell>
          <cell r="G1935">
            <v>14.02</v>
          </cell>
          <cell r="H1935">
            <v>-9.0399999999999991</v>
          </cell>
          <cell r="I1935">
            <v>-8.59</v>
          </cell>
          <cell r="J1935">
            <v>13.57</v>
          </cell>
          <cell r="K1935">
            <v>14.02</v>
          </cell>
          <cell r="L1935">
            <v>-9.0399999999999991</v>
          </cell>
        </row>
        <row r="1936">
          <cell r="A1936" t="str">
            <v>211108993103</v>
          </cell>
          <cell r="B1936">
            <v>20</v>
          </cell>
          <cell r="C1936" t="str">
            <v>2111089903USD-195-31</v>
          </cell>
          <cell r="D1936" t="str">
            <v>Intereses y otros por pagar Privada (Intereses Devengados por Pagar - DPF (1M /</v>
          </cell>
          <cell r="E1936">
            <v>-439.73</v>
          </cell>
          <cell r="F1936">
            <v>2198.63</v>
          </cell>
          <cell r="G1936">
            <v>2271.91</v>
          </cell>
          <cell r="H1936">
            <v>-513.01</v>
          </cell>
          <cell r="I1936">
            <v>-439.73</v>
          </cell>
          <cell r="J1936">
            <v>2198.63</v>
          </cell>
          <cell r="K1936">
            <v>2271.91</v>
          </cell>
          <cell r="L1936">
            <v>-513.01</v>
          </cell>
        </row>
        <row r="1937">
          <cell r="A1937" t="str">
            <v>2111089904</v>
          </cell>
          <cell r="B1937">
            <v>14</v>
          </cell>
          <cell r="C1937" t="str">
            <v>2111089904 USD</v>
          </cell>
          <cell r="D1937" t="str">
            <v>Intereses y otros por pagar Particulares</v>
          </cell>
          <cell r="E1937">
            <v>-9716.01</v>
          </cell>
          <cell r="F1937">
            <v>6999.33</v>
          </cell>
          <cell r="G1937">
            <v>8241.7000000000007</v>
          </cell>
          <cell r="H1937">
            <v>-10958.38</v>
          </cell>
          <cell r="I1937">
            <v>-9716.01</v>
          </cell>
          <cell r="J1937">
            <v>6999.33</v>
          </cell>
          <cell r="K1937">
            <v>8241.7000000000007</v>
          </cell>
          <cell r="L1937">
            <v>-10958.38</v>
          </cell>
        </row>
        <row r="1938">
          <cell r="A1938" t="str">
            <v>211108990104</v>
          </cell>
          <cell r="B1938">
            <v>20</v>
          </cell>
          <cell r="C1938" t="str">
            <v>2111089904USD-195-01</v>
          </cell>
          <cell r="D1938" t="str">
            <v>Intereses y otros por pagar Particulares (Intereses Devengados por Pagar - DPF (</v>
          </cell>
          <cell r="E1938">
            <v>-47.04</v>
          </cell>
          <cell r="F1938">
            <v>0</v>
          </cell>
          <cell r="G1938">
            <v>1.91</v>
          </cell>
          <cell r="H1938">
            <v>-48.95</v>
          </cell>
          <cell r="I1938">
            <v>-47.04</v>
          </cell>
          <cell r="J1938">
            <v>0</v>
          </cell>
          <cell r="K1938">
            <v>1.91</v>
          </cell>
          <cell r="L1938">
            <v>-48.95</v>
          </cell>
        </row>
        <row r="1939">
          <cell r="A1939" t="str">
            <v>211108990204</v>
          </cell>
          <cell r="B1939">
            <v>20</v>
          </cell>
          <cell r="C1939" t="str">
            <v>2111089904USD-195-02</v>
          </cell>
          <cell r="D1939" t="str">
            <v>Intereses y otros por pagar Particulares (Intereses Devengados por Pagar - DPF (</v>
          </cell>
          <cell r="E1939">
            <v>-177.24</v>
          </cell>
          <cell r="F1939">
            <v>130.69</v>
          </cell>
          <cell r="G1939">
            <v>145.22999999999999</v>
          </cell>
          <cell r="H1939">
            <v>-191.78</v>
          </cell>
          <cell r="I1939">
            <v>-177.24</v>
          </cell>
          <cell r="J1939">
            <v>130.69</v>
          </cell>
          <cell r="K1939">
            <v>145.22999999999999</v>
          </cell>
          <cell r="L1939">
            <v>-191.78</v>
          </cell>
        </row>
        <row r="1940">
          <cell r="A1940" t="str">
            <v>211108990304</v>
          </cell>
          <cell r="B1940">
            <v>20</v>
          </cell>
          <cell r="C1940" t="str">
            <v>2111089904USD-195-03</v>
          </cell>
          <cell r="D1940" t="str">
            <v>Intereses y otros por pagar Particulares (Intereses Devengados por Pagar - DPF (</v>
          </cell>
          <cell r="E1940">
            <v>-785.21</v>
          </cell>
          <cell r="F1940">
            <v>408.24</v>
          </cell>
          <cell r="G1940">
            <v>536.09</v>
          </cell>
          <cell r="H1940">
            <v>-913.06</v>
          </cell>
          <cell r="I1940">
            <v>-785.21</v>
          </cell>
          <cell r="J1940">
            <v>408.24</v>
          </cell>
          <cell r="K1940">
            <v>536.09</v>
          </cell>
          <cell r="L1940">
            <v>-913.06</v>
          </cell>
        </row>
        <row r="1941">
          <cell r="A1941" t="str">
            <v>211108990504</v>
          </cell>
          <cell r="B1941">
            <v>20</v>
          </cell>
          <cell r="C1941" t="str">
            <v>2111089904USD-195-05</v>
          </cell>
          <cell r="D1941" t="str">
            <v>Intereses y otros por pagar Particulares (Intereses Devengados por Pagar - DPF (</v>
          </cell>
          <cell r="E1941">
            <v>-263.39999999999998</v>
          </cell>
          <cell r="F1941">
            <v>48.72</v>
          </cell>
          <cell r="G1941">
            <v>141.21</v>
          </cell>
          <cell r="H1941">
            <v>-355.89</v>
          </cell>
          <cell r="I1941">
            <v>-263.39999999999998</v>
          </cell>
          <cell r="J1941">
            <v>48.72</v>
          </cell>
          <cell r="K1941">
            <v>141.21</v>
          </cell>
          <cell r="L1941">
            <v>-355.89</v>
          </cell>
        </row>
        <row r="1942">
          <cell r="A1942" t="str">
            <v>211108990704</v>
          </cell>
          <cell r="B1942">
            <v>20</v>
          </cell>
          <cell r="C1942" t="str">
            <v>2111089904USD-195-07</v>
          </cell>
          <cell r="D1942" t="str">
            <v>Intereses y otros por pagar Particulares (Intereses Devengados por Pagar - DPF (</v>
          </cell>
          <cell r="E1942">
            <v>-82.23</v>
          </cell>
          <cell r="F1942">
            <v>164.45</v>
          </cell>
          <cell r="G1942">
            <v>84.96</v>
          </cell>
          <cell r="H1942">
            <v>-2.74</v>
          </cell>
          <cell r="I1942">
            <v>-82.23</v>
          </cell>
          <cell r="J1942">
            <v>164.45</v>
          </cell>
          <cell r="K1942">
            <v>84.96</v>
          </cell>
          <cell r="L1942">
            <v>-2.74</v>
          </cell>
        </row>
        <row r="1943">
          <cell r="A1943" t="str">
            <v>211108990804</v>
          </cell>
          <cell r="B1943">
            <v>20</v>
          </cell>
          <cell r="C1943" t="str">
            <v>2111089904USD-195-08</v>
          </cell>
          <cell r="D1943" t="str">
            <v>Intereses y otros por pagar Particulares (Intereses Devengados por Pagar - DPF (</v>
          </cell>
          <cell r="E1943">
            <v>-190.9</v>
          </cell>
          <cell r="F1943">
            <v>0</v>
          </cell>
          <cell r="G1943">
            <v>26.75</v>
          </cell>
          <cell r="H1943">
            <v>-217.65</v>
          </cell>
          <cell r="I1943">
            <v>-190.9</v>
          </cell>
          <cell r="J1943">
            <v>0</v>
          </cell>
          <cell r="K1943">
            <v>26.75</v>
          </cell>
          <cell r="L1943">
            <v>-217.65</v>
          </cell>
        </row>
        <row r="1944">
          <cell r="A1944" t="str">
            <v>211108991004</v>
          </cell>
          <cell r="B1944">
            <v>20</v>
          </cell>
          <cell r="C1944" t="str">
            <v>2111089904USD-195-10</v>
          </cell>
          <cell r="D1944" t="str">
            <v>Intereses y otros por pagar Particulares (Intereses Devengados por Pagar - DPF (</v>
          </cell>
          <cell r="E1944">
            <v>-5.91</v>
          </cell>
          <cell r="F1944">
            <v>2.77</v>
          </cell>
          <cell r="G1944">
            <v>4.78</v>
          </cell>
          <cell r="H1944">
            <v>-7.92</v>
          </cell>
          <cell r="I1944">
            <v>-5.91</v>
          </cell>
          <cell r="J1944">
            <v>2.77</v>
          </cell>
          <cell r="K1944">
            <v>4.78</v>
          </cell>
          <cell r="L1944">
            <v>-7.92</v>
          </cell>
        </row>
        <row r="1945">
          <cell r="A1945" t="str">
            <v>211108991104</v>
          </cell>
          <cell r="B1945">
            <v>20</v>
          </cell>
          <cell r="C1945" t="str">
            <v>2111089904USD-195-11</v>
          </cell>
          <cell r="D1945" t="str">
            <v>Intereses y otros por pagar Particulares (Intereses Devengados por Pagar - DPF (</v>
          </cell>
          <cell r="E1945">
            <v>-3.52</v>
          </cell>
          <cell r="F1945">
            <v>5.55</v>
          </cell>
          <cell r="G1945">
            <v>5.73</v>
          </cell>
          <cell r="H1945">
            <v>-3.7</v>
          </cell>
          <cell r="I1945">
            <v>-3.52</v>
          </cell>
          <cell r="J1945">
            <v>5.55</v>
          </cell>
          <cell r="K1945">
            <v>5.73</v>
          </cell>
          <cell r="L1945">
            <v>-3.7</v>
          </cell>
        </row>
        <row r="1946">
          <cell r="A1946" t="str">
            <v>211108991204</v>
          </cell>
          <cell r="B1946">
            <v>20</v>
          </cell>
          <cell r="C1946" t="str">
            <v>2111089904USD-195-12</v>
          </cell>
          <cell r="D1946" t="str">
            <v>Intereses y otros por pagar Particulares (Intereses Devengados por Pagar - DPF (</v>
          </cell>
          <cell r="E1946">
            <v>-31.28</v>
          </cell>
          <cell r="F1946">
            <v>55.69</v>
          </cell>
          <cell r="G1946">
            <v>42.25</v>
          </cell>
          <cell r="H1946">
            <v>-17.84</v>
          </cell>
          <cell r="I1946">
            <v>-31.28</v>
          </cell>
          <cell r="J1946">
            <v>55.69</v>
          </cell>
          <cell r="K1946">
            <v>42.25</v>
          </cell>
          <cell r="L1946">
            <v>-17.84</v>
          </cell>
        </row>
        <row r="1947">
          <cell r="A1947" t="str">
            <v>211108991304</v>
          </cell>
          <cell r="B1947">
            <v>20</v>
          </cell>
          <cell r="C1947" t="str">
            <v>2111089904USD-195-13</v>
          </cell>
          <cell r="D1947" t="str">
            <v>Intereses y otros por pagar Particulares (Intereses Devengados por Pagar - DPF (</v>
          </cell>
          <cell r="E1947">
            <v>-376.4</v>
          </cell>
          <cell r="F1947">
            <v>216.65</v>
          </cell>
          <cell r="G1947">
            <v>211.99</v>
          </cell>
          <cell r="H1947">
            <v>-371.74</v>
          </cell>
          <cell r="I1947">
            <v>-376.4</v>
          </cell>
          <cell r="J1947">
            <v>216.65</v>
          </cell>
          <cell r="K1947">
            <v>211.99</v>
          </cell>
          <cell r="L1947">
            <v>-371.74</v>
          </cell>
        </row>
        <row r="1948">
          <cell r="A1948" t="str">
            <v>211108991704</v>
          </cell>
          <cell r="B1948">
            <v>20</v>
          </cell>
          <cell r="C1948" t="str">
            <v>2111089904USD-195-17</v>
          </cell>
          <cell r="D1948" t="str">
            <v>Intereses y otros por pagar Particulares (Intereses Devengados por Pagar - DPF (</v>
          </cell>
          <cell r="E1948">
            <v>-777.85</v>
          </cell>
          <cell r="F1948">
            <v>83.83</v>
          </cell>
          <cell r="G1948">
            <v>162.94</v>
          </cell>
          <cell r="H1948">
            <v>-856.96</v>
          </cell>
          <cell r="I1948">
            <v>-777.85</v>
          </cell>
          <cell r="J1948">
            <v>83.83</v>
          </cell>
          <cell r="K1948">
            <v>162.94</v>
          </cell>
          <cell r="L1948">
            <v>-856.96</v>
          </cell>
        </row>
        <row r="1949">
          <cell r="A1949" t="str">
            <v>211108991804</v>
          </cell>
          <cell r="B1949">
            <v>20</v>
          </cell>
          <cell r="C1949" t="str">
            <v>2111089904USD-195-18</v>
          </cell>
          <cell r="D1949" t="str">
            <v>Intereses y otros por pagar Particulares (Intereses Devengados por Pagar - DPF (</v>
          </cell>
          <cell r="E1949">
            <v>-3625.84</v>
          </cell>
          <cell r="F1949">
            <v>2195.5500000000002</v>
          </cell>
          <cell r="G1949">
            <v>2759.89</v>
          </cell>
          <cell r="H1949">
            <v>-4190.18</v>
          </cell>
          <cell r="I1949">
            <v>-3625.84</v>
          </cell>
          <cell r="J1949">
            <v>2195.5500000000002</v>
          </cell>
          <cell r="K1949">
            <v>2759.89</v>
          </cell>
          <cell r="L1949">
            <v>-4190.18</v>
          </cell>
        </row>
        <row r="1950">
          <cell r="A1950" t="str">
            <v>211108992204</v>
          </cell>
          <cell r="B1950">
            <v>20</v>
          </cell>
          <cell r="C1950" t="str">
            <v>2111089904USD-195-22</v>
          </cell>
          <cell r="D1950" t="str">
            <v>Intereses y otros por pagar Particulares (Intereses Devengados por Pagar - DPF (</v>
          </cell>
          <cell r="E1950">
            <v>-765.22</v>
          </cell>
          <cell r="F1950">
            <v>53.42</v>
          </cell>
          <cell r="G1950">
            <v>201.49</v>
          </cell>
          <cell r="H1950">
            <v>-913.29</v>
          </cell>
          <cell r="I1950">
            <v>-765.22</v>
          </cell>
          <cell r="J1950">
            <v>53.42</v>
          </cell>
          <cell r="K1950">
            <v>201.49</v>
          </cell>
          <cell r="L1950">
            <v>-913.29</v>
          </cell>
        </row>
        <row r="1951">
          <cell r="A1951" t="str">
            <v>211108992304</v>
          </cell>
          <cell r="B1951">
            <v>20</v>
          </cell>
          <cell r="C1951" t="str">
            <v>2111089904USD-195-23</v>
          </cell>
          <cell r="D1951" t="str">
            <v>Intereses y otros por pagar Particulares (Intereses Devengados por Pagar - DPF (</v>
          </cell>
          <cell r="E1951">
            <v>-22.42</v>
          </cell>
          <cell r="F1951">
            <v>49.45</v>
          </cell>
          <cell r="G1951">
            <v>57.8</v>
          </cell>
          <cell r="H1951">
            <v>-30.77</v>
          </cell>
          <cell r="I1951">
            <v>-22.42</v>
          </cell>
          <cell r="J1951">
            <v>49.45</v>
          </cell>
          <cell r="K1951">
            <v>57.8</v>
          </cell>
          <cell r="L1951">
            <v>-30.77</v>
          </cell>
        </row>
        <row r="1952">
          <cell r="A1952" t="str">
            <v>211108992404</v>
          </cell>
          <cell r="B1952">
            <v>20</v>
          </cell>
          <cell r="C1952" t="str">
            <v>2111089904USD-195-24</v>
          </cell>
          <cell r="D1952" t="str">
            <v>Intereses y otros por pagar Particulares (Intereses Devengados por Pagar - DPF (</v>
          </cell>
          <cell r="E1952">
            <v>-169.73</v>
          </cell>
          <cell r="F1952">
            <v>0</v>
          </cell>
          <cell r="G1952">
            <v>41.11</v>
          </cell>
          <cell r="H1952">
            <v>-210.84</v>
          </cell>
          <cell r="I1952">
            <v>-169.73</v>
          </cell>
          <cell r="J1952">
            <v>0</v>
          </cell>
          <cell r="K1952">
            <v>41.11</v>
          </cell>
          <cell r="L1952">
            <v>-210.84</v>
          </cell>
        </row>
        <row r="1953">
          <cell r="A1953" t="str">
            <v>211108992504</v>
          </cell>
          <cell r="B1953">
            <v>20</v>
          </cell>
          <cell r="C1953" t="str">
            <v>2111089904USD-195-25</v>
          </cell>
          <cell r="D1953" t="str">
            <v>Intereses y otros por pagar Particulares (Intereses Devengados por Pagar - DPF (</v>
          </cell>
          <cell r="E1953">
            <v>-625.5</v>
          </cell>
          <cell r="F1953">
            <v>1068.3499999999999</v>
          </cell>
          <cell r="G1953">
            <v>1060.1099999999999</v>
          </cell>
          <cell r="H1953">
            <v>-617.26</v>
          </cell>
          <cell r="I1953">
            <v>-625.5</v>
          </cell>
          <cell r="J1953">
            <v>1068.3499999999999</v>
          </cell>
          <cell r="K1953">
            <v>1060.1099999999999</v>
          </cell>
          <cell r="L1953">
            <v>-617.26</v>
          </cell>
        </row>
        <row r="1954">
          <cell r="A1954" t="str">
            <v>211108992604</v>
          </cell>
          <cell r="B1954">
            <v>20</v>
          </cell>
          <cell r="C1954" t="str">
            <v>2111089904USD-195-26</v>
          </cell>
          <cell r="D1954" t="str">
            <v>Intereses y otros por pagar Particulares (Intereses Devengados por Pagar - DPF (</v>
          </cell>
          <cell r="E1954">
            <v>-378.45</v>
          </cell>
          <cell r="F1954">
            <v>0</v>
          </cell>
          <cell r="G1954">
            <v>164.98</v>
          </cell>
          <cell r="H1954">
            <v>-543.42999999999995</v>
          </cell>
          <cell r="I1954">
            <v>-378.45</v>
          </cell>
          <cell r="J1954">
            <v>0</v>
          </cell>
          <cell r="K1954">
            <v>164.98</v>
          </cell>
          <cell r="L1954">
            <v>-543.42999999999995</v>
          </cell>
        </row>
        <row r="1955">
          <cell r="A1955" t="str">
            <v>211108992704</v>
          </cell>
          <cell r="B1955">
            <v>20</v>
          </cell>
          <cell r="C1955" t="str">
            <v>2111089904USD-195-27</v>
          </cell>
          <cell r="D1955" t="str">
            <v>Intereses y otros por pagar Particulares (Intereses Devengados por Pagar - DPF (</v>
          </cell>
          <cell r="E1955">
            <v>-501.85</v>
          </cell>
          <cell r="F1955">
            <v>778.42</v>
          </cell>
          <cell r="G1955">
            <v>804.37</v>
          </cell>
          <cell r="H1955">
            <v>-527.79999999999995</v>
          </cell>
          <cell r="I1955">
            <v>-501.85</v>
          </cell>
          <cell r="J1955">
            <v>778.42</v>
          </cell>
          <cell r="K1955">
            <v>804.37</v>
          </cell>
          <cell r="L1955">
            <v>-527.79999999999995</v>
          </cell>
        </row>
        <row r="1956">
          <cell r="A1956" t="str">
            <v>211108993104</v>
          </cell>
          <cell r="B1956">
            <v>20</v>
          </cell>
          <cell r="C1956" t="str">
            <v>2111089904USD-195-31</v>
          </cell>
          <cell r="D1956" t="str">
            <v>Intereses y otros por pagar Particulares (Intereses Devengados por Pagar - DPF (</v>
          </cell>
          <cell r="E1956">
            <v>-493.93</v>
          </cell>
          <cell r="F1956">
            <v>1230.43</v>
          </cell>
          <cell r="G1956">
            <v>1271.42</v>
          </cell>
          <cell r="H1956">
            <v>-534.91999999999996</v>
          </cell>
          <cell r="I1956">
            <v>-493.93</v>
          </cell>
          <cell r="J1956">
            <v>1230.43</v>
          </cell>
          <cell r="K1956">
            <v>1271.42</v>
          </cell>
          <cell r="L1956">
            <v>-534.91999999999996</v>
          </cell>
        </row>
        <row r="1957">
          <cell r="A1957" t="str">
            <v>211108994104</v>
          </cell>
          <cell r="B1957">
            <v>20</v>
          </cell>
          <cell r="C1957" t="str">
            <v>2111089904USD-195-41</v>
          </cell>
          <cell r="D1957" t="str">
            <v>Intereses y otros por pagar Particulares (Intereses Devengados por Pagar - DPF (</v>
          </cell>
          <cell r="E1957">
            <v>-392.09</v>
          </cell>
          <cell r="F1957">
            <v>507.12</v>
          </cell>
          <cell r="G1957">
            <v>516.69000000000005</v>
          </cell>
          <cell r="H1957">
            <v>-401.66</v>
          </cell>
          <cell r="I1957">
            <v>-392.09</v>
          </cell>
          <cell r="J1957">
            <v>507.12</v>
          </cell>
          <cell r="K1957">
            <v>516.69000000000005</v>
          </cell>
          <cell r="L1957">
            <v>-401.66</v>
          </cell>
        </row>
        <row r="1958">
          <cell r="A1958" t="str">
            <v>2111089906</v>
          </cell>
          <cell r="B1958">
            <v>14</v>
          </cell>
          <cell r="C1958" t="str">
            <v>2111089906 USD</v>
          </cell>
          <cell r="D1958" t="str">
            <v>Intereses y otros por pagar Otras</v>
          </cell>
          <cell r="E1958">
            <v>-359.59</v>
          </cell>
          <cell r="F1958">
            <v>2157.54</v>
          </cell>
          <cell r="G1958">
            <v>2229.4499999999998</v>
          </cell>
          <cell r="H1958">
            <v>-431.5</v>
          </cell>
          <cell r="I1958">
            <v>-359.59</v>
          </cell>
          <cell r="J1958">
            <v>2157.54</v>
          </cell>
          <cell r="K1958">
            <v>2229.4499999999998</v>
          </cell>
          <cell r="L1958">
            <v>-431.5</v>
          </cell>
        </row>
        <row r="1959">
          <cell r="A1959" t="str">
            <v>211108993106</v>
          </cell>
          <cell r="B1959">
            <v>20</v>
          </cell>
          <cell r="C1959" t="str">
            <v>2111089906USD-195-31</v>
          </cell>
          <cell r="D1959" t="str">
            <v>Intereses y otros por pagar Otras (Intereses Devengados por Pagar - DPF (1M / IR</v>
          </cell>
          <cell r="E1959">
            <v>-359.59</v>
          </cell>
          <cell r="F1959">
            <v>2157.54</v>
          </cell>
          <cell r="G1959">
            <v>2229.4499999999998</v>
          </cell>
          <cell r="H1959">
            <v>-431.5</v>
          </cell>
          <cell r="I1959">
            <v>-359.59</v>
          </cell>
          <cell r="J1959">
            <v>2157.54</v>
          </cell>
          <cell r="K1959">
            <v>2229.4499999999998</v>
          </cell>
          <cell r="L1959">
            <v>-431.5</v>
          </cell>
        </row>
        <row r="1960">
          <cell r="A1960" t="str">
            <v>211113</v>
          </cell>
          <cell r="B1960">
            <v>6</v>
          </cell>
          <cell r="C1960">
            <v>211113</v>
          </cell>
          <cell r="D1960" t="str">
            <v>DEPÓSITOS A 360 DÍAS PLAZO</v>
          </cell>
          <cell r="I1960">
            <v>-65370979.880000003</v>
          </cell>
          <cell r="J1960">
            <v>2042971.2</v>
          </cell>
          <cell r="K1960">
            <v>7321766.5700000003</v>
          </cell>
          <cell r="L1960">
            <v>-70649775.25</v>
          </cell>
        </row>
        <row r="1961">
          <cell r="A1961" t="str">
            <v>21111302 U</v>
          </cell>
          <cell r="B1961">
            <v>12</v>
          </cell>
          <cell r="C1961" t="str">
            <v>21111302 USD</v>
          </cell>
          <cell r="D1961" t="str">
            <v>Entidades del Estado - ML</v>
          </cell>
          <cell r="E1961">
            <v>-8614886.2300000004</v>
          </cell>
          <cell r="F1961">
            <v>0</v>
          </cell>
          <cell r="G1961">
            <v>0</v>
          </cell>
          <cell r="H1961">
            <v>-8614886.2300000004</v>
          </cell>
          <cell r="I1961">
            <v>-8614886.2300000004</v>
          </cell>
          <cell r="J1961">
            <v>0</v>
          </cell>
          <cell r="K1961">
            <v>0</v>
          </cell>
          <cell r="L1961">
            <v>-8614886.2300000004</v>
          </cell>
        </row>
        <row r="1962">
          <cell r="A1962" t="str">
            <v>2111130231</v>
          </cell>
          <cell r="B1962">
            <v>18</v>
          </cell>
          <cell r="C1962" t="str">
            <v>21111302USD-196-31</v>
          </cell>
          <cell r="D1962" t="str">
            <v>Entidades del Estado - ML (Obligaciones con el Publico DPF (1M / I-Residents))</v>
          </cell>
          <cell r="E1962">
            <v>-8614886.2300000004</v>
          </cell>
          <cell r="F1962">
            <v>0</v>
          </cell>
          <cell r="G1962">
            <v>0</v>
          </cell>
          <cell r="H1962">
            <v>-8614886.2300000004</v>
          </cell>
          <cell r="I1962">
            <v>-8614886.2300000004</v>
          </cell>
          <cell r="J1962">
            <v>0</v>
          </cell>
          <cell r="K1962">
            <v>0</v>
          </cell>
          <cell r="L1962">
            <v>-8614886.2300000004</v>
          </cell>
        </row>
        <row r="1963">
          <cell r="A1963" t="str">
            <v>21111303 U</v>
          </cell>
          <cell r="B1963">
            <v>12</v>
          </cell>
          <cell r="C1963" t="str">
            <v>21111303 USD</v>
          </cell>
          <cell r="D1963" t="str">
            <v>Empresas privadas - ML</v>
          </cell>
          <cell r="E1963">
            <v>-14865145.310000001</v>
          </cell>
          <cell r="F1963">
            <v>1000000</v>
          </cell>
          <cell r="G1963">
            <v>650000</v>
          </cell>
          <cell r="H1963">
            <v>-14515145.310000001</v>
          </cell>
          <cell r="I1963">
            <v>-14865145.310000001</v>
          </cell>
          <cell r="J1963">
            <v>1000000</v>
          </cell>
          <cell r="K1963">
            <v>650000</v>
          </cell>
          <cell r="L1963">
            <v>-14515145.310000001</v>
          </cell>
        </row>
        <row r="1964">
          <cell r="A1964" t="str">
            <v>2111130301</v>
          </cell>
          <cell r="B1964">
            <v>18</v>
          </cell>
          <cell r="C1964" t="str">
            <v>21111303USD-196-01</v>
          </cell>
          <cell r="D1964" t="str">
            <v>Empresas privadas - ML (Obligaciones con el Publico DPF (1M / I-Residents))</v>
          </cell>
          <cell r="E1964">
            <v>-120000</v>
          </cell>
          <cell r="F1964">
            <v>0</v>
          </cell>
          <cell r="G1964">
            <v>0</v>
          </cell>
          <cell r="H1964">
            <v>-120000</v>
          </cell>
          <cell r="I1964">
            <v>-120000</v>
          </cell>
          <cell r="J1964">
            <v>0</v>
          </cell>
          <cell r="K1964">
            <v>0</v>
          </cell>
          <cell r="L1964">
            <v>-120000</v>
          </cell>
        </row>
        <row r="1965">
          <cell r="A1965" t="str">
            <v>2111130305</v>
          </cell>
          <cell r="B1965">
            <v>18</v>
          </cell>
          <cell r="C1965" t="str">
            <v>21111303USD-196-05</v>
          </cell>
          <cell r="D1965" t="str">
            <v>Empresas privadas - ML (Obligaciones con el Publico DPF (1M / I-Residents))</v>
          </cell>
          <cell r="E1965">
            <v>-100000</v>
          </cell>
          <cell r="F1965">
            <v>0</v>
          </cell>
          <cell r="G1965">
            <v>0</v>
          </cell>
          <cell r="H1965">
            <v>-100000</v>
          </cell>
          <cell r="I1965">
            <v>-100000</v>
          </cell>
          <cell r="J1965">
            <v>0</v>
          </cell>
          <cell r="K1965">
            <v>0</v>
          </cell>
          <cell r="L1965">
            <v>-100000</v>
          </cell>
        </row>
        <row r="1966">
          <cell r="A1966" t="str">
            <v>2111130307</v>
          </cell>
          <cell r="B1966">
            <v>18</v>
          </cell>
          <cell r="C1966" t="str">
            <v>21111303USD-196-07</v>
          </cell>
          <cell r="D1966" t="str">
            <v>Empresas privadas - ML (Obligaciones con el Publico DPF (1M / I-Residents))</v>
          </cell>
          <cell r="E1966">
            <v>-23400</v>
          </cell>
          <cell r="F1966">
            <v>0</v>
          </cell>
          <cell r="G1966">
            <v>0</v>
          </cell>
          <cell r="H1966">
            <v>-23400</v>
          </cell>
          <cell r="I1966">
            <v>-23400</v>
          </cell>
          <cell r="J1966">
            <v>0</v>
          </cell>
          <cell r="K1966">
            <v>0</v>
          </cell>
          <cell r="L1966">
            <v>-23400</v>
          </cell>
        </row>
        <row r="1967">
          <cell r="A1967" t="str">
            <v>2111130313</v>
          </cell>
          <cell r="B1967">
            <v>18</v>
          </cell>
          <cell r="C1967" t="str">
            <v>21111303USD-196-13</v>
          </cell>
          <cell r="D1967" t="str">
            <v>Empresas privadas - ML (Obligaciones con el Publico DPF (1M / I-Residents))</v>
          </cell>
          <cell r="E1967">
            <v>-200</v>
          </cell>
          <cell r="F1967">
            <v>0</v>
          </cell>
          <cell r="G1967">
            <v>0</v>
          </cell>
          <cell r="H1967">
            <v>-200</v>
          </cell>
          <cell r="I1967">
            <v>-200</v>
          </cell>
          <cell r="J1967">
            <v>0</v>
          </cell>
          <cell r="K1967">
            <v>0</v>
          </cell>
          <cell r="L1967">
            <v>-200</v>
          </cell>
        </row>
        <row r="1968">
          <cell r="A1968" t="str">
            <v>2111130318</v>
          </cell>
          <cell r="B1968">
            <v>18</v>
          </cell>
          <cell r="C1968" t="str">
            <v>21111303USD-196-18</v>
          </cell>
          <cell r="D1968" t="str">
            <v>Empresas privadas - ML (Obligaciones con el Publico DPF (1M / I-Residents))</v>
          </cell>
          <cell r="E1968">
            <v>-55350</v>
          </cell>
          <cell r="F1968">
            <v>0</v>
          </cell>
          <cell r="G1968">
            <v>0</v>
          </cell>
          <cell r="H1968">
            <v>-55350</v>
          </cell>
          <cell r="I1968">
            <v>-55350</v>
          </cell>
          <cell r="J1968">
            <v>0</v>
          </cell>
          <cell r="K1968">
            <v>0</v>
          </cell>
          <cell r="L1968">
            <v>-55350</v>
          </cell>
        </row>
        <row r="1969">
          <cell r="A1969" t="str">
            <v>2111130325</v>
          </cell>
          <cell r="B1969">
            <v>18</v>
          </cell>
          <cell r="C1969" t="str">
            <v>21111303USD-196-25</v>
          </cell>
          <cell r="D1969" t="str">
            <v>Empresas privadas - ML (Obligaciones con el Publico DPF (1M / I-Residents))</v>
          </cell>
          <cell r="E1969">
            <v>-8716195.3100000005</v>
          </cell>
          <cell r="F1969">
            <v>0</v>
          </cell>
          <cell r="G1969">
            <v>650000</v>
          </cell>
          <cell r="H1969">
            <v>-9366195.3100000005</v>
          </cell>
          <cell r="I1969">
            <v>-8716195.3100000005</v>
          </cell>
          <cell r="J1969">
            <v>0</v>
          </cell>
          <cell r="K1969">
            <v>650000</v>
          </cell>
          <cell r="L1969">
            <v>-9366195.3100000005</v>
          </cell>
        </row>
        <row r="1970">
          <cell r="A1970" t="str">
            <v>2111130331</v>
          </cell>
          <cell r="B1970">
            <v>18</v>
          </cell>
          <cell r="C1970" t="str">
            <v>21111303USD-196-31</v>
          </cell>
          <cell r="D1970" t="str">
            <v>Empresas privadas - ML (Obligaciones con el Publico DPF (1M / I-Residents))</v>
          </cell>
          <cell r="E1970">
            <v>-5650000</v>
          </cell>
          <cell r="F1970">
            <v>1000000</v>
          </cell>
          <cell r="G1970">
            <v>0</v>
          </cell>
          <cell r="H1970">
            <v>-4650000</v>
          </cell>
          <cell r="I1970">
            <v>-5650000</v>
          </cell>
          <cell r="J1970">
            <v>1000000</v>
          </cell>
          <cell r="K1970">
            <v>0</v>
          </cell>
          <cell r="L1970">
            <v>-4650000</v>
          </cell>
        </row>
        <row r="1971">
          <cell r="A1971" t="str">
            <v>2111130359</v>
          </cell>
          <cell r="B1971">
            <v>18</v>
          </cell>
          <cell r="C1971" t="str">
            <v>21111303USD-196-59</v>
          </cell>
          <cell r="D1971" t="str">
            <v>Empresas privadas - ML (Obligaciones con el Publico DPF (1M / I-Residents))</v>
          </cell>
          <cell r="E1971">
            <v>-200000</v>
          </cell>
          <cell r="F1971">
            <v>0</v>
          </cell>
          <cell r="G1971">
            <v>0</v>
          </cell>
          <cell r="H1971">
            <v>-200000</v>
          </cell>
          <cell r="I1971">
            <v>-200000</v>
          </cell>
          <cell r="J1971">
            <v>0</v>
          </cell>
          <cell r="K1971">
            <v>0</v>
          </cell>
          <cell r="L1971">
            <v>-200000</v>
          </cell>
        </row>
        <row r="1972">
          <cell r="A1972" t="str">
            <v>21111304 U</v>
          </cell>
          <cell r="B1972">
            <v>12</v>
          </cell>
          <cell r="C1972" t="str">
            <v>21111304 USD</v>
          </cell>
          <cell r="D1972" t="str">
            <v>Particulares - ML</v>
          </cell>
          <cell r="E1972">
            <v>-36781795.799999997</v>
          </cell>
          <cell r="F1972">
            <v>785201.79</v>
          </cell>
          <cell r="G1972">
            <v>6294067.8099999996</v>
          </cell>
          <cell r="H1972">
            <v>-42290661.82</v>
          </cell>
          <cell r="I1972">
            <v>-36781795.799999997</v>
          </cell>
          <cell r="J1972">
            <v>785201.79</v>
          </cell>
          <cell r="K1972">
            <v>6294067.8099999996</v>
          </cell>
          <cell r="L1972">
            <v>-42290661.82</v>
          </cell>
        </row>
        <row r="1973">
          <cell r="A1973" t="str">
            <v>2111130401</v>
          </cell>
          <cell r="B1973">
            <v>18</v>
          </cell>
          <cell r="C1973" t="str">
            <v>21111304USD-196-01</v>
          </cell>
          <cell r="D1973" t="str">
            <v>Particulares - ML (Obligaciones con el Publico DPF (1M / I-Residents))</v>
          </cell>
          <cell r="E1973">
            <v>-726820</v>
          </cell>
          <cell r="F1973">
            <v>74000</v>
          </cell>
          <cell r="G1973">
            <v>24500</v>
          </cell>
          <cell r="H1973">
            <v>-677320</v>
          </cell>
          <cell r="I1973">
            <v>-726820</v>
          </cell>
          <cell r="J1973">
            <v>74000</v>
          </cell>
          <cell r="K1973">
            <v>24500</v>
          </cell>
          <cell r="L1973">
            <v>-677320</v>
          </cell>
        </row>
        <row r="1974">
          <cell r="A1974" t="str">
            <v>2111130402</v>
          </cell>
          <cell r="B1974">
            <v>18</v>
          </cell>
          <cell r="C1974" t="str">
            <v>21111304USD-196-02</v>
          </cell>
          <cell r="D1974" t="str">
            <v>Particulares - ML (Obligaciones con el Publico DPF (1M / I-Residents))</v>
          </cell>
          <cell r="E1974">
            <v>-1563801.79</v>
          </cell>
          <cell r="F1974">
            <v>56000</v>
          </cell>
          <cell r="G1974">
            <v>36000</v>
          </cell>
          <cell r="H1974">
            <v>-1543801.79</v>
          </cell>
          <cell r="I1974">
            <v>-1563801.79</v>
          </cell>
          <cell r="J1974">
            <v>56000</v>
          </cell>
          <cell r="K1974">
            <v>36000</v>
          </cell>
          <cell r="L1974">
            <v>-1543801.79</v>
          </cell>
        </row>
        <row r="1975">
          <cell r="A1975" t="str">
            <v>2111130403</v>
          </cell>
          <cell r="B1975">
            <v>18</v>
          </cell>
          <cell r="C1975" t="str">
            <v>21111304USD-196-03</v>
          </cell>
          <cell r="D1975" t="str">
            <v>Particulares - ML (Obligaciones con el Publico DPF (1M / I-Residents))</v>
          </cell>
          <cell r="E1975">
            <v>-1847764.32</v>
          </cell>
          <cell r="F1975">
            <v>49000</v>
          </cell>
          <cell r="G1975">
            <v>35000</v>
          </cell>
          <cell r="H1975">
            <v>-1833764.32</v>
          </cell>
          <cell r="I1975">
            <v>-1847764.32</v>
          </cell>
          <cell r="J1975">
            <v>49000</v>
          </cell>
          <cell r="K1975">
            <v>35000</v>
          </cell>
          <cell r="L1975">
            <v>-1833764.32</v>
          </cell>
        </row>
        <row r="1976">
          <cell r="A1976" t="str">
            <v>2111130404</v>
          </cell>
          <cell r="B1976">
            <v>18</v>
          </cell>
          <cell r="C1976" t="str">
            <v>21111304USD-196-04</v>
          </cell>
          <cell r="D1976" t="str">
            <v>Particulares - ML (Obligaciones con el Publico DPF (1M / I-Residents))</v>
          </cell>
          <cell r="E1976">
            <v>-1293786</v>
          </cell>
          <cell r="F1976">
            <v>0</v>
          </cell>
          <cell r="G1976">
            <v>0</v>
          </cell>
          <cell r="H1976">
            <v>-1293786</v>
          </cell>
          <cell r="I1976">
            <v>-1293786</v>
          </cell>
          <cell r="J1976">
            <v>0</v>
          </cell>
          <cell r="K1976">
            <v>0</v>
          </cell>
          <cell r="L1976">
            <v>-1293786</v>
          </cell>
        </row>
        <row r="1977">
          <cell r="A1977" t="str">
            <v>2111130405</v>
          </cell>
          <cell r="B1977">
            <v>18</v>
          </cell>
          <cell r="C1977" t="str">
            <v>21111304USD-196-05</v>
          </cell>
          <cell r="D1977" t="str">
            <v>Particulares - ML (Obligaciones con el Publico DPF (1M / I-Residents))</v>
          </cell>
          <cell r="E1977">
            <v>-590039.48</v>
          </cell>
          <cell r="F1977">
            <v>0</v>
          </cell>
          <cell r="G1977">
            <v>0</v>
          </cell>
          <cell r="H1977">
            <v>-590039.48</v>
          </cell>
          <cell r="I1977">
            <v>-590039.48</v>
          </cell>
          <cell r="J1977">
            <v>0</v>
          </cell>
          <cell r="K1977">
            <v>0</v>
          </cell>
          <cell r="L1977">
            <v>-590039.48</v>
          </cell>
        </row>
        <row r="1978">
          <cell r="A1978" t="str">
            <v>2111130407</v>
          </cell>
          <cell r="B1978">
            <v>18</v>
          </cell>
          <cell r="C1978" t="str">
            <v>21111304USD-196-07</v>
          </cell>
          <cell r="D1978" t="str">
            <v>Particulares - ML (Obligaciones con el Publico DPF (1M / I-Residents))</v>
          </cell>
          <cell r="E1978">
            <v>-1223831.76</v>
          </cell>
          <cell r="F1978">
            <v>66770</v>
          </cell>
          <cell r="G1978">
            <v>72370</v>
          </cell>
          <cell r="H1978">
            <v>-1229431.76</v>
          </cell>
          <cell r="I1978">
            <v>-1223831.76</v>
          </cell>
          <cell r="J1978">
            <v>66770</v>
          </cell>
          <cell r="K1978">
            <v>72370</v>
          </cell>
          <cell r="L1978">
            <v>-1229431.76</v>
          </cell>
        </row>
        <row r="1979">
          <cell r="A1979" t="str">
            <v>2111130408</v>
          </cell>
          <cell r="B1979">
            <v>18</v>
          </cell>
          <cell r="C1979" t="str">
            <v>21111304USD-196-08</v>
          </cell>
          <cell r="D1979" t="str">
            <v>Particulares - ML (Obligaciones con el Publico DPF (1M / I-Residents))</v>
          </cell>
          <cell r="E1979">
            <v>-451416.8</v>
          </cell>
          <cell r="F1979">
            <v>15001.02</v>
          </cell>
          <cell r="G1979">
            <v>1.02</v>
          </cell>
          <cell r="H1979">
            <v>-436416.8</v>
          </cell>
          <cell r="I1979">
            <v>-451416.8</v>
          </cell>
          <cell r="J1979">
            <v>15001.02</v>
          </cell>
          <cell r="K1979">
            <v>1.02</v>
          </cell>
          <cell r="L1979">
            <v>-436416.8</v>
          </cell>
        </row>
        <row r="1980">
          <cell r="A1980" t="str">
            <v>2111130410</v>
          </cell>
          <cell r="B1980">
            <v>18</v>
          </cell>
          <cell r="C1980" t="str">
            <v>21111304USD-196-10</v>
          </cell>
          <cell r="D1980" t="str">
            <v>Particulares - ML (Obligaciones con el Publico DPF (1M / I-Residents))</v>
          </cell>
          <cell r="E1980">
            <v>-1384595.1</v>
          </cell>
          <cell r="F1980">
            <v>20015.07</v>
          </cell>
          <cell r="G1980">
            <v>24015.07</v>
          </cell>
          <cell r="H1980">
            <v>-1388595.1</v>
          </cell>
          <cell r="I1980">
            <v>-1384595.1</v>
          </cell>
          <cell r="J1980">
            <v>20015.07</v>
          </cell>
          <cell r="K1980">
            <v>24015.07</v>
          </cell>
          <cell r="L1980">
            <v>-1388595.1</v>
          </cell>
        </row>
        <row r="1981">
          <cell r="A1981" t="str">
            <v>2111130411</v>
          </cell>
          <cell r="B1981">
            <v>18</v>
          </cell>
          <cell r="C1981" t="str">
            <v>21111304USD-196-11</v>
          </cell>
          <cell r="D1981" t="str">
            <v>Particulares - ML (Obligaciones con el Publico DPF (1M / I-Residents))</v>
          </cell>
          <cell r="E1981">
            <v>-511317.55</v>
          </cell>
          <cell r="F1981">
            <v>12000</v>
          </cell>
          <cell r="G1981">
            <v>58500</v>
          </cell>
          <cell r="H1981">
            <v>-557817.55000000005</v>
          </cell>
          <cell r="I1981">
            <v>-511317.55</v>
          </cell>
          <cell r="J1981">
            <v>12000</v>
          </cell>
          <cell r="K1981">
            <v>58500</v>
          </cell>
          <cell r="L1981">
            <v>-557817.55000000005</v>
          </cell>
        </row>
        <row r="1982">
          <cell r="A1982" t="str">
            <v>2111130412</v>
          </cell>
          <cell r="B1982">
            <v>18</v>
          </cell>
          <cell r="C1982" t="str">
            <v>21111304USD-196-12</v>
          </cell>
          <cell r="D1982" t="str">
            <v>Particulares - ML (Obligaciones con el Publico DPF (1M / I-Residents))</v>
          </cell>
          <cell r="E1982">
            <v>-812956.29</v>
          </cell>
          <cell r="F1982">
            <v>6207.53</v>
          </cell>
          <cell r="G1982">
            <v>207.53</v>
          </cell>
          <cell r="H1982">
            <v>-806956.29</v>
          </cell>
          <cell r="I1982">
            <v>-812956.29</v>
          </cell>
          <cell r="J1982">
            <v>6207.53</v>
          </cell>
          <cell r="K1982">
            <v>207.53</v>
          </cell>
          <cell r="L1982">
            <v>-806956.29</v>
          </cell>
        </row>
        <row r="1983">
          <cell r="A1983" t="str">
            <v>2111130413</v>
          </cell>
          <cell r="B1983">
            <v>18</v>
          </cell>
          <cell r="C1983" t="str">
            <v>21111304USD-196-13</v>
          </cell>
          <cell r="D1983" t="str">
            <v>Particulares - ML (Obligaciones con el Publico DPF (1M / I-Residents))</v>
          </cell>
          <cell r="E1983">
            <v>-338810</v>
          </cell>
          <cell r="F1983">
            <v>30002.05</v>
          </cell>
          <cell r="G1983">
            <v>2.0499999999999998</v>
          </cell>
          <cell r="H1983">
            <v>-308810</v>
          </cell>
          <cell r="I1983">
            <v>-338810</v>
          </cell>
          <cell r="J1983">
            <v>30002.05</v>
          </cell>
          <cell r="K1983">
            <v>2.0499999999999998</v>
          </cell>
          <cell r="L1983">
            <v>-308810</v>
          </cell>
        </row>
        <row r="1984">
          <cell r="A1984" t="str">
            <v>2111130417</v>
          </cell>
          <cell r="B1984">
            <v>18</v>
          </cell>
          <cell r="C1984" t="str">
            <v>21111304USD-196-17</v>
          </cell>
          <cell r="D1984" t="str">
            <v>Particulares - ML (Obligaciones con el Publico DPF (1M / I-Residents))</v>
          </cell>
          <cell r="E1984">
            <v>-1400540</v>
          </cell>
          <cell r="F1984">
            <v>24100</v>
          </cell>
          <cell r="G1984">
            <v>31800</v>
          </cell>
          <cell r="H1984">
            <v>-1408240</v>
          </cell>
          <cell r="I1984">
            <v>-1400540</v>
          </cell>
          <cell r="J1984">
            <v>24100</v>
          </cell>
          <cell r="K1984">
            <v>31800</v>
          </cell>
          <cell r="L1984">
            <v>-1408240</v>
          </cell>
        </row>
        <row r="1985">
          <cell r="A1985" t="str">
            <v>2111130418</v>
          </cell>
          <cell r="B1985">
            <v>18</v>
          </cell>
          <cell r="C1985" t="str">
            <v>21111304USD-196-18</v>
          </cell>
          <cell r="D1985" t="str">
            <v>Particulares - ML (Obligaciones con el Publico DPF (1M / I-Residents))</v>
          </cell>
          <cell r="E1985">
            <v>-2658059.66</v>
          </cell>
          <cell r="F1985">
            <v>87305.48</v>
          </cell>
          <cell r="G1985">
            <v>72205.48</v>
          </cell>
          <cell r="H1985">
            <v>-2642959.66</v>
          </cell>
          <cell r="I1985">
            <v>-2658059.66</v>
          </cell>
          <cell r="J1985">
            <v>87305.48</v>
          </cell>
          <cell r="K1985">
            <v>72205.48</v>
          </cell>
          <cell r="L1985">
            <v>-2642959.66</v>
          </cell>
        </row>
        <row r="1986">
          <cell r="A1986" t="str">
            <v>2111130419</v>
          </cell>
          <cell r="B1986">
            <v>18</v>
          </cell>
          <cell r="C1986" t="str">
            <v>21111304USD-196-19</v>
          </cell>
          <cell r="D1986" t="str">
            <v>Particulares - ML (Obligaciones con el Publico DPF (1M / I-Residents))</v>
          </cell>
          <cell r="E1986">
            <v>-755072.34</v>
          </cell>
          <cell r="F1986">
            <v>0</v>
          </cell>
          <cell r="G1986">
            <v>10000</v>
          </cell>
          <cell r="H1986">
            <v>-765072.34</v>
          </cell>
          <cell r="I1986">
            <v>-755072.34</v>
          </cell>
          <cell r="J1986">
            <v>0</v>
          </cell>
          <cell r="K1986">
            <v>10000</v>
          </cell>
          <cell r="L1986">
            <v>-765072.34</v>
          </cell>
        </row>
        <row r="1987">
          <cell r="A1987" t="str">
            <v>2111130422</v>
          </cell>
          <cell r="B1987">
            <v>18</v>
          </cell>
          <cell r="C1987" t="str">
            <v>21111304USD-196-22</v>
          </cell>
          <cell r="D1987" t="str">
            <v>Particulares - ML (Obligaciones con el Publico DPF (1M / I-Residents))</v>
          </cell>
          <cell r="E1987">
            <v>-316975</v>
          </cell>
          <cell r="F1987">
            <v>6500</v>
          </cell>
          <cell r="G1987">
            <v>0</v>
          </cell>
          <cell r="H1987">
            <v>-310475</v>
          </cell>
          <cell r="I1987">
            <v>-316975</v>
          </cell>
          <cell r="J1987">
            <v>6500</v>
          </cell>
          <cell r="K1987">
            <v>0</v>
          </cell>
          <cell r="L1987">
            <v>-310475</v>
          </cell>
        </row>
        <row r="1988">
          <cell r="A1988" t="str">
            <v>2111130423</v>
          </cell>
          <cell r="B1988">
            <v>18</v>
          </cell>
          <cell r="C1988" t="str">
            <v>21111304USD-196-23</v>
          </cell>
          <cell r="D1988" t="str">
            <v>Particulares - ML (Obligaciones con el Publico DPF (1M / I-Residents))</v>
          </cell>
          <cell r="E1988">
            <v>-339452</v>
          </cell>
          <cell r="F1988">
            <v>6500.45</v>
          </cell>
          <cell r="G1988">
            <v>37000.449999999997</v>
          </cell>
          <cell r="H1988">
            <v>-369952</v>
          </cell>
          <cell r="I1988">
            <v>-339452</v>
          </cell>
          <cell r="J1988">
            <v>6500.45</v>
          </cell>
          <cell r="K1988">
            <v>37000.449999999997</v>
          </cell>
          <cell r="L1988">
            <v>-369952</v>
          </cell>
        </row>
        <row r="1989">
          <cell r="A1989" t="str">
            <v>2111130424</v>
          </cell>
          <cell r="B1989">
            <v>18</v>
          </cell>
          <cell r="C1989" t="str">
            <v>21111304USD-196-24</v>
          </cell>
          <cell r="D1989" t="str">
            <v>Particulares - ML (Obligaciones con el Publico DPF (1M / I-Residents))</v>
          </cell>
          <cell r="E1989">
            <v>-120437</v>
          </cell>
          <cell r="F1989">
            <v>0</v>
          </cell>
          <cell r="G1989">
            <v>0</v>
          </cell>
          <cell r="H1989">
            <v>-120437</v>
          </cell>
          <cell r="I1989">
            <v>-120437</v>
          </cell>
          <cell r="J1989">
            <v>0</v>
          </cell>
          <cell r="K1989">
            <v>0</v>
          </cell>
          <cell r="L1989">
            <v>-120437</v>
          </cell>
        </row>
        <row r="1990">
          <cell r="A1990" t="str">
            <v>2111130425</v>
          </cell>
          <cell r="B1990">
            <v>18</v>
          </cell>
          <cell r="C1990" t="str">
            <v>21111304USD-196-25</v>
          </cell>
          <cell r="D1990" t="str">
            <v>Particulares - ML (Obligaciones con el Publico DPF (1M / I-Residents))</v>
          </cell>
          <cell r="E1990">
            <v>-2113598.19</v>
          </cell>
          <cell r="F1990">
            <v>0</v>
          </cell>
          <cell r="G1990">
            <v>164000</v>
          </cell>
          <cell r="H1990">
            <v>-2277598.19</v>
          </cell>
          <cell r="I1990">
            <v>-2113598.19</v>
          </cell>
          <cell r="J1990">
            <v>0</v>
          </cell>
          <cell r="K1990">
            <v>164000</v>
          </cell>
          <cell r="L1990">
            <v>-2277598.19</v>
          </cell>
        </row>
        <row r="1991">
          <cell r="A1991" t="str">
            <v>2111130426</v>
          </cell>
          <cell r="B1991">
            <v>18</v>
          </cell>
          <cell r="C1991" t="str">
            <v>21111304USD-196-26</v>
          </cell>
          <cell r="D1991" t="str">
            <v>Particulares - ML (Obligaciones con el Publico DPF (1M / I-Residents))</v>
          </cell>
          <cell r="E1991">
            <v>-956615</v>
          </cell>
          <cell r="F1991">
            <v>46000</v>
          </cell>
          <cell r="G1991">
            <v>33000</v>
          </cell>
          <cell r="H1991">
            <v>-943615</v>
          </cell>
          <cell r="I1991">
            <v>-956615</v>
          </cell>
          <cell r="J1991">
            <v>46000</v>
          </cell>
          <cell r="K1991">
            <v>33000</v>
          </cell>
          <cell r="L1991">
            <v>-943615</v>
          </cell>
        </row>
        <row r="1992">
          <cell r="A1992" t="str">
            <v>2111130427</v>
          </cell>
          <cell r="B1992">
            <v>18</v>
          </cell>
          <cell r="C1992" t="str">
            <v>21111304USD-196-27</v>
          </cell>
          <cell r="D1992" t="str">
            <v>Particulares - ML (Obligaciones con el Publico DPF (1M / I-Residents))</v>
          </cell>
          <cell r="E1992">
            <v>-1313625</v>
          </cell>
          <cell r="F1992">
            <v>120008.39</v>
          </cell>
          <cell r="G1992">
            <v>295341.21000000002</v>
          </cell>
          <cell r="H1992">
            <v>-1488957.82</v>
          </cell>
          <cell r="I1992">
            <v>-1313625</v>
          </cell>
          <cell r="J1992">
            <v>120008.39</v>
          </cell>
          <cell r="K1992">
            <v>295341.21000000002</v>
          </cell>
          <cell r="L1992">
            <v>-1488957.82</v>
          </cell>
        </row>
        <row r="1993">
          <cell r="A1993" t="str">
            <v>2111130431</v>
          </cell>
          <cell r="B1993">
            <v>18</v>
          </cell>
          <cell r="C1993" t="str">
            <v>21111304USD-196-31</v>
          </cell>
          <cell r="D1993" t="str">
            <v>Particulares - ML (Obligaciones con el Publico DPF (1M / I-Residents))</v>
          </cell>
          <cell r="E1993">
            <v>-11999678.640000001</v>
          </cell>
          <cell r="F1993">
            <v>165791.79999999999</v>
          </cell>
          <cell r="G1993">
            <v>5337000</v>
          </cell>
          <cell r="H1993">
            <v>-17170886.84</v>
          </cell>
          <cell r="I1993">
            <v>-11999678.640000001</v>
          </cell>
          <cell r="J1993">
            <v>165791.79999999999</v>
          </cell>
          <cell r="K1993">
            <v>5337000</v>
          </cell>
          <cell r="L1993">
            <v>-17170886.84</v>
          </cell>
        </row>
        <row r="1994">
          <cell r="A1994" t="str">
            <v>2111130441</v>
          </cell>
          <cell r="B1994">
            <v>18</v>
          </cell>
          <cell r="C1994" t="str">
            <v>21111304USD-196-41</v>
          </cell>
          <cell r="D1994" t="str">
            <v>Particulares - ML (Obligaciones con el Publico DPF (1M / I-Residents))</v>
          </cell>
          <cell r="E1994">
            <v>-752634.57</v>
          </cell>
          <cell r="F1994">
            <v>0</v>
          </cell>
          <cell r="G1994">
            <v>0</v>
          </cell>
          <cell r="H1994">
            <v>-752634.57</v>
          </cell>
          <cell r="I1994">
            <v>-752634.57</v>
          </cell>
          <cell r="J1994">
            <v>0</v>
          </cell>
          <cell r="K1994">
            <v>0</v>
          </cell>
          <cell r="L1994">
            <v>-752634.57</v>
          </cell>
        </row>
        <row r="1995">
          <cell r="A1995" t="str">
            <v>2111130458</v>
          </cell>
          <cell r="B1995">
            <v>18</v>
          </cell>
          <cell r="C1995" t="str">
            <v>21111304USD-196-58</v>
          </cell>
          <cell r="D1995" t="str">
            <v>Particulares - ML (Obligaciones con el Publico DPF (1M / I-Residents))</v>
          </cell>
          <cell r="E1995">
            <v>-1644569.31</v>
          </cell>
          <cell r="F1995">
            <v>0</v>
          </cell>
          <cell r="G1995">
            <v>17125</v>
          </cell>
          <cell r="H1995">
            <v>-1661694.31</v>
          </cell>
          <cell r="I1995">
            <v>-1644569.31</v>
          </cell>
          <cell r="J1995">
            <v>0</v>
          </cell>
          <cell r="K1995">
            <v>17125</v>
          </cell>
          <cell r="L1995">
            <v>-1661694.31</v>
          </cell>
        </row>
        <row r="1996">
          <cell r="A1996" t="str">
            <v>2111130459</v>
          </cell>
          <cell r="B1996">
            <v>18</v>
          </cell>
          <cell r="C1996" t="str">
            <v>21111304USD-196-59</v>
          </cell>
          <cell r="D1996" t="str">
            <v>Particulares - ML (Obligaciones con el Publico DPF (1M / I-Residents))</v>
          </cell>
          <cell r="E1996">
            <v>-1665400</v>
          </cell>
          <cell r="F1996">
            <v>0</v>
          </cell>
          <cell r="G1996">
            <v>46000</v>
          </cell>
          <cell r="H1996">
            <v>-1711400</v>
          </cell>
          <cell r="I1996">
            <v>-1665400</v>
          </cell>
          <cell r="J1996">
            <v>0</v>
          </cell>
          <cell r="K1996">
            <v>46000</v>
          </cell>
          <cell r="L1996">
            <v>-1711400</v>
          </cell>
        </row>
        <row r="1997">
          <cell r="A1997" t="str">
            <v>21111306 U</v>
          </cell>
          <cell r="B1997">
            <v>12</v>
          </cell>
          <cell r="C1997" t="str">
            <v>21111306 USD</v>
          </cell>
          <cell r="D1997" t="str">
            <v>Otras entidades del Sistema Financiero - ML</v>
          </cell>
          <cell r="E1997">
            <v>-4750000</v>
          </cell>
          <cell r="F1997">
            <v>0</v>
          </cell>
          <cell r="G1997">
            <v>75000</v>
          </cell>
          <cell r="H1997">
            <v>-4825000</v>
          </cell>
          <cell r="I1997">
            <v>-4750000</v>
          </cell>
          <cell r="J1997">
            <v>0</v>
          </cell>
          <cell r="K1997">
            <v>75000</v>
          </cell>
          <cell r="L1997">
            <v>-4825000</v>
          </cell>
        </row>
        <row r="1998">
          <cell r="A1998" t="str">
            <v>2111130631</v>
          </cell>
          <cell r="B1998">
            <v>18</v>
          </cell>
          <cell r="C1998" t="str">
            <v>21111306USD-196-31</v>
          </cell>
          <cell r="D1998" t="str">
            <v>Otras entidades del Sistema Financiero - ML (Obligaciones con el Publico DPF (1M</v>
          </cell>
          <cell r="E1998">
            <v>-4750000</v>
          </cell>
          <cell r="F1998">
            <v>0</v>
          </cell>
          <cell r="G1998">
            <v>75000</v>
          </cell>
          <cell r="H1998">
            <v>-4825000</v>
          </cell>
          <cell r="I1998">
            <v>-4750000</v>
          </cell>
          <cell r="J1998">
            <v>0</v>
          </cell>
          <cell r="K1998">
            <v>75000</v>
          </cell>
          <cell r="L1998">
            <v>-4825000</v>
          </cell>
        </row>
        <row r="1999">
          <cell r="A1999" t="str">
            <v>2111139902</v>
          </cell>
          <cell r="B1999">
            <v>14</v>
          </cell>
          <cell r="C1999" t="str">
            <v>2111139902 USD</v>
          </cell>
          <cell r="D1999" t="str">
            <v>Intereses y otros por pagar Entidades Estado</v>
          </cell>
          <cell r="E1999">
            <v>-16424.8</v>
          </cell>
          <cell r="F1999">
            <v>38184.67</v>
          </cell>
          <cell r="G1999">
            <v>38947.919999999998</v>
          </cell>
          <cell r="H1999">
            <v>-17188.05</v>
          </cell>
          <cell r="I1999">
            <v>-16424.8</v>
          </cell>
          <cell r="J1999">
            <v>38184.67</v>
          </cell>
          <cell r="K1999">
            <v>38947.919999999998</v>
          </cell>
          <cell r="L1999">
            <v>-17188.05</v>
          </cell>
        </row>
        <row r="2000">
          <cell r="A2000" t="str">
            <v>211113993102</v>
          </cell>
          <cell r="B2000">
            <v>20</v>
          </cell>
          <cell r="C2000" t="str">
            <v>2111139902USD-195-31</v>
          </cell>
          <cell r="D2000" t="str">
            <v>Intereses y otros por pagar Entidades Estado (Intereses Devengados por Pagar - D</v>
          </cell>
          <cell r="E2000">
            <v>-16424.8</v>
          </cell>
          <cell r="F2000">
            <v>38184.67</v>
          </cell>
          <cell r="G2000">
            <v>38947.919999999998</v>
          </cell>
          <cell r="H2000">
            <v>-17188.05</v>
          </cell>
          <cell r="I2000">
            <v>-16424.8</v>
          </cell>
          <cell r="J2000">
            <v>38184.67</v>
          </cell>
          <cell r="K2000">
            <v>38947.919999999998</v>
          </cell>
          <cell r="L2000">
            <v>-17188.05</v>
          </cell>
        </row>
        <row r="2001">
          <cell r="A2001" t="str">
            <v>2111139903</v>
          </cell>
          <cell r="B2001">
            <v>14</v>
          </cell>
          <cell r="C2001" t="str">
            <v>2111139903 USD</v>
          </cell>
          <cell r="D2001" t="str">
            <v>Intereses y otros por pagar Privada</v>
          </cell>
          <cell r="E2001">
            <v>-41764.089999999997</v>
          </cell>
          <cell r="F2001">
            <v>60415.05</v>
          </cell>
          <cell r="G2001">
            <v>68479.94</v>
          </cell>
          <cell r="H2001">
            <v>-49828.98</v>
          </cell>
          <cell r="I2001">
            <v>-41764.089999999997</v>
          </cell>
          <cell r="J2001">
            <v>60415.05</v>
          </cell>
          <cell r="K2001">
            <v>68479.94</v>
          </cell>
          <cell r="L2001">
            <v>-49828.98</v>
          </cell>
        </row>
        <row r="2002">
          <cell r="A2002" t="str">
            <v>211113990103</v>
          </cell>
          <cell r="B2002">
            <v>20</v>
          </cell>
          <cell r="C2002" t="str">
            <v>2111139903USD-195-01</v>
          </cell>
          <cell r="D2002" t="str">
            <v>Intereses y otros por pagar Privada (Intereses Devengados por Pagar - DPF (1M /</v>
          </cell>
          <cell r="E2002">
            <v>-151.01</v>
          </cell>
          <cell r="F2002">
            <v>569.41999999999996</v>
          </cell>
          <cell r="G2002">
            <v>590.54</v>
          </cell>
          <cell r="H2002">
            <v>-172.13</v>
          </cell>
          <cell r="I2002">
            <v>-151.01</v>
          </cell>
          <cell r="J2002">
            <v>569.41999999999996</v>
          </cell>
          <cell r="K2002">
            <v>590.54</v>
          </cell>
          <cell r="L2002">
            <v>-172.13</v>
          </cell>
        </row>
        <row r="2003">
          <cell r="A2003" t="str">
            <v>211113990503</v>
          </cell>
          <cell r="B2003">
            <v>20</v>
          </cell>
          <cell r="C2003" t="str">
            <v>2111139903USD-195-05</v>
          </cell>
          <cell r="D2003" t="str">
            <v>Intereses y otros por pagar Privada (Intereses Devengados por Pagar - DPF (1M /</v>
          </cell>
          <cell r="E2003">
            <v>-150.69</v>
          </cell>
          <cell r="F2003">
            <v>410.96</v>
          </cell>
          <cell r="G2003">
            <v>424.66</v>
          </cell>
          <cell r="H2003">
            <v>-164.39</v>
          </cell>
          <cell r="I2003">
            <v>-150.69</v>
          </cell>
          <cell r="J2003">
            <v>410.96</v>
          </cell>
          <cell r="K2003">
            <v>424.66</v>
          </cell>
          <cell r="L2003">
            <v>-164.39</v>
          </cell>
        </row>
        <row r="2004">
          <cell r="A2004" t="str">
            <v>211113990703</v>
          </cell>
          <cell r="B2004">
            <v>20</v>
          </cell>
          <cell r="C2004" t="str">
            <v>2111139903USD-195-07</v>
          </cell>
          <cell r="D2004" t="str">
            <v>Intereses y otros por pagar Privada (Intereses Devengados por Pagar - DPF (1M /</v>
          </cell>
          <cell r="E2004">
            <v>-65.7</v>
          </cell>
          <cell r="F2004">
            <v>0</v>
          </cell>
          <cell r="G2004">
            <v>49.67</v>
          </cell>
          <cell r="H2004">
            <v>-115.37</v>
          </cell>
          <cell r="I2004">
            <v>-65.7</v>
          </cell>
          <cell r="J2004">
            <v>0</v>
          </cell>
          <cell r="K2004">
            <v>49.67</v>
          </cell>
          <cell r="L2004">
            <v>-115.37</v>
          </cell>
        </row>
        <row r="2005">
          <cell r="A2005" t="str">
            <v>211113991303</v>
          </cell>
          <cell r="B2005">
            <v>20</v>
          </cell>
          <cell r="C2005" t="str">
            <v>2111139903USD-195-13</v>
          </cell>
          <cell r="D2005" t="str">
            <v>Intereses y otros por pagar Privada (Intereses Devengados por Pagar - DPF (1M /</v>
          </cell>
          <cell r="E2005">
            <v>-48.01</v>
          </cell>
          <cell r="F2005">
            <v>0</v>
          </cell>
          <cell r="G2005">
            <v>0.43</v>
          </cell>
          <cell r="H2005">
            <v>-48.44</v>
          </cell>
          <cell r="I2005">
            <v>-48.01</v>
          </cell>
          <cell r="J2005">
            <v>0</v>
          </cell>
          <cell r="K2005">
            <v>0.43</v>
          </cell>
          <cell r="L2005">
            <v>-48.44</v>
          </cell>
        </row>
        <row r="2006">
          <cell r="A2006" t="str">
            <v>211113991803</v>
          </cell>
          <cell r="B2006">
            <v>20</v>
          </cell>
          <cell r="C2006" t="str">
            <v>2111139903USD-195-18</v>
          </cell>
          <cell r="D2006" t="str">
            <v>Intereses y otros por pagar Privada (Intereses Devengados por Pagar - DPF (1M /</v>
          </cell>
          <cell r="E2006">
            <v>-154.13999999999999</v>
          </cell>
          <cell r="F2006">
            <v>243.39</v>
          </cell>
          <cell r="G2006">
            <v>251.5</v>
          </cell>
          <cell r="H2006">
            <v>-162.25</v>
          </cell>
          <cell r="I2006">
            <v>-154.13999999999999</v>
          </cell>
          <cell r="J2006">
            <v>243.39</v>
          </cell>
          <cell r="K2006">
            <v>251.5</v>
          </cell>
          <cell r="L2006">
            <v>-162.25</v>
          </cell>
        </row>
        <row r="2007">
          <cell r="A2007" t="str">
            <v>211113992503</v>
          </cell>
          <cell r="B2007">
            <v>20</v>
          </cell>
          <cell r="C2007" t="str">
            <v>2111139903USD-195-25</v>
          </cell>
          <cell r="D2007" t="str">
            <v>Intereses y otros por pagar Privada (Intereses Devengados por Pagar - DPF (1M /</v>
          </cell>
          <cell r="E2007">
            <v>-20479.91</v>
          </cell>
          <cell r="F2007">
            <v>31408.75</v>
          </cell>
          <cell r="G2007">
            <v>42768.73</v>
          </cell>
          <cell r="H2007">
            <v>-31839.89</v>
          </cell>
          <cell r="I2007">
            <v>-20479.91</v>
          </cell>
          <cell r="J2007">
            <v>31408.75</v>
          </cell>
          <cell r="K2007">
            <v>42768.73</v>
          </cell>
          <cell r="L2007">
            <v>-31839.89</v>
          </cell>
        </row>
        <row r="2008">
          <cell r="A2008" t="str">
            <v>211113993103</v>
          </cell>
          <cell r="B2008">
            <v>20</v>
          </cell>
          <cell r="C2008" t="str">
            <v>2111139903USD-195-31</v>
          </cell>
          <cell r="D2008" t="str">
            <v>Intereses y otros por pagar Privada (Intereses Devengados por Pagar - DPF (1M /</v>
          </cell>
          <cell r="E2008">
            <v>-19076.28</v>
          </cell>
          <cell r="F2008">
            <v>25892.12</v>
          </cell>
          <cell r="G2008">
            <v>23417.7</v>
          </cell>
          <cell r="H2008">
            <v>-16601.86</v>
          </cell>
          <cell r="I2008">
            <v>-19076.28</v>
          </cell>
          <cell r="J2008">
            <v>25892.12</v>
          </cell>
          <cell r="K2008">
            <v>23417.7</v>
          </cell>
          <cell r="L2008">
            <v>-16601.86</v>
          </cell>
        </row>
        <row r="2009">
          <cell r="A2009" t="str">
            <v>211113995903</v>
          </cell>
          <cell r="B2009">
            <v>20</v>
          </cell>
          <cell r="C2009" t="str">
            <v>2111139903USD-195-59</v>
          </cell>
          <cell r="D2009" t="str">
            <v>Intereses y otros por pagar Privada (Intereses Devengados por Pagar - DPF (1M /</v>
          </cell>
          <cell r="E2009">
            <v>-1638.35</v>
          </cell>
          <cell r="F2009">
            <v>1890.41</v>
          </cell>
          <cell r="G2009">
            <v>976.71</v>
          </cell>
          <cell r="H2009">
            <v>-724.65</v>
          </cell>
          <cell r="I2009">
            <v>-1638.35</v>
          </cell>
          <cell r="J2009">
            <v>1890.41</v>
          </cell>
          <cell r="K2009">
            <v>976.71</v>
          </cell>
          <cell r="L2009">
            <v>-724.65</v>
          </cell>
        </row>
        <row r="2010">
          <cell r="A2010" t="str">
            <v>2111139904</v>
          </cell>
          <cell r="B2010">
            <v>14</v>
          </cell>
          <cell r="C2010" t="str">
            <v>2111139904 USD</v>
          </cell>
          <cell r="D2010" t="str">
            <v>Intereses y otros por pagar Particulares</v>
          </cell>
          <cell r="E2010">
            <v>-235462.56</v>
          </cell>
          <cell r="F2010">
            <v>144054.63</v>
          </cell>
          <cell r="G2010">
            <v>172147.41</v>
          </cell>
          <cell r="H2010">
            <v>-263555.34000000003</v>
          </cell>
          <cell r="I2010">
            <v>-235462.56</v>
          </cell>
          <cell r="J2010">
            <v>144054.63</v>
          </cell>
          <cell r="K2010">
            <v>172147.41</v>
          </cell>
          <cell r="L2010">
            <v>-263555.34000000003</v>
          </cell>
        </row>
        <row r="2011">
          <cell r="A2011" t="str">
            <v>211113990104</v>
          </cell>
          <cell r="B2011">
            <v>20</v>
          </cell>
          <cell r="C2011" t="str">
            <v>2111139904USD-195-01</v>
          </cell>
          <cell r="D2011" t="str">
            <v>Intereses y otros por pagar Particulares (Intereses Devengados por Pagar - DPF (</v>
          </cell>
          <cell r="E2011">
            <v>-3011.27</v>
          </cell>
          <cell r="F2011">
            <v>2862.55</v>
          </cell>
          <cell r="G2011">
            <v>2997.19</v>
          </cell>
          <cell r="H2011">
            <v>-3145.91</v>
          </cell>
          <cell r="I2011">
            <v>-3011.27</v>
          </cell>
          <cell r="J2011">
            <v>2862.55</v>
          </cell>
          <cell r="K2011">
            <v>2997.19</v>
          </cell>
          <cell r="L2011">
            <v>-3145.91</v>
          </cell>
        </row>
        <row r="2012">
          <cell r="A2012" t="str">
            <v>211113990204</v>
          </cell>
          <cell r="B2012">
            <v>20</v>
          </cell>
          <cell r="C2012" t="str">
            <v>2111139904USD-195-02</v>
          </cell>
          <cell r="D2012" t="str">
            <v>Intereses y otros por pagar Particulares (Intereses Devengados por Pagar - DPF (</v>
          </cell>
          <cell r="E2012">
            <v>-11862.2</v>
          </cell>
          <cell r="F2012">
            <v>5758.45</v>
          </cell>
          <cell r="G2012">
            <v>6509.16</v>
          </cell>
          <cell r="H2012">
            <v>-12612.91</v>
          </cell>
          <cell r="I2012">
            <v>-11862.2</v>
          </cell>
          <cell r="J2012">
            <v>5758.45</v>
          </cell>
          <cell r="K2012">
            <v>6509.16</v>
          </cell>
          <cell r="L2012">
            <v>-12612.91</v>
          </cell>
        </row>
        <row r="2013">
          <cell r="A2013" t="str">
            <v>211113990304</v>
          </cell>
          <cell r="B2013">
            <v>20</v>
          </cell>
          <cell r="C2013" t="str">
            <v>2111139904USD-195-03</v>
          </cell>
          <cell r="D2013" t="str">
            <v>Intereses y otros por pagar Particulares (Intereses Devengados por Pagar - DPF (</v>
          </cell>
          <cell r="E2013">
            <v>-20922.689999999999</v>
          </cell>
          <cell r="F2013">
            <v>5882.95</v>
          </cell>
          <cell r="G2013">
            <v>7672.25</v>
          </cell>
          <cell r="H2013">
            <v>-22711.99</v>
          </cell>
          <cell r="I2013">
            <v>-20922.689999999999</v>
          </cell>
          <cell r="J2013">
            <v>5882.95</v>
          </cell>
          <cell r="K2013">
            <v>7672.25</v>
          </cell>
          <cell r="L2013">
            <v>-22711.99</v>
          </cell>
        </row>
        <row r="2014">
          <cell r="A2014" t="str">
            <v>211113990404</v>
          </cell>
          <cell r="B2014">
            <v>20</v>
          </cell>
          <cell r="C2014" t="str">
            <v>2111139904USD-195-04</v>
          </cell>
          <cell r="D2014" t="str">
            <v>Intereses y otros por pagar Particulares (Intereses Devengados por Pagar - DPF (</v>
          </cell>
          <cell r="E2014">
            <v>-6159.92</v>
          </cell>
          <cell r="F2014">
            <v>5069.32</v>
          </cell>
          <cell r="G2014">
            <v>5556.65</v>
          </cell>
          <cell r="H2014">
            <v>-6647.25</v>
          </cell>
          <cell r="I2014">
            <v>-6159.92</v>
          </cell>
          <cell r="J2014">
            <v>5069.32</v>
          </cell>
          <cell r="K2014">
            <v>5556.65</v>
          </cell>
          <cell r="L2014">
            <v>-6647.25</v>
          </cell>
        </row>
        <row r="2015">
          <cell r="A2015" t="str">
            <v>211113990504</v>
          </cell>
          <cell r="B2015">
            <v>20</v>
          </cell>
          <cell r="C2015" t="str">
            <v>2111139904USD-195-05</v>
          </cell>
          <cell r="D2015" t="str">
            <v>Intereses y otros por pagar Particulares (Intereses Devengados por Pagar - DPF (</v>
          </cell>
          <cell r="E2015">
            <v>-4737.58</v>
          </cell>
          <cell r="F2015">
            <v>2368.38</v>
          </cell>
          <cell r="G2015">
            <v>2218.6</v>
          </cell>
          <cell r="H2015">
            <v>-4587.8</v>
          </cell>
          <cell r="I2015">
            <v>-4737.58</v>
          </cell>
          <cell r="J2015">
            <v>2368.38</v>
          </cell>
          <cell r="K2015">
            <v>2218.6</v>
          </cell>
          <cell r="L2015">
            <v>-4587.8</v>
          </cell>
        </row>
        <row r="2016">
          <cell r="A2016" t="str">
            <v>211113990704</v>
          </cell>
          <cell r="B2016">
            <v>20</v>
          </cell>
          <cell r="C2016" t="str">
            <v>2111139904USD-195-07</v>
          </cell>
          <cell r="D2016" t="str">
            <v>Intereses y otros por pagar Particulares (Intereses Devengados por Pagar - DPF (</v>
          </cell>
          <cell r="E2016">
            <v>-8095.97</v>
          </cell>
          <cell r="F2016">
            <v>6242.62</v>
          </cell>
          <cell r="G2016">
            <v>4849.93</v>
          </cell>
          <cell r="H2016">
            <v>-6703.28</v>
          </cell>
          <cell r="I2016">
            <v>-8095.97</v>
          </cell>
          <cell r="J2016">
            <v>6242.62</v>
          </cell>
          <cell r="K2016">
            <v>4849.93</v>
          </cell>
          <cell r="L2016">
            <v>-6703.28</v>
          </cell>
        </row>
        <row r="2017">
          <cell r="A2017" t="str">
            <v>211113990804</v>
          </cell>
          <cell r="B2017">
            <v>20</v>
          </cell>
          <cell r="C2017" t="str">
            <v>2111139904USD-195-08</v>
          </cell>
          <cell r="D2017" t="str">
            <v>Intereses y otros por pagar Particulares (Intereses Devengados por Pagar - DPF (</v>
          </cell>
          <cell r="E2017">
            <v>-5839.2</v>
          </cell>
          <cell r="F2017">
            <v>3940.84</v>
          </cell>
          <cell r="G2017">
            <v>1508.11</v>
          </cell>
          <cell r="H2017">
            <v>-3406.47</v>
          </cell>
          <cell r="I2017">
            <v>-5839.2</v>
          </cell>
          <cell r="J2017">
            <v>3940.84</v>
          </cell>
          <cell r="K2017">
            <v>1508.11</v>
          </cell>
          <cell r="L2017">
            <v>-3406.47</v>
          </cell>
        </row>
        <row r="2018">
          <cell r="A2018" t="str">
            <v>211113991004</v>
          </cell>
          <cell r="B2018">
            <v>20</v>
          </cell>
          <cell r="C2018" t="str">
            <v>2111139904USD-195-10</v>
          </cell>
          <cell r="D2018" t="str">
            <v>Intereses y otros por pagar Particulares (Intereses Devengados por Pagar - DPF (</v>
          </cell>
          <cell r="E2018">
            <v>-3935.41</v>
          </cell>
          <cell r="F2018">
            <v>5808.08</v>
          </cell>
          <cell r="G2018">
            <v>5996.39</v>
          </cell>
          <cell r="H2018">
            <v>-4123.72</v>
          </cell>
          <cell r="I2018">
            <v>-3935.41</v>
          </cell>
          <cell r="J2018">
            <v>5808.08</v>
          </cell>
          <cell r="K2018">
            <v>5996.39</v>
          </cell>
          <cell r="L2018">
            <v>-4123.72</v>
          </cell>
        </row>
        <row r="2019">
          <cell r="A2019" t="str">
            <v>211113991104</v>
          </cell>
          <cell r="B2019">
            <v>20</v>
          </cell>
          <cell r="C2019" t="str">
            <v>2111139904USD-195-11</v>
          </cell>
          <cell r="D2019" t="str">
            <v>Intereses y otros por pagar Particulares (Intereses Devengados por Pagar - DPF (</v>
          </cell>
          <cell r="E2019">
            <v>-4777.5600000000004</v>
          </cell>
          <cell r="F2019">
            <v>995.05</v>
          </cell>
          <cell r="G2019">
            <v>1786.48</v>
          </cell>
          <cell r="H2019">
            <v>-5568.99</v>
          </cell>
          <cell r="I2019">
            <v>-4777.5600000000004</v>
          </cell>
          <cell r="J2019">
            <v>995.05</v>
          </cell>
          <cell r="K2019">
            <v>1786.48</v>
          </cell>
          <cell r="L2019">
            <v>-5568.99</v>
          </cell>
        </row>
        <row r="2020">
          <cell r="A2020" t="str">
            <v>211113991204</v>
          </cell>
          <cell r="B2020">
            <v>20</v>
          </cell>
          <cell r="C2020" t="str">
            <v>2111139904USD-195-12</v>
          </cell>
          <cell r="D2020" t="str">
            <v>Intereses y otros por pagar Particulares (Intereses Devengados por Pagar - DPF (</v>
          </cell>
          <cell r="E2020">
            <v>-6810.64</v>
          </cell>
          <cell r="F2020">
            <v>3085.27</v>
          </cell>
          <cell r="G2020">
            <v>3440.78</v>
          </cell>
          <cell r="H2020">
            <v>-7166.15</v>
          </cell>
          <cell r="I2020">
            <v>-6810.64</v>
          </cell>
          <cell r="J2020">
            <v>3085.27</v>
          </cell>
          <cell r="K2020">
            <v>3440.78</v>
          </cell>
          <cell r="L2020">
            <v>-7166.15</v>
          </cell>
        </row>
        <row r="2021">
          <cell r="A2021" t="str">
            <v>211113991304</v>
          </cell>
          <cell r="B2021">
            <v>20</v>
          </cell>
          <cell r="C2021" t="str">
            <v>2111139904USD-195-13</v>
          </cell>
          <cell r="D2021" t="str">
            <v>Intereses y otros por pagar Particulares (Intereses Devengados por Pagar - DPF (</v>
          </cell>
          <cell r="E2021">
            <v>-5852.02</v>
          </cell>
          <cell r="F2021">
            <v>755.7</v>
          </cell>
          <cell r="G2021">
            <v>1244.45</v>
          </cell>
          <cell r="H2021">
            <v>-6340.77</v>
          </cell>
          <cell r="I2021">
            <v>-5852.02</v>
          </cell>
          <cell r="J2021">
            <v>755.7</v>
          </cell>
          <cell r="K2021">
            <v>1244.45</v>
          </cell>
          <cell r="L2021">
            <v>-6340.77</v>
          </cell>
        </row>
        <row r="2022">
          <cell r="A2022" t="str">
            <v>211113991704</v>
          </cell>
          <cell r="B2022">
            <v>20</v>
          </cell>
          <cell r="C2022" t="str">
            <v>2111139904USD-195-17</v>
          </cell>
          <cell r="D2022" t="str">
            <v>Intereses y otros por pagar Particulares (Intereses Devengados por Pagar - DPF (</v>
          </cell>
          <cell r="E2022">
            <v>-15064.57</v>
          </cell>
          <cell r="F2022">
            <v>3939.16</v>
          </cell>
          <cell r="G2022">
            <v>5082.24</v>
          </cell>
          <cell r="H2022">
            <v>-16207.65</v>
          </cell>
          <cell r="I2022">
            <v>-15064.57</v>
          </cell>
          <cell r="J2022">
            <v>3939.16</v>
          </cell>
          <cell r="K2022">
            <v>5082.24</v>
          </cell>
          <cell r="L2022">
            <v>-16207.65</v>
          </cell>
        </row>
        <row r="2023">
          <cell r="A2023" t="str">
            <v>211113991804</v>
          </cell>
          <cell r="B2023">
            <v>20</v>
          </cell>
          <cell r="C2023" t="str">
            <v>2111139904USD-195-18</v>
          </cell>
          <cell r="D2023" t="str">
            <v>Intereses y otros por pagar Particulares (Intereses Devengados por Pagar - DPF (</v>
          </cell>
          <cell r="E2023">
            <v>-25421.02</v>
          </cell>
          <cell r="F2023">
            <v>13868.72</v>
          </cell>
          <cell r="G2023">
            <v>11115.26</v>
          </cell>
          <cell r="H2023">
            <v>-22667.56</v>
          </cell>
          <cell r="I2023">
            <v>-25421.02</v>
          </cell>
          <cell r="J2023">
            <v>13868.72</v>
          </cell>
          <cell r="K2023">
            <v>11115.26</v>
          </cell>
          <cell r="L2023">
            <v>-22667.56</v>
          </cell>
        </row>
        <row r="2024">
          <cell r="A2024" t="str">
            <v>211113991904</v>
          </cell>
          <cell r="B2024">
            <v>20</v>
          </cell>
          <cell r="C2024" t="str">
            <v>2111139904USD-195-19</v>
          </cell>
          <cell r="D2024" t="str">
            <v>Intereses y otros por pagar Particulares (Intereses Devengados por Pagar - DPF (</v>
          </cell>
          <cell r="E2024">
            <v>-10800.09</v>
          </cell>
          <cell r="F2024">
            <v>2377.5700000000002</v>
          </cell>
          <cell r="G2024">
            <v>3056.73</v>
          </cell>
          <cell r="H2024">
            <v>-11479.25</v>
          </cell>
          <cell r="I2024">
            <v>-10800.09</v>
          </cell>
          <cell r="J2024">
            <v>2377.5700000000002</v>
          </cell>
          <cell r="K2024">
            <v>3056.73</v>
          </cell>
          <cell r="L2024">
            <v>-11479.25</v>
          </cell>
        </row>
        <row r="2025">
          <cell r="A2025" t="str">
            <v>211113992204</v>
          </cell>
          <cell r="B2025">
            <v>20</v>
          </cell>
          <cell r="C2025" t="str">
            <v>2111139904USD-195-22</v>
          </cell>
          <cell r="D2025" t="str">
            <v>Intereses y otros por pagar Particulares (Intereses Devengados por Pagar - DPF (</v>
          </cell>
          <cell r="E2025">
            <v>-4522.88</v>
          </cell>
          <cell r="F2025">
            <v>635.76</v>
          </cell>
          <cell r="G2025">
            <v>1015.09</v>
          </cell>
          <cell r="H2025">
            <v>-4902.21</v>
          </cell>
          <cell r="I2025">
            <v>-4522.88</v>
          </cell>
          <cell r="J2025">
            <v>635.76</v>
          </cell>
          <cell r="K2025">
            <v>1015.09</v>
          </cell>
          <cell r="L2025">
            <v>-4902.21</v>
          </cell>
        </row>
        <row r="2026">
          <cell r="A2026" t="str">
            <v>211113992304</v>
          </cell>
          <cell r="B2026">
            <v>20</v>
          </cell>
          <cell r="C2026" t="str">
            <v>2111139904USD-195-23</v>
          </cell>
          <cell r="D2026" t="str">
            <v>Intereses y otros por pagar Particulares (Intereses Devengados por Pagar - DPF (</v>
          </cell>
          <cell r="E2026">
            <v>-5417.92</v>
          </cell>
          <cell r="F2026">
            <v>700.15</v>
          </cell>
          <cell r="G2026">
            <v>1364.39</v>
          </cell>
          <cell r="H2026">
            <v>-6082.16</v>
          </cell>
          <cell r="I2026">
            <v>-5417.92</v>
          </cell>
          <cell r="J2026">
            <v>700.15</v>
          </cell>
          <cell r="K2026">
            <v>1364.39</v>
          </cell>
          <cell r="L2026">
            <v>-6082.16</v>
          </cell>
        </row>
        <row r="2027">
          <cell r="A2027" t="str">
            <v>211113992404</v>
          </cell>
          <cell r="B2027">
            <v>20</v>
          </cell>
          <cell r="C2027" t="str">
            <v>2111139904USD-195-24</v>
          </cell>
          <cell r="D2027" t="str">
            <v>Intereses y otros por pagar Particulares (Intereses Devengados por Pagar - DPF (</v>
          </cell>
          <cell r="E2027">
            <v>-274.17</v>
          </cell>
          <cell r="F2027">
            <v>469.85</v>
          </cell>
          <cell r="G2027">
            <v>475.29</v>
          </cell>
          <cell r="H2027">
            <v>-279.61</v>
          </cell>
          <cell r="I2027">
            <v>-274.17</v>
          </cell>
          <cell r="J2027">
            <v>469.85</v>
          </cell>
          <cell r="K2027">
            <v>475.29</v>
          </cell>
          <cell r="L2027">
            <v>-279.61</v>
          </cell>
        </row>
        <row r="2028">
          <cell r="A2028" t="str">
            <v>211113992504</v>
          </cell>
          <cell r="B2028">
            <v>20</v>
          </cell>
          <cell r="C2028" t="str">
            <v>2111139904USD-195-25</v>
          </cell>
          <cell r="D2028" t="str">
            <v>Intereses y otros por pagar Particulares (Intereses Devengados por Pagar - DPF (</v>
          </cell>
          <cell r="E2028">
            <v>-5068.9799999999996</v>
          </cell>
          <cell r="F2028">
            <v>9297.4500000000007</v>
          </cell>
          <cell r="G2028">
            <v>9598.9699999999993</v>
          </cell>
          <cell r="H2028">
            <v>-5370.5</v>
          </cell>
          <cell r="I2028">
            <v>-5068.9799999999996</v>
          </cell>
          <cell r="J2028">
            <v>9297.4500000000007</v>
          </cell>
          <cell r="K2028">
            <v>9598.9699999999993</v>
          </cell>
          <cell r="L2028">
            <v>-5370.5</v>
          </cell>
        </row>
        <row r="2029">
          <cell r="A2029" t="str">
            <v>211113992604</v>
          </cell>
          <cell r="B2029">
            <v>20</v>
          </cell>
          <cell r="C2029" t="str">
            <v>2111139904USD-195-26</v>
          </cell>
          <cell r="D2029" t="str">
            <v>Intereses y otros por pagar Particulares (Intereses Devengados por Pagar - DPF (</v>
          </cell>
          <cell r="E2029">
            <v>-14557.67</v>
          </cell>
          <cell r="F2029">
            <v>2181.7199999999998</v>
          </cell>
          <cell r="G2029">
            <v>3680.3</v>
          </cell>
          <cell r="H2029">
            <v>-16056.25</v>
          </cell>
          <cell r="I2029">
            <v>-14557.67</v>
          </cell>
          <cell r="J2029">
            <v>2181.7199999999998</v>
          </cell>
          <cell r="K2029">
            <v>3680.3</v>
          </cell>
          <cell r="L2029">
            <v>-16056.25</v>
          </cell>
        </row>
        <row r="2030">
          <cell r="A2030" t="str">
            <v>211113992704</v>
          </cell>
          <cell r="B2030">
            <v>20</v>
          </cell>
          <cell r="C2030" t="str">
            <v>2111139904USD-195-27</v>
          </cell>
          <cell r="D2030" t="str">
            <v>Intereses y otros por pagar Particulares (Intereses Devengados por Pagar - DPF (</v>
          </cell>
          <cell r="E2030">
            <v>-5416.24</v>
          </cell>
          <cell r="F2030">
            <v>5106.63</v>
          </cell>
          <cell r="G2030">
            <v>6114.55</v>
          </cell>
          <cell r="H2030">
            <v>-6424.16</v>
          </cell>
          <cell r="I2030">
            <v>-5416.24</v>
          </cell>
          <cell r="J2030">
            <v>5106.63</v>
          </cell>
          <cell r="K2030">
            <v>6114.55</v>
          </cell>
          <cell r="L2030">
            <v>-6424.16</v>
          </cell>
        </row>
        <row r="2031">
          <cell r="A2031" t="str">
            <v>211113993104</v>
          </cell>
          <cell r="B2031">
            <v>20</v>
          </cell>
          <cell r="C2031" t="str">
            <v>2111139904USD-195-31</v>
          </cell>
          <cell r="D2031" t="str">
            <v>Intereses y otros por pagar Particulares (Intereses Devengados por Pagar - DPF (</v>
          </cell>
          <cell r="E2031">
            <v>-54096.34</v>
          </cell>
          <cell r="F2031">
            <v>43903.07</v>
          </cell>
          <cell r="G2031">
            <v>67337.429999999993</v>
          </cell>
          <cell r="H2031">
            <v>-77530.7</v>
          </cell>
          <cell r="I2031">
            <v>-54096.34</v>
          </cell>
          <cell r="J2031">
            <v>43903.07</v>
          </cell>
          <cell r="K2031">
            <v>67337.429999999993</v>
          </cell>
          <cell r="L2031">
            <v>-77530.7</v>
          </cell>
        </row>
        <row r="2032">
          <cell r="A2032" t="str">
            <v>211113994104</v>
          </cell>
          <cell r="B2032">
            <v>20</v>
          </cell>
          <cell r="C2032" t="str">
            <v>2111139904USD-195-41</v>
          </cell>
          <cell r="D2032" t="str">
            <v>Intereses y otros por pagar Particulares (Intereses Devengados por Pagar - DPF (</v>
          </cell>
          <cell r="E2032">
            <v>-3755.97</v>
          </cell>
          <cell r="F2032">
            <v>3361.49</v>
          </cell>
          <cell r="G2032">
            <v>3157.8</v>
          </cell>
          <cell r="H2032">
            <v>-3552.28</v>
          </cell>
          <cell r="I2032">
            <v>-3755.97</v>
          </cell>
          <cell r="J2032">
            <v>3361.49</v>
          </cell>
          <cell r="K2032">
            <v>3157.8</v>
          </cell>
          <cell r="L2032">
            <v>-3552.28</v>
          </cell>
        </row>
        <row r="2033">
          <cell r="A2033" t="str">
            <v>211113995804</v>
          </cell>
          <cell r="B2033">
            <v>20</v>
          </cell>
          <cell r="C2033" t="str">
            <v>2111139904USD-195-58</v>
          </cell>
          <cell r="D2033" t="str">
            <v>Intereses y otros por pagar Particulares (Intereses Devengados por Pagar - DPF (</v>
          </cell>
          <cell r="E2033">
            <v>-3666.98</v>
          </cell>
          <cell r="F2033">
            <v>7913.75</v>
          </cell>
          <cell r="G2033">
            <v>8189.24</v>
          </cell>
          <cell r="H2033">
            <v>-3942.47</v>
          </cell>
          <cell r="I2033">
            <v>-3666.98</v>
          </cell>
          <cell r="J2033">
            <v>7913.75</v>
          </cell>
          <cell r="K2033">
            <v>8189.24</v>
          </cell>
          <cell r="L2033">
            <v>-3942.47</v>
          </cell>
        </row>
        <row r="2034">
          <cell r="A2034" t="str">
            <v>211113995904</v>
          </cell>
          <cell r="B2034">
            <v>20</v>
          </cell>
          <cell r="C2034" t="str">
            <v>2111139904USD-195-59</v>
          </cell>
          <cell r="D2034" t="str">
            <v>Intereses y otros por pagar Particulares (Intereses Devengados por Pagar - DPF (</v>
          </cell>
          <cell r="E2034">
            <v>-5395.27</v>
          </cell>
          <cell r="F2034">
            <v>7530.1</v>
          </cell>
          <cell r="G2034">
            <v>8180.13</v>
          </cell>
          <cell r="H2034">
            <v>-6045.3</v>
          </cell>
          <cell r="I2034">
            <v>-5395.27</v>
          </cell>
          <cell r="J2034">
            <v>7530.1</v>
          </cell>
          <cell r="K2034">
            <v>8180.13</v>
          </cell>
          <cell r="L2034">
            <v>-6045.3</v>
          </cell>
        </row>
        <row r="2035">
          <cell r="A2035" t="str">
            <v>2111139906</v>
          </cell>
          <cell r="B2035">
            <v>14</v>
          </cell>
          <cell r="C2035" t="str">
            <v>2111139906 USD</v>
          </cell>
          <cell r="D2035" t="str">
            <v>Intereses y otros por pagar Otras</v>
          </cell>
          <cell r="E2035">
            <v>-65501.09</v>
          </cell>
          <cell r="F2035">
            <v>15115.06</v>
          </cell>
          <cell r="G2035">
            <v>23123.49</v>
          </cell>
          <cell r="H2035">
            <v>-73509.52</v>
          </cell>
          <cell r="I2035">
            <v>-65501.09</v>
          </cell>
          <cell r="J2035">
            <v>15115.06</v>
          </cell>
          <cell r="K2035">
            <v>23123.49</v>
          </cell>
          <cell r="L2035">
            <v>-73509.52</v>
          </cell>
        </row>
        <row r="2036">
          <cell r="A2036" t="str">
            <v>211113993106</v>
          </cell>
          <cell r="B2036">
            <v>20</v>
          </cell>
          <cell r="C2036" t="str">
            <v>2111139906USD-195-31</v>
          </cell>
          <cell r="D2036" t="str">
            <v>Intereses y otros por pagar Otras (Intereses Devengados por Pagar - DPF (1M / IR</v>
          </cell>
          <cell r="E2036">
            <v>-65501.09</v>
          </cell>
          <cell r="F2036">
            <v>15115.06</v>
          </cell>
          <cell r="G2036">
            <v>23123.49</v>
          </cell>
          <cell r="H2036">
            <v>-73509.52</v>
          </cell>
          <cell r="I2036">
            <v>-65501.09</v>
          </cell>
          <cell r="J2036">
            <v>15115.06</v>
          </cell>
          <cell r="K2036">
            <v>23123.49</v>
          </cell>
          <cell r="L2036">
            <v>-73509.52</v>
          </cell>
        </row>
        <row r="2037">
          <cell r="A2037" t="str">
            <v>211114</v>
          </cell>
          <cell r="B2037">
            <v>6</v>
          </cell>
          <cell r="C2037">
            <v>211114</v>
          </cell>
          <cell r="D2037" t="str">
            <v>DEPÓSITOS DE AHORRO PROGRAMADO</v>
          </cell>
          <cell r="I2037">
            <v>-7626731.5700000003</v>
          </cell>
          <cell r="J2037">
            <v>3248664.56</v>
          </cell>
          <cell r="K2037">
            <v>3079903.76</v>
          </cell>
          <cell r="L2037">
            <v>-7457970.7699999996</v>
          </cell>
        </row>
        <row r="2038">
          <cell r="A2038" t="str">
            <v>21111403 U</v>
          </cell>
          <cell r="B2038">
            <v>12</v>
          </cell>
          <cell r="C2038" t="str">
            <v>21111403 USD</v>
          </cell>
          <cell r="D2038" t="str">
            <v>Empresas privadas - ML</v>
          </cell>
          <cell r="E2038">
            <v>-110962.28</v>
          </cell>
          <cell r="F2038">
            <v>85193.15</v>
          </cell>
          <cell r="G2038">
            <v>92594.22</v>
          </cell>
          <cell r="H2038">
            <v>-118363.35</v>
          </cell>
          <cell r="I2038">
            <v>-110962.28</v>
          </cell>
          <cell r="J2038">
            <v>85193.15</v>
          </cell>
          <cell r="K2038">
            <v>92594.22</v>
          </cell>
          <cell r="L2038">
            <v>-118363.35</v>
          </cell>
        </row>
        <row r="2039">
          <cell r="A2039" t="str">
            <v>2111140302</v>
          </cell>
          <cell r="B2039">
            <v>18</v>
          </cell>
          <cell r="C2039" t="str">
            <v>21111403USD-196-02</v>
          </cell>
          <cell r="D2039" t="str">
            <v>Empresas privadas - ML (Obligaciones con el Publico DPF (1M / I-Residents))</v>
          </cell>
          <cell r="E2039">
            <v>-2676.59</v>
          </cell>
          <cell r="F2039">
            <v>33.79</v>
          </cell>
          <cell r="G2039">
            <v>55.14</v>
          </cell>
          <cell r="H2039">
            <v>-2697.94</v>
          </cell>
          <cell r="I2039">
            <v>-2676.59</v>
          </cell>
          <cell r="J2039">
            <v>33.79</v>
          </cell>
          <cell r="K2039">
            <v>55.14</v>
          </cell>
          <cell r="L2039">
            <v>-2697.94</v>
          </cell>
        </row>
        <row r="2040">
          <cell r="A2040" t="str">
            <v>2111140303</v>
          </cell>
          <cell r="B2040">
            <v>18</v>
          </cell>
          <cell r="C2040" t="str">
            <v>21111403USD-196-03</v>
          </cell>
          <cell r="D2040" t="str">
            <v>Empresas privadas - ML (Obligaciones con el Publico DPF (1M / I-Residents))</v>
          </cell>
          <cell r="E2040">
            <v>-74043.240000000005</v>
          </cell>
          <cell r="F2040">
            <v>78922.28</v>
          </cell>
          <cell r="G2040">
            <v>5208.62</v>
          </cell>
          <cell r="H2040">
            <v>-329.58</v>
          </cell>
          <cell r="I2040">
            <v>-74043.240000000005</v>
          </cell>
          <cell r="J2040">
            <v>78922.28</v>
          </cell>
          <cell r="K2040">
            <v>5208.62</v>
          </cell>
          <cell r="L2040">
            <v>-329.58</v>
          </cell>
        </row>
        <row r="2041">
          <cell r="A2041" t="str">
            <v>2111140304</v>
          </cell>
          <cell r="B2041">
            <v>18</v>
          </cell>
          <cell r="C2041" t="str">
            <v>21111403USD-196-04</v>
          </cell>
          <cell r="D2041" t="str">
            <v>Empresas privadas - ML (Obligaciones con el Publico DPF (1M / I-Residents))</v>
          </cell>
          <cell r="E2041">
            <v>-2036.84</v>
          </cell>
          <cell r="F2041">
            <v>36.96</v>
          </cell>
          <cell r="G2041">
            <v>491.07</v>
          </cell>
          <cell r="H2041">
            <v>-2490.9499999999998</v>
          </cell>
          <cell r="I2041">
            <v>-2036.84</v>
          </cell>
          <cell r="J2041">
            <v>36.96</v>
          </cell>
          <cell r="K2041">
            <v>491.07</v>
          </cell>
          <cell r="L2041">
            <v>-2490.9499999999998</v>
          </cell>
        </row>
        <row r="2042">
          <cell r="A2042" t="str">
            <v>2111140305</v>
          </cell>
          <cell r="B2042">
            <v>18</v>
          </cell>
          <cell r="C2042" t="str">
            <v>21111403USD-196-05</v>
          </cell>
          <cell r="D2042" t="str">
            <v>Empresas privadas - ML (Obligaciones con el Publico DPF (1M / I-Residents))</v>
          </cell>
          <cell r="E2042">
            <v>-59.86</v>
          </cell>
          <cell r="F2042">
            <v>59.98</v>
          </cell>
          <cell r="G2042">
            <v>29.95</v>
          </cell>
          <cell r="H2042">
            <v>-29.83</v>
          </cell>
          <cell r="I2042">
            <v>-59.86</v>
          </cell>
          <cell r="J2042">
            <v>59.98</v>
          </cell>
          <cell r="K2042">
            <v>29.95</v>
          </cell>
          <cell r="L2042">
            <v>-29.83</v>
          </cell>
        </row>
        <row r="2043">
          <cell r="A2043" t="str">
            <v>2111140307</v>
          </cell>
          <cell r="B2043">
            <v>18</v>
          </cell>
          <cell r="C2043" t="str">
            <v>21111403USD-196-07</v>
          </cell>
          <cell r="D2043" t="str">
            <v>Empresas privadas - ML (Obligaciones con el Publico DPF (1M / I-Residents))</v>
          </cell>
          <cell r="E2043">
            <v>-991.87</v>
          </cell>
          <cell r="F2043">
            <v>0.04</v>
          </cell>
          <cell r="G2043">
            <v>36.909999999999997</v>
          </cell>
          <cell r="H2043">
            <v>-1028.74</v>
          </cell>
          <cell r="I2043">
            <v>-991.87</v>
          </cell>
          <cell r="J2043">
            <v>0.04</v>
          </cell>
          <cell r="K2043">
            <v>36.909999999999997</v>
          </cell>
          <cell r="L2043">
            <v>-1028.74</v>
          </cell>
        </row>
        <row r="2044">
          <cell r="A2044" t="str">
            <v>2111140310</v>
          </cell>
          <cell r="B2044">
            <v>18</v>
          </cell>
          <cell r="C2044" t="str">
            <v>21111403USD-196-10</v>
          </cell>
          <cell r="D2044" t="str">
            <v>Empresas privadas - ML (Obligaciones con el Publico DPF (1M / I-Residents))</v>
          </cell>
          <cell r="E2044">
            <v>-3771.84</v>
          </cell>
          <cell r="F2044">
            <v>2171.66</v>
          </cell>
          <cell r="G2044">
            <v>2156.11</v>
          </cell>
          <cell r="H2044">
            <v>-3756.29</v>
          </cell>
          <cell r="I2044">
            <v>-3771.84</v>
          </cell>
          <cell r="J2044">
            <v>2171.66</v>
          </cell>
          <cell r="K2044">
            <v>2156.11</v>
          </cell>
          <cell r="L2044">
            <v>-3756.29</v>
          </cell>
        </row>
        <row r="2045">
          <cell r="A2045" t="str">
            <v>2111140311</v>
          </cell>
          <cell r="B2045">
            <v>18</v>
          </cell>
          <cell r="C2045" t="str">
            <v>21111403USD-196-11</v>
          </cell>
          <cell r="D2045" t="str">
            <v>Empresas privadas - ML (Obligaciones con el Publico DPF (1M / I-Residents))</v>
          </cell>
          <cell r="E2045">
            <v>-3203</v>
          </cell>
          <cell r="F2045">
            <v>3296.36</v>
          </cell>
          <cell r="G2045">
            <v>100.02</v>
          </cell>
          <cell r="H2045">
            <v>-6.66</v>
          </cell>
          <cell r="I2045">
            <v>-3203</v>
          </cell>
          <cell r="J2045">
            <v>3296.36</v>
          </cell>
          <cell r="K2045">
            <v>100.02</v>
          </cell>
          <cell r="L2045">
            <v>-6.66</v>
          </cell>
        </row>
        <row r="2046">
          <cell r="A2046" t="str">
            <v>2111140312</v>
          </cell>
          <cell r="B2046">
            <v>18</v>
          </cell>
          <cell r="C2046" t="str">
            <v>21111403USD-196-12</v>
          </cell>
          <cell r="D2046" t="str">
            <v>Empresas privadas - ML (Obligaciones con el Publico DPF (1M / I-Residents))</v>
          </cell>
          <cell r="E2046">
            <v>-1245.06</v>
          </cell>
          <cell r="F2046">
            <v>0</v>
          </cell>
          <cell r="G2046">
            <v>104.13</v>
          </cell>
          <cell r="H2046">
            <v>-1349.19</v>
          </cell>
          <cell r="I2046">
            <v>-1245.06</v>
          </cell>
          <cell r="J2046">
            <v>0</v>
          </cell>
          <cell r="K2046">
            <v>104.13</v>
          </cell>
          <cell r="L2046">
            <v>-1349.19</v>
          </cell>
        </row>
        <row r="2047">
          <cell r="A2047" t="str">
            <v>2111140318</v>
          </cell>
          <cell r="B2047">
            <v>18</v>
          </cell>
          <cell r="C2047" t="str">
            <v>21111403USD-196-18</v>
          </cell>
          <cell r="D2047" t="str">
            <v>Empresas privadas - ML (Obligaciones con el Publico DPF (1M / I-Residents))</v>
          </cell>
          <cell r="E2047">
            <v>-149.02000000000001</v>
          </cell>
          <cell r="F2047">
            <v>0.06</v>
          </cell>
          <cell r="G2047">
            <v>0.56000000000000005</v>
          </cell>
          <cell r="H2047">
            <v>-149.52000000000001</v>
          </cell>
          <cell r="I2047">
            <v>-149.02000000000001</v>
          </cell>
          <cell r="J2047">
            <v>0.06</v>
          </cell>
          <cell r="K2047">
            <v>0.56000000000000005</v>
          </cell>
          <cell r="L2047">
            <v>-149.52000000000001</v>
          </cell>
        </row>
        <row r="2048">
          <cell r="A2048" t="str">
            <v>2111140325</v>
          </cell>
          <cell r="B2048">
            <v>18</v>
          </cell>
          <cell r="C2048" t="str">
            <v>21111403USD-196-25</v>
          </cell>
          <cell r="D2048" t="str">
            <v>Empresas privadas - ML (Obligaciones con el Publico DPF (1M / I-Residents))</v>
          </cell>
          <cell r="E2048">
            <v>-18767.47</v>
          </cell>
          <cell r="F2048">
            <v>230.46</v>
          </cell>
          <cell r="G2048">
            <v>630.72</v>
          </cell>
          <cell r="H2048">
            <v>-19167.73</v>
          </cell>
          <cell r="I2048">
            <v>-18767.47</v>
          </cell>
          <cell r="J2048">
            <v>230.46</v>
          </cell>
          <cell r="K2048">
            <v>630.72</v>
          </cell>
          <cell r="L2048">
            <v>-19167.73</v>
          </cell>
        </row>
        <row r="2049">
          <cell r="A2049" t="str">
            <v>2111140327</v>
          </cell>
          <cell r="B2049">
            <v>18</v>
          </cell>
          <cell r="C2049" t="str">
            <v>21111403USD-196-27</v>
          </cell>
          <cell r="D2049" t="str">
            <v>Empresas privadas - ML (Obligaciones con el Publico DPF (1M / I-Residents))</v>
          </cell>
          <cell r="E2049">
            <v>-1228.28</v>
          </cell>
          <cell r="F2049">
            <v>0.16</v>
          </cell>
          <cell r="G2049">
            <v>94.84</v>
          </cell>
          <cell r="H2049">
            <v>-1322.96</v>
          </cell>
          <cell r="I2049">
            <v>-1228.28</v>
          </cell>
          <cell r="J2049">
            <v>0.16</v>
          </cell>
          <cell r="K2049">
            <v>94.84</v>
          </cell>
          <cell r="L2049">
            <v>-1322.96</v>
          </cell>
        </row>
        <row r="2050">
          <cell r="A2050" t="str">
            <v>2111140331</v>
          </cell>
          <cell r="B2050">
            <v>18</v>
          </cell>
          <cell r="C2050" t="str">
            <v>21111403USD-196-31</v>
          </cell>
          <cell r="D2050" t="str">
            <v>Empresas privadas - ML (Obligaciones con el Publico DPF (1M / I-Residents))</v>
          </cell>
          <cell r="E2050">
            <v>-2715.55</v>
          </cell>
          <cell r="F2050">
            <v>441.38</v>
          </cell>
          <cell r="G2050">
            <v>83685.899999999994</v>
          </cell>
          <cell r="H2050">
            <v>-85960.07</v>
          </cell>
          <cell r="I2050">
            <v>-2715.55</v>
          </cell>
          <cell r="J2050">
            <v>441.38</v>
          </cell>
          <cell r="K2050">
            <v>83685.899999999994</v>
          </cell>
          <cell r="L2050">
            <v>-85960.07</v>
          </cell>
        </row>
        <row r="2051">
          <cell r="A2051" t="str">
            <v>2111140341</v>
          </cell>
          <cell r="B2051">
            <v>18</v>
          </cell>
          <cell r="C2051" t="str">
            <v>21111403USD-196-41</v>
          </cell>
          <cell r="D2051" t="str">
            <v>Empresas privadas - ML (Obligaciones con el Publico DPF (1M / I-Residents))</v>
          </cell>
          <cell r="E2051">
            <v>-73.66</v>
          </cell>
          <cell r="F2051">
            <v>0.02</v>
          </cell>
          <cell r="G2051">
            <v>0.25</v>
          </cell>
          <cell r="H2051">
            <v>-73.89</v>
          </cell>
          <cell r="I2051">
            <v>-73.66</v>
          </cell>
          <cell r="J2051">
            <v>0.02</v>
          </cell>
          <cell r="K2051">
            <v>0.25</v>
          </cell>
          <cell r="L2051">
            <v>-73.89</v>
          </cell>
        </row>
        <row r="2052">
          <cell r="A2052" t="str">
            <v>21111404 U</v>
          </cell>
          <cell r="B2052">
            <v>12</v>
          </cell>
          <cell r="C2052" t="str">
            <v>21111404 USD</v>
          </cell>
          <cell r="D2052" t="str">
            <v>Particulares - ML</v>
          </cell>
          <cell r="E2052">
            <v>-7490523.1900000004</v>
          </cell>
          <cell r="F2052">
            <v>3126307.04</v>
          </cell>
          <cell r="G2052">
            <v>2975391.27</v>
          </cell>
          <cell r="H2052">
            <v>-7339607.4199999999</v>
          </cell>
          <cell r="I2052">
            <v>-7490523.1900000004</v>
          </cell>
          <cell r="J2052">
            <v>3126307.04</v>
          </cell>
          <cell r="K2052">
            <v>2975391.27</v>
          </cell>
          <cell r="L2052">
            <v>-7339607.4199999999</v>
          </cell>
        </row>
        <row r="2053">
          <cell r="A2053" t="str">
            <v>2111140401</v>
          </cell>
          <cell r="B2053">
            <v>18</v>
          </cell>
          <cell r="C2053" t="str">
            <v>21111404USD-196-01</v>
          </cell>
          <cell r="D2053" t="str">
            <v>Particulares - ML (Obligaciones con el Publico DPF (1M / I-Residents))</v>
          </cell>
          <cell r="E2053">
            <v>-321673.90000000002</v>
          </cell>
          <cell r="F2053">
            <v>103268.98</v>
          </cell>
          <cell r="G2053">
            <v>98413.27</v>
          </cell>
          <cell r="H2053">
            <v>-316818.19</v>
          </cell>
          <cell r="I2053">
            <v>-321673.90000000002</v>
          </cell>
          <cell r="J2053">
            <v>103268.98</v>
          </cell>
          <cell r="K2053">
            <v>98413.27</v>
          </cell>
          <cell r="L2053">
            <v>-316818.19</v>
          </cell>
        </row>
        <row r="2054">
          <cell r="A2054" t="str">
            <v>2111140402</v>
          </cell>
          <cell r="B2054">
            <v>18</v>
          </cell>
          <cell r="C2054" t="str">
            <v>21111404USD-196-02</v>
          </cell>
          <cell r="D2054" t="str">
            <v>Particulares - ML (Obligaciones con el Publico DPF (1M / I-Residents))</v>
          </cell>
          <cell r="E2054">
            <v>-359064.82</v>
          </cell>
          <cell r="F2054">
            <v>173254.15</v>
          </cell>
          <cell r="G2054">
            <v>179398.08</v>
          </cell>
          <cell r="H2054">
            <v>-365208.75</v>
          </cell>
          <cell r="I2054">
            <v>-359064.82</v>
          </cell>
          <cell r="J2054">
            <v>173254.15</v>
          </cell>
          <cell r="K2054">
            <v>179398.08</v>
          </cell>
          <cell r="L2054">
            <v>-365208.75</v>
          </cell>
        </row>
        <row r="2055">
          <cell r="A2055" t="str">
            <v>2111140403</v>
          </cell>
          <cell r="B2055">
            <v>18</v>
          </cell>
          <cell r="C2055" t="str">
            <v>21111404USD-196-03</v>
          </cell>
          <cell r="D2055" t="str">
            <v>Particulares - ML (Obligaciones con el Publico DPF (1M / I-Residents))</v>
          </cell>
          <cell r="E2055">
            <v>-345616.36</v>
          </cell>
          <cell r="F2055">
            <v>137070.48000000001</v>
          </cell>
          <cell r="G2055">
            <v>129615.4</v>
          </cell>
          <cell r="H2055">
            <v>-338161.28</v>
          </cell>
          <cell r="I2055">
            <v>-345616.36</v>
          </cell>
          <cell r="J2055">
            <v>137070.48000000001</v>
          </cell>
          <cell r="K2055">
            <v>129615.4</v>
          </cell>
          <cell r="L2055">
            <v>-338161.28</v>
          </cell>
        </row>
        <row r="2056">
          <cell r="A2056" t="str">
            <v>2111140404</v>
          </cell>
          <cell r="B2056">
            <v>18</v>
          </cell>
          <cell r="C2056" t="str">
            <v>21111404USD-196-04</v>
          </cell>
          <cell r="D2056" t="str">
            <v>Particulares - ML (Obligaciones con el Publico DPF (1M / I-Residents))</v>
          </cell>
          <cell r="E2056">
            <v>-311703.64</v>
          </cell>
          <cell r="F2056">
            <v>96733.69</v>
          </cell>
          <cell r="G2056">
            <v>88976.83</v>
          </cell>
          <cell r="H2056">
            <v>-303946.78000000003</v>
          </cell>
          <cell r="I2056">
            <v>-311703.64</v>
          </cell>
          <cell r="J2056">
            <v>96733.69</v>
          </cell>
          <cell r="K2056">
            <v>88976.83</v>
          </cell>
          <cell r="L2056">
            <v>-303946.78000000003</v>
          </cell>
        </row>
        <row r="2057">
          <cell r="A2057" t="str">
            <v>2111140405</v>
          </cell>
          <cell r="B2057">
            <v>18</v>
          </cell>
          <cell r="C2057" t="str">
            <v>21111404USD-196-05</v>
          </cell>
          <cell r="D2057" t="str">
            <v>Particulares - ML (Obligaciones con el Publico DPF (1M / I-Residents))</v>
          </cell>
          <cell r="E2057">
            <v>-280503.26</v>
          </cell>
          <cell r="F2057">
            <v>140231.57999999999</v>
          </cell>
          <cell r="G2057">
            <v>126233.22</v>
          </cell>
          <cell r="H2057">
            <v>-266504.90000000002</v>
          </cell>
          <cell r="I2057">
            <v>-280503.26</v>
          </cell>
          <cell r="J2057">
            <v>140231.57999999999</v>
          </cell>
          <cell r="K2057">
            <v>126233.22</v>
          </cell>
          <cell r="L2057">
            <v>-266504.90000000002</v>
          </cell>
        </row>
        <row r="2058">
          <cell r="A2058" t="str">
            <v>2111140407</v>
          </cell>
          <cell r="B2058">
            <v>18</v>
          </cell>
          <cell r="C2058" t="str">
            <v>21111404USD-196-07</v>
          </cell>
          <cell r="D2058" t="str">
            <v>Particulares - ML (Obligaciones con el Publico DPF (1M / I-Residents))</v>
          </cell>
          <cell r="E2058">
            <v>-349644.22</v>
          </cell>
          <cell r="F2058">
            <v>103309.3</v>
          </cell>
          <cell r="G2058">
            <v>82060.899999999994</v>
          </cell>
          <cell r="H2058">
            <v>-328395.82</v>
          </cell>
          <cell r="I2058">
            <v>-349644.22</v>
          </cell>
          <cell r="J2058">
            <v>103309.3</v>
          </cell>
          <cell r="K2058">
            <v>82060.899999999994</v>
          </cell>
          <cell r="L2058">
            <v>-328395.82</v>
          </cell>
        </row>
        <row r="2059">
          <cell r="A2059" t="str">
            <v>2111140408</v>
          </cell>
          <cell r="B2059">
            <v>18</v>
          </cell>
          <cell r="C2059" t="str">
            <v>21111404USD-196-08</v>
          </cell>
          <cell r="D2059" t="str">
            <v>Particulares - ML (Obligaciones con el Publico DPF (1M / I-Residents))</v>
          </cell>
          <cell r="E2059">
            <v>-258300.63</v>
          </cell>
          <cell r="F2059">
            <v>87000.69</v>
          </cell>
          <cell r="G2059">
            <v>76206.070000000007</v>
          </cell>
          <cell r="H2059">
            <v>-247506.01</v>
          </cell>
          <cell r="I2059">
            <v>-258300.63</v>
          </cell>
          <cell r="J2059">
            <v>87000.69</v>
          </cell>
          <cell r="K2059">
            <v>76206.070000000007</v>
          </cell>
          <cell r="L2059">
            <v>-247506.01</v>
          </cell>
        </row>
        <row r="2060">
          <cell r="A2060" t="str">
            <v>2111140410</v>
          </cell>
          <cell r="B2060">
            <v>18</v>
          </cell>
          <cell r="C2060" t="str">
            <v>21111404USD-196-10</v>
          </cell>
          <cell r="D2060" t="str">
            <v>Particulares - ML (Obligaciones con el Publico DPF (1M / I-Residents))</v>
          </cell>
          <cell r="E2060">
            <v>-290070.06</v>
          </cell>
          <cell r="F2060">
            <v>143601.85</v>
          </cell>
          <cell r="G2060">
            <v>131875.32999999999</v>
          </cell>
          <cell r="H2060">
            <v>-278343.53999999998</v>
          </cell>
          <cell r="I2060">
            <v>-290070.06</v>
          </cell>
          <cell r="J2060">
            <v>143601.85</v>
          </cell>
          <cell r="K2060">
            <v>131875.32999999999</v>
          </cell>
          <cell r="L2060">
            <v>-278343.53999999998</v>
          </cell>
        </row>
        <row r="2061">
          <cell r="A2061" t="str">
            <v>2111140411</v>
          </cell>
          <cell r="B2061">
            <v>18</v>
          </cell>
          <cell r="C2061" t="str">
            <v>21111404USD-196-11</v>
          </cell>
          <cell r="D2061" t="str">
            <v>Particulares - ML (Obligaciones con el Publico DPF (1M / I-Residents))</v>
          </cell>
          <cell r="E2061">
            <v>-278050.24</v>
          </cell>
          <cell r="F2061">
            <v>212467.03</v>
          </cell>
          <cell r="G2061">
            <v>175726.64</v>
          </cell>
          <cell r="H2061">
            <v>-241309.85</v>
          </cell>
          <cell r="I2061">
            <v>-278050.24</v>
          </cell>
          <cell r="J2061">
            <v>212467.03</v>
          </cell>
          <cell r="K2061">
            <v>175726.64</v>
          </cell>
          <cell r="L2061">
            <v>-241309.85</v>
          </cell>
        </row>
        <row r="2062">
          <cell r="A2062" t="str">
            <v>2111140412</v>
          </cell>
          <cell r="B2062">
            <v>18</v>
          </cell>
          <cell r="C2062" t="str">
            <v>21111404USD-196-12</v>
          </cell>
          <cell r="D2062" t="str">
            <v>Particulares - ML (Obligaciones con el Publico DPF (1M / I-Residents))</v>
          </cell>
          <cell r="E2062">
            <v>-330716.01</v>
          </cell>
          <cell r="F2062">
            <v>145304.67000000001</v>
          </cell>
          <cell r="G2062">
            <v>131927.21</v>
          </cell>
          <cell r="H2062">
            <v>-317338.55</v>
          </cell>
          <cell r="I2062">
            <v>-330716.01</v>
          </cell>
          <cell r="J2062">
            <v>145304.67000000001</v>
          </cell>
          <cell r="K2062">
            <v>131927.21</v>
          </cell>
          <cell r="L2062">
            <v>-317338.55</v>
          </cell>
        </row>
        <row r="2063">
          <cell r="A2063" t="str">
            <v>2111140413</v>
          </cell>
          <cell r="B2063">
            <v>18</v>
          </cell>
          <cell r="C2063" t="str">
            <v>21111404USD-196-13</v>
          </cell>
          <cell r="D2063" t="str">
            <v>Particulares - ML (Obligaciones con el Publico DPF (1M / I-Residents))</v>
          </cell>
          <cell r="E2063">
            <v>-242078.85</v>
          </cell>
          <cell r="F2063">
            <v>124158</v>
          </cell>
          <cell r="G2063">
            <v>104914.27</v>
          </cell>
          <cell r="H2063">
            <v>-222835.12</v>
          </cell>
          <cell r="I2063">
            <v>-242078.85</v>
          </cell>
          <cell r="J2063">
            <v>124158</v>
          </cell>
          <cell r="K2063">
            <v>104914.27</v>
          </cell>
          <cell r="L2063">
            <v>-222835.12</v>
          </cell>
        </row>
        <row r="2064">
          <cell r="A2064" t="str">
            <v>2111140417</v>
          </cell>
          <cell r="B2064">
            <v>18</v>
          </cell>
          <cell r="C2064" t="str">
            <v>21111404USD-196-17</v>
          </cell>
          <cell r="D2064" t="str">
            <v>Particulares - ML (Obligaciones con el Publico DPF (1M / I-Residents))</v>
          </cell>
          <cell r="E2064">
            <v>-1297478.8700000001</v>
          </cell>
          <cell r="F2064">
            <v>528348.23</v>
          </cell>
          <cell r="G2064">
            <v>530644.97</v>
          </cell>
          <cell r="H2064">
            <v>-1299775.6100000001</v>
          </cell>
          <cell r="I2064">
            <v>-1297478.8700000001</v>
          </cell>
          <cell r="J2064">
            <v>528348.23</v>
          </cell>
          <cell r="K2064">
            <v>530644.97</v>
          </cell>
          <cell r="L2064">
            <v>-1299775.6100000001</v>
          </cell>
        </row>
        <row r="2065">
          <cell r="A2065" t="str">
            <v>2111140418</v>
          </cell>
          <cell r="B2065">
            <v>18</v>
          </cell>
          <cell r="C2065" t="str">
            <v>21111404USD-196-18</v>
          </cell>
          <cell r="D2065" t="str">
            <v>Particulares - ML (Obligaciones con el Publico DPF (1M / I-Residents))</v>
          </cell>
          <cell r="E2065">
            <v>-215247.29</v>
          </cell>
          <cell r="F2065">
            <v>88613.47</v>
          </cell>
          <cell r="G2065">
            <v>84224.01</v>
          </cell>
          <cell r="H2065">
            <v>-210857.83</v>
          </cell>
          <cell r="I2065">
            <v>-215247.29</v>
          </cell>
          <cell r="J2065">
            <v>88613.47</v>
          </cell>
          <cell r="K2065">
            <v>84224.01</v>
          </cell>
          <cell r="L2065">
            <v>-210857.83</v>
          </cell>
        </row>
        <row r="2066">
          <cell r="A2066" t="str">
            <v>2111140419</v>
          </cell>
          <cell r="B2066">
            <v>18</v>
          </cell>
          <cell r="C2066" t="str">
            <v>21111404USD-196-19</v>
          </cell>
          <cell r="D2066" t="str">
            <v>Particulares - ML (Obligaciones con el Publico DPF (1M / I-Residents))</v>
          </cell>
          <cell r="E2066">
            <v>-322568.34000000003</v>
          </cell>
          <cell r="F2066">
            <v>160185.45000000001</v>
          </cell>
          <cell r="G2066">
            <v>171861.36</v>
          </cell>
          <cell r="H2066">
            <v>-334244.25</v>
          </cell>
          <cell r="I2066">
            <v>-322568.34000000003</v>
          </cell>
          <cell r="J2066">
            <v>160185.45000000001</v>
          </cell>
          <cell r="K2066">
            <v>171861.36</v>
          </cell>
          <cell r="L2066">
            <v>-334244.25</v>
          </cell>
        </row>
        <row r="2067">
          <cell r="A2067" t="str">
            <v>2111140422</v>
          </cell>
          <cell r="B2067">
            <v>18</v>
          </cell>
          <cell r="C2067" t="str">
            <v>21111404USD-196-22</v>
          </cell>
          <cell r="D2067" t="str">
            <v>Particulares - ML (Obligaciones con el Publico DPF (1M / I-Residents))</v>
          </cell>
          <cell r="E2067">
            <v>-191917.49</v>
          </cell>
          <cell r="F2067">
            <v>70560.31</v>
          </cell>
          <cell r="G2067">
            <v>64972.67</v>
          </cell>
          <cell r="H2067">
            <v>-186329.85</v>
          </cell>
          <cell r="I2067">
            <v>-191917.49</v>
          </cell>
          <cell r="J2067">
            <v>70560.31</v>
          </cell>
          <cell r="K2067">
            <v>64972.67</v>
          </cell>
          <cell r="L2067">
            <v>-186329.85</v>
          </cell>
        </row>
        <row r="2068">
          <cell r="A2068" t="str">
            <v>2111140423</v>
          </cell>
          <cell r="B2068">
            <v>18</v>
          </cell>
          <cell r="C2068" t="str">
            <v>21111404USD-196-23</v>
          </cell>
          <cell r="D2068" t="str">
            <v>Particulares - ML (Obligaciones con el Publico DPF (1M / I-Residents))</v>
          </cell>
          <cell r="E2068">
            <v>-241881.76</v>
          </cell>
          <cell r="F2068">
            <v>87831.46</v>
          </cell>
          <cell r="G2068">
            <v>61270.79</v>
          </cell>
          <cell r="H2068">
            <v>-215321.09</v>
          </cell>
          <cell r="I2068">
            <v>-241881.76</v>
          </cell>
          <cell r="J2068">
            <v>87831.46</v>
          </cell>
          <cell r="K2068">
            <v>61270.79</v>
          </cell>
          <cell r="L2068">
            <v>-215321.09</v>
          </cell>
        </row>
        <row r="2069">
          <cell r="A2069" t="str">
            <v>2111140424</v>
          </cell>
          <cell r="B2069">
            <v>18</v>
          </cell>
          <cell r="C2069" t="str">
            <v>21111404USD-196-24</v>
          </cell>
          <cell r="D2069" t="str">
            <v>Particulares - ML (Obligaciones con el Publico DPF (1M / I-Residents))</v>
          </cell>
          <cell r="E2069">
            <v>-184562.32</v>
          </cell>
          <cell r="F2069">
            <v>95454.87</v>
          </cell>
          <cell r="G2069">
            <v>91789.79</v>
          </cell>
          <cell r="H2069">
            <v>-180897.24</v>
          </cell>
          <cell r="I2069">
            <v>-184562.32</v>
          </cell>
          <cell r="J2069">
            <v>95454.87</v>
          </cell>
          <cell r="K2069">
            <v>91789.79</v>
          </cell>
          <cell r="L2069">
            <v>-180897.24</v>
          </cell>
        </row>
        <row r="2070">
          <cell r="A2070" t="str">
            <v>2111140425</v>
          </cell>
          <cell r="B2070">
            <v>18</v>
          </cell>
          <cell r="C2070" t="str">
            <v>21111404USD-196-25</v>
          </cell>
          <cell r="D2070" t="str">
            <v>Particulares - ML (Obligaciones con el Publico DPF (1M / I-Residents))</v>
          </cell>
          <cell r="E2070">
            <v>-154880.66</v>
          </cell>
          <cell r="F2070">
            <v>104045.88</v>
          </cell>
          <cell r="G2070">
            <v>104853.58</v>
          </cell>
          <cell r="H2070">
            <v>-155688.35999999999</v>
          </cell>
          <cell r="I2070">
            <v>-154880.66</v>
          </cell>
          <cell r="J2070">
            <v>104045.88</v>
          </cell>
          <cell r="K2070">
            <v>104853.58</v>
          </cell>
          <cell r="L2070">
            <v>-155688.35999999999</v>
          </cell>
        </row>
        <row r="2071">
          <cell r="A2071" t="str">
            <v>2111140426</v>
          </cell>
          <cell r="B2071">
            <v>18</v>
          </cell>
          <cell r="C2071" t="str">
            <v>21111404USD-196-26</v>
          </cell>
          <cell r="D2071" t="str">
            <v>Particulares - ML (Obligaciones con el Publico DPF (1M / I-Residents))</v>
          </cell>
          <cell r="E2071">
            <v>-495680.26</v>
          </cell>
          <cell r="F2071">
            <v>86242.98</v>
          </cell>
          <cell r="G2071">
            <v>85325.91</v>
          </cell>
          <cell r="H2071">
            <v>-494763.19</v>
          </cell>
          <cell r="I2071">
            <v>-495680.26</v>
          </cell>
          <cell r="J2071">
            <v>86242.98</v>
          </cell>
          <cell r="K2071">
            <v>85325.91</v>
          </cell>
          <cell r="L2071">
            <v>-494763.19</v>
          </cell>
        </row>
        <row r="2072">
          <cell r="A2072" t="str">
            <v>2111140427</v>
          </cell>
          <cell r="B2072">
            <v>18</v>
          </cell>
          <cell r="C2072" t="str">
            <v>21111404USD-196-27</v>
          </cell>
          <cell r="D2072" t="str">
            <v>Particulares - ML (Obligaciones con el Publico DPF (1M / I-Residents))</v>
          </cell>
          <cell r="E2072">
            <v>-193017.48</v>
          </cell>
          <cell r="F2072">
            <v>117635.97</v>
          </cell>
          <cell r="G2072">
            <v>110915.1</v>
          </cell>
          <cell r="H2072">
            <v>-186296.61</v>
          </cell>
          <cell r="I2072">
            <v>-193017.48</v>
          </cell>
          <cell r="J2072">
            <v>117635.97</v>
          </cell>
          <cell r="K2072">
            <v>110915.1</v>
          </cell>
          <cell r="L2072">
            <v>-186296.61</v>
          </cell>
        </row>
        <row r="2073">
          <cell r="A2073" t="str">
            <v>2111140431</v>
          </cell>
          <cell r="B2073">
            <v>18</v>
          </cell>
          <cell r="C2073" t="str">
            <v>21111404USD-196-31</v>
          </cell>
          <cell r="D2073" t="str">
            <v>Particulares - ML (Obligaciones con el Publico DPF (1M / I-Residents))</v>
          </cell>
          <cell r="E2073">
            <v>-254521.73</v>
          </cell>
          <cell r="F2073">
            <v>128885.29</v>
          </cell>
          <cell r="G2073">
            <v>149337.74</v>
          </cell>
          <cell r="H2073">
            <v>-274974.18</v>
          </cell>
          <cell r="I2073">
            <v>-254521.73</v>
          </cell>
          <cell r="J2073">
            <v>128885.29</v>
          </cell>
          <cell r="K2073">
            <v>149337.74</v>
          </cell>
          <cell r="L2073">
            <v>-274974.18</v>
          </cell>
        </row>
        <row r="2074">
          <cell r="A2074" t="str">
            <v>2111140441</v>
          </cell>
          <cell r="B2074">
            <v>18</v>
          </cell>
          <cell r="C2074" t="str">
            <v>21111404USD-196-41</v>
          </cell>
          <cell r="D2074" t="str">
            <v>Particulares - ML (Obligaciones con el Publico DPF (1M / I-Residents))</v>
          </cell>
          <cell r="E2074">
            <v>-548378.4</v>
          </cell>
          <cell r="F2074">
            <v>183457.42</v>
          </cell>
          <cell r="G2074">
            <v>183707.75</v>
          </cell>
          <cell r="H2074">
            <v>-548628.73</v>
          </cell>
          <cell r="I2074">
            <v>-548378.4</v>
          </cell>
          <cell r="J2074">
            <v>183457.42</v>
          </cell>
          <cell r="K2074">
            <v>183707.75</v>
          </cell>
          <cell r="L2074">
            <v>-548628.73</v>
          </cell>
        </row>
        <row r="2075">
          <cell r="A2075" t="str">
            <v>2111140458</v>
          </cell>
          <cell r="B2075">
            <v>18</v>
          </cell>
          <cell r="C2075" t="str">
            <v>21111404USD-196-58</v>
          </cell>
          <cell r="D2075" t="str">
            <v>Particulares - ML (Obligaciones con el Publico DPF (1M / I-Residents))</v>
          </cell>
          <cell r="E2075">
            <v>-20541.23</v>
          </cell>
          <cell r="F2075">
            <v>8496.33</v>
          </cell>
          <cell r="G2075">
            <v>9332.84</v>
          </cell>
          <cell r="H2075">
            <v>-21377.74</v>
          </cell>
          <cell r="I2075">
            <v>-20541.23</v>
          </cell>
          <cell r="J2075">
            <v>8496.33</v>
          </cell>
          <cell r="K2075">
            <v>9332.84</v>
          </cell>
          <cell r="L2075">
            <v>-21377.74</v>
          </cell>
        </row>
        <row r="2076">
          <cell r="A2076" t="str">
            <v>2111140459</v>
          </cell>
          <cell r="B2076">
            <v>18</v>
          </cell>
          <cell r="C2076" t="str">
            <v>21111404USD-196-59</v>
          </cell>
          <cell r="D2076" t="str">
            <v>Particulares - ML (Obligaciones con el Publico DPF (1M / I-Residents))</v>
          </cell>
          <cell r="E2076">
            <v>-2425.37</v>
          </cell>
          <cell r="F2076">
            <v>148.96</v>
          </cell>
          <cell r="G2076">
            <v>1807.54</v>
          </cell>
          <cell r="H2076">
            <v>-4083.95</v>
          </cell>
          <cell r="I2076">
            <v>-2425.37</v>
          </cell>
          <cell r="J2076">
            <v>148.96</v>
          </cell>
          <cell r="K2076">
            <v>1807.54</v>
          </cell>
          <cell r="L2076">
            <v>-4083.95</v>
          </cell>
        </row>
        <row r="2077">
          <cell r="A2077" t="str">
            <v>2111149903</v>
          </cell>
          <cell r="B2077">
            <v>14</v>
          </cell>
          <cell r="C2077" t="str">
            <v>2111149903 USD</v>
          </cell>
          <cell r="D2077" t="str">
            <v>Intereses y otros por pagar Privada</v>
          </cell>
          <cell r="E2077">
            <v>-288.64999999999998</v>
          </cell>
          <cell r="F2077">
            <v>717.97</v>
          </cell>
          <cell r="G2077">
            <v>429.32</v>
          </cell>
          <cell r="H2077">
            <v>0</v>
          </cell>
          <cell r="I2077">
            <v>-288.64999999999998</v>
          </cell>
          <cell r="J2077">
            <v>717.97</v>
          </cell>
          <cell r="K2077">
            <v>429.32</v>
          </cell>
          <cell r="L2077">
            <v>0</v>
          </cell>
        </row>
        <row r="2078">
          <cell r="A2078" t="str">
            <v>211114990203</v>
          </cell>
          <cell r="B2078">
            <v>20</v>
          </cell>
          <cell r="C2078" t="str">
            <v>2111149903USD-195-02</v>
          </cell>
          <cell r="D2078" t="str">
            <v>Intereses y otros por pagar Privada (Intereses Devengados por Pagar - DPF (1M /</v>
          </cell>
          <cell r="E2078">
            <v>-14.18</v>
          </cell>
          <cell r="F2078">
            <v>20.48</v>
          </cell>
          <cell r="G2078">
            <v>6.3</v>
          </cell>
          <cell r="H2078">
            <v>0</v>
          </cell>
          <cell r="I2078">
            <v>-14.18</v>
          </cell>
          <cell r="J2078">
            <v>20.48</v>
          </cell>
          <cell r="K2078">
            <v>6.3</v>
          </cell>
          <cell r="L2078">
            <v>0</v>
          </cell>
        </row>
        <row r="2079">
          <cell r="A2079" t="str">
            <v>211114990303</v>
          </cell>
          <cell r="B2079">
            <v>20</v>
          </cell>
          <cell r="C2079" t="str">
            <v>2111149903USD-195-03</v>
          </cell>
          <cell r="D2079" t="str">
            <v>Intereses y otros por pagar Privada (Intereses Devengados por Pagar - DPF (1M /</v>
          </cell>
          <cell r="E2079">
            <v>-183.82</v>
          </cell>
          <cell r="F2079">
            <v>266.41000000000003</v>
          </cell>
          <cell r="G2079">
            <v>82.59</v>
          </cell>
          <cell r="H2079">
            <v>0</v>
          </cell>
          <cell r="I2079">
            <v>-183.82</v>
          </cell>
          <cell r="J2079">
            <v>266.41000000000003</v>
          </cell>
          <cell r="K2079">
            <v>82.59</v>
          </cell>
          <cell r="L2079">
            <v>0</v>
          </cell>
        </row>
        <row r="2080">
          <cell r="A2080" t="str">
            <v>211114990403</v>
          </cell>
          <cell r="B2080">
            <v>20</v>
          </cell>
          <cell r="C2080" t="str">
            <v>2111149903USD-195-04</v>
          </cell>
          <cell r="D2080" t="str">
            <v>Intereses y otros por pagar Privada (Intereses Devengados por Pagar - DPF (1M /</v>
          </cell>
          <cell r="E2080">
            <v>-6.81</v>
          </cell>
          <cell r="F2080">
            <v>9.9600000000000009</v>
          </cell>
          <cell r="G2080">
            <v>3.15</v>
          </cell>
          <cell r="H2080">
            <v>0</v>
          </cell>
          <cell r="I2080">
            <v>-6.81</v>
          </cell>
          <cell r="J2080">
            <v>9.9600000000000009</v>
          </cell>
          <cell r="K2080">
            <v>3.15</v>
          </cell>
          <cell r="L2080">
            <v>0</v>
          </cell>
        </row>
        <row r="2081">
          <cell r="A2081" t="str">
            <v>211114990503</v>
          </cell>
          <cell r="B2081">
            <v>20</v>
          </cell>
          <cell r="C2081" t="str">
            <v>2111149903USD-195-05</v>
          </cell>
          <cell r="D2081" t="str">
            <v>Intereses y otros por pagar Privada (Intereses Devengados por Pagar - DPF (1M /</v>
          </cell>
          <cell r="E2081">
            <v>-0.14000000000000001</v>
          </cell>
          <cell r="F2081">
            <v>0.33</v>
          </cell>
          <cell r="G2081">
            <v>0.19</v>
          </cell>
          <cell r="H2081">
            <v>0</v>
          </cell>
          <cell r="I2081">
            <v>-0.14000000000000001</v>
          </cell>
          <cell r="J2081">
            <v>0.33</v>
          </cell>
          <cell r="K2081">
            <v>0.19</v>
          </cell>
          <cell r="L2081">
            <v>0</v>
          </cell>
        </row>
        <row r="2082">
          <cell r="A2082" t="str">
            <v>211114990703</v>
          </cell>
          <cell r="B2082">
            <v>20</v>
          </cell>
          <cell r="C2082" t="str">
            <v>2111149903USD-195-07</v>
          </cell>
          <cell r="D2082" t="str">
            <v>Intereses y otros por pagar Privada (Intereses Devengados por Pagar - DPF (1M /</v>
          </cell>
          <cell r="E2082">
            <v>-4.9800000000000004</v>
          </cell>
          <cell r="F2082">
            <v>7.31</v>
          </cell>
          <cell r="G2082">
            <v>2.33</v>
          </cell>
          <cell r="H2082">
            <v>0</v>
          </cell>
          <cell r="I2082">
            <v>-4.9800000000000004</v>
          </cell>
          <cell r="J2082">
            <v>7.31</v>
          </cell>
          <cell r="K2082">
            <v>2.33</v>
          </cell>
          <cell r="L2082">
            <v>0</v>
          </cell>
        </row>
        <row r="2083">
          <cell r="A2083" t="str">
            <v>211114991003</v>
          </cell>
          <cell r="B2083">
            <v>20</v>
          </cell>
          <cell r="C2083" t="str">
            <v>2111149903USD-195-10</v>
          </cell>
          <cell r="D2083" t="str">
            <v>Intereses y otros por pagar Privada (Intereses Devengados por Pagar - DPF (1M /</v>
          </cell>
          <cell r="E2083">
            <v>-10.16</v>
          </cell>
          <cell r="F2083">
            <v>14.97</v>
          </cell>
          <cell r="G2083">
            <v>4.8099999999999996</v>
          </cell>
          <cell r="H2083">
            <v>0</v>
          </cell>
          <cell r="I2083">
            <v>-10.16</v>
          </cell>
          <cell r="J2083">
            <v>14.97</v>
          </cell>
          <cell r="K2083">
            <v>4.8099999999999996</v>
          </cell>
          <cell r="L2083">
            <v>0</v>
          </cell>
        </row>
        <row r="2084">
          <cell r="A2084" t="str">
            <v>211114991103</v>
          </cell>
          <cell r="B2084">
            <v>20</v>
          </cell>
          <cell r="C2084" t="str">
            <v>2111149903USD-195-11</v>
          </cell>
          <cell r="D2084" t="str">
            <v>Intereses y otros por pagar Privada (Intereses Devengados por Pagar - DPF (1M /</v>
          </cell>
          <cell r="E2084">
            <v>-7.86</v>
          </cell>
          <cell r="F2084">
            <v>11.23</v>
          </cell>
          <cell r="G2084">
            <v>3.37</v>
          </cell>
          <cell r="H2084">
            <v>0</v>
          </cell>
          <cell r="I2084">
            <v>-7.86</v>
          </cell>
          <cell r="J2084">
            <v>11.23</v>
          </cell>
          <cell r="K2084">
            <v>3.37</v>
          </cell>
          <cell r="L2084">
            <v>0</v>
          </cell>
        </row>
        <row r="2085">
          <cell r="A2085" t="str">
            <v>211114991203</v>
          </cell>
          <cell r="B2085">
            <v>20</v>
          </cell>
          <cell r="C2085" t="str">
            <v>2111149903USD-195-12</v>
          </cell>
          <cell r="D2085" t="str">
            <v>Intereses y otros por pagar Privada (Intereses Devengados por Pagar - DPF (1M /</v>
          </cell>
          <cell r="E2085">
            <v>-2.89</v>
          </cell>
          <cell r="F2085">
            <v>4.37</v>
          </cell>
          <cell r="G2085">
            <v>1.48</v>
          </cell>
          <cell r="H2085">
            <v>0</v>
          </cell>
          <cell r="I2085">
            <v>-2.89</v>
          </cell>
          <cell r="J2085">
            <v>4.37</v>
          </cell>
          <cell r="K2085">
            <v>1.48</v>
          </cell>
          <cell r="L2085">
            <v>0</v>
          </cell>
        </row>
        <row r="2086">
          <cell r="A2086" t="str">
            <v>211114991803</v>
          </cell>
          <cell r="B2086">
            <v>20</v>
          </cell>
          <cell r="C2086" t="str">
            <v>2111149903USD-195-18</v>
          </cell>
          <cell r="D2086" t="str">
            <v>Intereses y otros por pagar Privada (Intereses Devengados por Pagar - DPF (1M /</v>
          </cell>
          <cell r="E2086">
            <v>-0.37</v>
          </cell>
          <cell r="F2086">
            <v>0.56000000000000005</v>
          </cell>
          <cell r="G2086">
            <v>0.19</v>
          </cell>
          <cell r="H2086">
            <v>0</v>
          </cell>
          <cell r="I2086">
            <v>-0.37</v>
          </cell>
          <cell r="J2086">
            <v>0.56000000000000005</v>
          </cell>
          <cell r="K2086">
            <v>0.19</v>
          </cell>
          <cell r="L2086">
            <v>0</v>
          </cell>
        </row>
        <row r="2087">
          <cell r="A2087" t="str">
            <v>211114992503</v>
          </cell>
          <cell r="B2087">
            <v>20</v>
          </cell>
          <cell r="C2087" t="str">
            <v>2111149903USD-195-25</v>
          </cell>
          <cell r="D2087" t="str">
            <v>Intereses y otros por pagar Privada (Intereses Devengados por Pagar - DPF (1M /</v>
          </cell>
          <cell r="E2087">
            <v>-47.08</v>
          </cell>
          <cell r="F2087">
            <v>71.28</v>
          </cell>
          <cell r="G2087">
            <v>24.2</v>
          </cell>
          <cell r="H2087">
            <v>0</v>
          </cell>
          <cell r="I2087">
            <v>-47.08</v>
          </cell>
          <cell r="J2087">
            <v>71.28</v>
          </cell>
          <cell r="K2087">
            <v>24.2</v>
          </cell>
          <cell r="L2087">
            <v>0</v>
          </cell>
        </row>
        <row r="2088">
          <cell r="A2088" t="str">
            <v>211114992703</v>
          </cell>
          <cell r="B2088">
            <v>20</v>
          </cell>
          <cell r="C2088" t="str">
            <v>2111149903USD-195-27</v>
          </cell>
          <cell r="D2088" t="str">
            <v>Intereses y otros por pagar Privada (Intereses Devengados por Pagar - DPF (1M /</v>
          </cell>
          <cell r="E2088">
            <v>-3.55</v>
          </cell>
          <cell r="F2088">
            <v>5.03</v>
          </cell>
          <cell r="G2088">
            <v>1.48</v>
          </cell>
          <cell r="H2088">
            <v>0</v>
          </cell>
          <cell r="I2088">
            <v>-3.55</v>
          </cell>
          <cell r="J2088">
            <v>5.03</v>
          </cell>
          <cell r="K2088">
            <v>1.48</v>
          </cell>
          <cell r="L2088">
            <v>0</v>
          </cell>
        </row>
        <row r="2089">
          <cell r="A2089" t="str">
            <v>211114993103</v>
          </cell>
          <cell r="B2089">
            <v>20</v>
          </cell>
          <cell r="C2089" t="str">
            <v>2111149903USD-195-31</v>
          </cell>
          <cell r="D2089" t="str">
            <v>Intereses y otros por pagar Privada (Intereses Devengados por Pagar - DPF (1M /</v>
          </cell>
          <cell r="E2089">
            <v>-6.65</v>
          </cell>
          <cell r="F2089">
            <v>305.79000000000002</v>
          </cell>
          <cell r="G2089">
            <v>299.14</v>
          </cell>
          <cell r="H2089">
            <v>0</v>
          </cell>
          <cell r="I2089">
            <v>-6.65</v>
          </cell>
          <cell r="J2089">
            <v>305.79000000000002</v>
          </cell>
          <cell r="K2089">
            <v>299.14</v>
          </cell>
          <cell r="L2089">
            <v>0</v>
          </cell>
        </row>
        <row r="2090">
          <cell r="A2090" t="str">
            <v>211114994103</v>
          </cell>
          <cell r="B2090">
            <v>20</v>
          </cell>
          <cell r="C2090" t="str">
            <v>2111149903USD-195-41</v>
          </cell>
          <cell r="D2090" t="str">
            <v>Intereses y otros por pagar Privada (Intereses Devengados por Pagar - DPF (1M /</v>
          </cell>
          <cell r="E2090">
            <v>-0.16</v>
          </cell>
          <cell r="F2090">
            <v>0.25</v>
          </cell>
          <cell r="G2090">
            <v>0.09</v>
          </cell>
          <cell r="H2090">
            <v>0</v>
          </cell>
          <cell r="I2090">
            <v>-0.16</v>
          </cell>
          <cell r="J2090">
            <v>0.25</v>
          </cell>
          <cell r="K2090">
            <v>0.09</v>
          </cell>
          <cell r="L2090">
            <v>0</v>
          </cell>
        </row>
        <row r="2091">
          <cell r="A2091" t="str">
            <v>2111149904</v>
          </cell>
          <cell r="B2091">
            <v>14</v>
          </cell>
          <cell r="C2091" t="str">
            <v>2111149904 USD</v>
          </cell>
          <cell r="D2091" t="str">
            <v>Intereses y otros por pagar Particulares</v>
          </cell>
          <cell r="E2091">
            <v>-24957.45</v>
          </cell>
          <cell r="F2091">
            <v>36446.400000000001</v>
          </cell>
          <cell r="G2091">
            <v>11488.95</v>
          </cell>
          <cell r="H2091">
            <v>0</v>
          </cell>
          <cell r="I2091">
            <v>-24957.45</v>
          </cell>
          <cell r="J2091">
            <v>36446.400000000001</v>
          </cell>
          <cell r="K2091">
            <v>11488.95</v>
          </cell>
          <cell r="L2091">
            <v>0</v>
          </cell>
        </row>
        <row r="2092">
          <cell r="A2092" t="str">
            <v>211114990104</v>
          </cell>
          <cell r="B2092">
            <v>20</v>
          </cell>
          <cell r="C2092" t="str">
            <v>2111149904USD-195-01</v>
          </cell>
          <cell r="D2092" t="str">
            <v>Intereses y otros por pagar Particulares (Intereses Devengados por Pagar - DPF (</v>
          </cell>
          <cell r="E2092">
            <v>-1294.6300000000001</v>
          </cell>
          <cell r="F2092">
            <v>1885.27</v>
          </cell>
          <cell r="G2092">
            <v>590.64</v>
          </cell>
          <cell r="H2092">
            <v>0</v>
          </cell>
          <cell r="I2092">
            <v>-1294.6300000000001</v>
          </cell>
          <cell r="J2092">
            <v>1885.27</v>
          </cell>
          <cell r="K2092">
            <v>590.64</v>
          </cell>
          <cell r="L2092">
            <v>0</v>
          </cell>
        </row>
        <row r="2093">
          <cell r="A2093" t="str">
            <v>211114990204</v>
          </cell>
          <cell r="B2093">
            <v>20</v>
          </cell>
          <cell r="C2093" t="str">
            <v>2111149904USD-195-02</v>
          </cell>
          <cell r="D2093" t="str">
            <v>Intereses y otros por pagar Particulares (Intereses Devengados por Pagar - DPF (</v>
          </cell>
          <cell r="E2093">
            <v>-964.02</v>
          </cell>
          <cell r="F2093">
            <v>1410.33</v>
          </cell>
          <cell r="G2093">
            <v>446.31</v>
          </cell>
          <cell r="H2093">
            <v>0</v>
          </cell>
          <cell r="I2093">
            <v>-964.02</v>
          </cell>
          <cell r="J2093">
            <v>1410.33</v>
          </cell>
          <cell r="K2093">
            <v>446.31</v>
          </cell>
          <cell r="L2093">
            <v>0</v>
          </cell>
        </row>
        <row r="2094">
          <cell r="A2094" t="str">
            <v>211114990304</v>
          </cell>
          <cell r="B2094">
            <v>20</v>
          </cell>
          <cell r="C2094" t="str">
            <v>2111149904USD-195-03</v>
          </cell>
          <cell r="D2094" t="str">
            <v>Intereses y otros por pagar Particulares (Intereses Devengados por Pagar - DPF (</v>
          </cell>
          <cell r="E2094">
            <v>-1069.58</v>
          </cell>
          <cell r="F2094">
            <v>1527.34</v>
          </cell>
          <cell r="G2094">
            <v>457.76</v>
          </cell>
          <cell r="H2094">
            <v>0</v>
          </cell>
          <cell r="I2094">
            <v>-1069.58</v>
          </cell>
          <cell r="J2094">
            <v>1527.34</v>
          </cell>
          <cell r="K2094">
            <v>457.76</v>
          </cell>
          <cell r="L2094">
            <v>0</v>
          </cell>
        </row>
        <row r="2095">
          <cell r="A2095" t="str">
            <v>211114990404</v>
          </cell>
          <cell r="B2095">
            <v>20</v>
          </cell>
          <cell r="C2095" t="str">
            <v>2111149904USD-195-04</v>
          </cell>
          <cell r="D2095" t="str">
            <v>Intereses y otros por pagar Particulares (Intereses Devengados por Pagar - DPF (</v>
          </cell>
          <cell r="E2095">
            <v>-1110.46</v>
          </cell>
          <cell r="F2095">
            <v>1628.97</v>
          </cell>
          <cell r="G2095">
            <v>518.51</v>
          </cell>
          <cell r="H2095">
            <v>0</v>
          </cell>
          <cell r="I2095">
            <v>-1110.46</v>
          </cell>
          <cell r="J2095">
            <v>1628.97</v>
          </cell>
          <cell r="K2095">
            <v>518.51</v>
          </cell>
          <cell r="L2095">
            <v>0</v>
          </cell>
        </row>
        <row r="2096">
          <cell r="A2096" t="str">
            <v>211114990504</v>
          </cell>
          <cell r="B2096">
            <v>20</v>
          </cell>
          <cell r="C2096" t="str">
            <v>2111149904USD-195-05</v>
          </cell>
          <cell r="D2096" t="str">
            <v>Intereses y otros por pagar Particulares (Intereses Devengados por Pagar - DPF (</v>
          </cell>
          <cell r="E2096">
            <v>-883.12</v>
          </cell>
          <cell r="F2096">
            <v>1266.93</v>
          </cell>
          <cell r="G2096">
            <v>383.81</v>
          </cell>
          <cell r="H2096">
            <v>0</v>
          </cell>
          <cell r="I2096">
            <v>-883.12</v>
          </cell>
          <cell r="J2096">
            <v>1266.93</v>
          </cell>
          <cell r="K2096">
            <v>383.81</v>
          </cell>
          <cell r="L2096">
            <v>0</v>
          </cell>
        </row>
        <row r="2097">
          <cell r="A2097" t="str">
            <v>211114990704</v>
          </cell>
          <cell r="B2097">
            <v>20</v>
          </cell>
          <cell r="C2097" t="str">
            <v>2111149904USD-195-07</v>
          </cell>
          <cell r="D2097" t="str">
            <v>Intereses y otros por pagar Particulares (Intereses Devengados por Pagar - DPF (</v>
          </cell>
          <cell r="E2097">
            <v>-1232.0899999999999</v>
          </cell>
          <cell r="F2097">
            <v>1700.4</v>
          </cell>
          <cell r="G2097">
            <v>468.31</v>
          </cell>
          <cell r="H2097">
            <v>0</v>
          </cell>
          <cell r="I2097">
            <v>-1232.0899999999999</v>
          </cell>
          <cell r="J2097">
            <v>1700.4</v>
          </cell>
          <cell r="K2097">
            <v>468.31</v>
          </cell>
          <cell r="L2097">
            <v>0</v>
          </cell>
        </row>
        <row r="2098">
          <cell r="A2098" t="str">
            <v>211114990804</v>
          </cell>
          <cell r="B2098">
            <v>20</v>
          </cell>
          <cell r="C2098" t="str">
            <v>2111149904USD-195-08</v>
          </cell>
          <cell r="D2098" t="str">
            <v>Intereses y otros por pagar Particulares (Intereses Devengados por Pagar - DPF (</v>
          </cell>
          <cell r="E2098">
            <v>-743.69</v>
          </cell>
          <cell r="F2098">
            <v>1090.82</v>
          </cell>
          <cell r="G2098">
            <v>347.13</v>
          </cell>
          <cell r="H2098">
            <v>0</v>
          </cell>
          <cell r="I2098">
            <v>-743.69</v>
          </cell>
          <cell r="J2098">
            <v>1090.82</v>
          </cell>
          <cell r="K2098">
            <v>347.13</v>
          </cell>
          <cell r="L2098">
            <v>0</v>
          </cell>
        </row>
        <row r="2099">
          <cell r="A2099" t="str">
            <v>211114991004</v>
          </cell>
          <cell r="B2099">
            <v>20</v>
          </cell>
          <cell r="C2099" t="str">
            <v>2111149904USD-195-10</v>
          </cell>
          <cell r="D2099" t="str">
            <v>Intereses y otros por pagar Particulares (Intereses Devengados por Pagar - DPF (</v>
          </cell>
          <cell r="E2099">
            <v>-730.63</v>
          </cell>
          <cell r="F2099">
            <v>1083.8</v>
          </cell>
          <cell r="G2099">
            <v>353.17</v>
          </cell>
          <cell r="H2099">
            <v>0</v>
          </cell>
          <cell r="I2099">
            <v>-730.63</v>
          </cell>
          <cell r="J2099">
            <v>1083.8</v>
          </cell>
          <cell r="K2099">
            <v>353.17</v>
          </cell>
          <cell r="L2099">
            <v>0</v>
          </cell>
        </row>
        <row r="2100">
          <cell r="A2100" t="str">
            <v>211114991104</v>
          </cell>
          <cell r="B2100">
            <v>20</v>
          </cell>
          <cell r="C2100" t="str">
            <v>2111149904USD-195-11</v>
          </cell>
          <cell r="D2100" t="str">
            <v>Intereses y otros por pagar Particulares (Intereses Devengados por Pagar - DPF (</v>
          </cell>
          <cell r="E2100">
            <v>-866.47</v>
          </cell>
          <cell r="F2100">
            <v>1251.03</v>
          </cell>
          <cell r="G2100">
            <v>384.56</v>
          </cell>
          <cell r="H2100">
            <v>0</v>
          </cell>
          <cell r="I2100">
            <v>-866.47</v>
          </cell>
          <cell r="J2100">
            <v>1251.03</v>
          </cell>
          <cell r="K2100">
            <v>384.56</v>
          </cell>
          <cell r="L2100">
            <v>0</v>
          </cell>
        </row>
        <row r="2101">
          <cell r="A2101" t="str">
            <v>211114991204</v>
          </cell>
          <cell r="B2101">
            <v>20</v>
          </cell>
          <cell r="C2101" t="str">
            <v>2111149904USD-195-12</v>
          </cell>
          <cell r="D2101" t="str">
            <v>Intereses y otros por pagar Particulares (Intereses Devengados por Pagar - DPF (</v>
          </cell>
          <cell r="E2101">
            <v>-1053.94</v>
          </cell>
          <cell r="F2101">
            <v>1524.57</v>
          </cell>
          <cell r="G2101">
            <v>470.63</v>
          </cell>
          <cell r="H2101">
            <v>0</v>
          </cell>
          <cell r="I2101">
            <v>-1053.94</v>
          </cell>
          <cell r="J2101">
            <v>1524.57</v>
          </cell>
          <cell r="K2101">
            <v>470.63</v>
          </cell>
          <cell r="L2101">
            <v>0</v>
          </cell>
        </row>
        <row r="2102">
          <cell r="A2102" t="str">
            <v>211114991304</v>
          </cell>
          <cell r="B2102">
            <v>20</v>
          </cell>
          <cell r="C2102" t="str">
            <v>2111149904USD-195-13</v>
          </cell>
          <cell r="D2102" t="str">
            <v>Intereses y otros por pagar Particulares (Intereses Devengados por Pagar - DPF (</v>
          </cell>
          <cell r="E2102">
            <v>-704.84</v>
          </cell>
          <cell r="F2102">
            <v>1028.96</v>
          </cell>
          <cell r="G2102">
            <v>324.12</v>
          </cell>
          <cell r="H2102">
            <v>0</v>
          </cell>
          <cell r="I2102">
            <v>-704.84</v>
          </cell>
          <cell r="J2102">
            <v>1028.96</v>
          </cell>
          <cell r="K2102">
            <v>324.12</v>
          </cell>
          <cell r="L2102">
            <v>0</v>
          </cell>
        </row>
        <row r="2103">
          <cell r="A2103" t="str">
            <v>211114991704</v>
          </cell>
          <cell r="B2103">
            <v>20</v>
          </cell>
          <cell r="C2103" t="str">
            <v>2111149904USD-195-17</v>
          </cell>
          <cell r="D2103" t="str">
            <v>Intereses y otros por pagar Particulares (Intereses Devengados por Pagar - DPF (</v>
          </cell>
          <cell r="E2103">
            <v>-4391.13</v>
          </cell>
          <cell r="F2103">
            <v>6406.24</v>
          </cell>
          <cell r="G2103">
            <v>2015.11</v>
          </cell>
          <cell r="H2103">
            <v>0</v>
          </cell>
          <cell r="I2103">
            <v>-4391.13</v>
          </cell>
          <cell r="J2103">
            <v>6406.24</v>
          </cell>
          <cell r="K2103">
            <v>2015.11</v>
          </cell>
          <cell r="L2103">
            <v>0</v>
          </cell>
        </row>
        <row r="2104">
          <cell r="A2104" t="str">
            <v>211114991804</v>
          </cell>
          <cell r="B2104">
            <v>20</v>
          </cell>
          <cell r="C2104" t="str">
            <v>2111149904USD-195-18</v>
          </cell>
          <cell r="D2104" t="str">
            <v>Intereses y otros por pagar Particulares (Intereses Devengados por Pagar - DPF (</v>
          </cell>
          <cell r="E2104">
            <v>-701.54</v>
          </cell>
          <cell r="F2104">
            <v>1030.8800000000001</v>
          </cell>
          <cell r="G2104">
            <v>329.34</v>
          </cell>
          <cell r="H2104">
            <v>0</v>
          </cell>
          <cell r="I2104">
            <v>-701.54</v>
          </cell>
          <cell r="J2104">
            <v>1030.8800000000001</v>
          </cell>
          <cell r="K2104">
            <v>329.34</v>
          </cell>
          <cell r="L2104">
            <v>0</v>
          </cell>
        </row>
        <row r="2105">
          <cell r="A2105" t="str">
            <v>211114991904</v>
          </cell>
          <cell r="B2105">
            <v>20</v>
          </cell>
          <cell r="C2105" t="str">
            <v>2111149904USD-195-19</v>
          </cell>
          <cell r="D2105" t="str">
            <v>Intereses y otros por pagar Particulares (Intereses Devengados por Pagar - DPF (</v>
          </cell>
          <cell r="E2105">
            <v>-973.88</v>
          </cell>
          <cell r="F2105">
            <v>1446.3</v>
          </cell>
          <cell r="G2105">
            <v>472.42</v>
          </cell>
          <cell r="H2105">
            <v>0</v>
          </cell>
          <cell r="I2105">
            <v>-973.88</v>
          </cell>
          <cell r="J2105">
            <v>1446.3</v>
          </cell>
          <cell r="K2105">
            <v>472.42</v>
          </cell>
          <cell r="L2105">
            <v>0</v>
          </cell>
        </row>
        <row r="2106">
          <cell r="A2106" t="str">
            <v>211114992204</v>
          </cell>
          <cell r="B2106">
            <v>20</v>
          </cell>
          <cell r="C2106" t="str">
            <v>2111149904USD-195-22</v>
          </cell>
          <cell r="D2106" t="str">
            <v>Intereses y otros por pagar Particulares (Intereses Devengados por Pagar - DPF (</v>
          </cell>
          <cell r="E2106">
            <v>-553.44000000000005</v>
          </cell>
          <cell r="F2106">
            <v>806.78</v>
          </cell>
          <cell r="G2106">
            <v>253.34</v>
          </cell>
          <cell r="H2106">
            <v>0</v>
          </cell>
          <cell r="I2106">
            <v>-553.44000000000005</v>
          </cell>
          <cell r="J2106">
            <v>806.78</v>
          </cell>
          <cell r="K2106">
            <v>253.34</v>
          </cell>
          <cell r="L2106">
            <v>0</v>
          </cell>
        </row>
        <row r="2107">
          <cell r="A2107" t="str">
            <v>211114992304</v>
          </cell>
          <cell r="B2107">
            <v>20</v>
          </cell>
          <cell r="C2107" t="str">
            <v>2111149904USD-195-23</v>
          </cell>
          <cell r="D2107" t="str">
            <v>Intereses y otros por pagar Particulares (Intereses Devengados por Pagar - DPF (</v>
          </cell>
          <cell r="E2107">
            <v>-823.76</v>
          </cell>
          <cell r="F2107">
            <v>1156.27</v>
          </cell>
          <cell r="G2107">
            <v>332.51</v>
          </cell>
          <cell r="H2107">
            <v>0</v>
          </cell>
          <cell r="I2107">
            <v>-823.76</v>
          </cell>
          <cell r="J2107">
            <v>1156.27</v>
          </cell>
          <cell r="K2107">
            <v>332.51</v>
          </cell>
          <cell r="L2107">
            <v>0</v>
          </cell>
        </row>
        <row r="2108">
          <cell r="A2108" t="str">
            <v>211114992404</v>
          </cell>
          <cell r="B2108">
            <v>20</v>
          </cell>
          <cell r="C2108" t="str">
            <v>2111149904USD-195-24</v>
          </cell>
          <cell r="D2108" t="str">
            <v>Intereses y otros por pagar Particulares (Intereses Devengados por Pagar - DPF (</v>
          </cell>
          <cell r="E2108">
            <v>-660.98</v>
          </cell>
          <cell r="F2108">
            <v>964.64</v>
          </cell>
          <cell r="G2108">
            <v>303.66000000000003</v>
          </cell>
          <cell r="H2108">
            <v>0</v>
          </cell>
          <cell r="I2108">
            <v>-660.98</v>
          </cell>
          <cell r="J2108">
            <v>964.64</v>
          </cell>
          <cell r="K2108">
            <v>303.66000000000003</v>
          </cell>
          <cell r="L2108">
            <v>0</v>
          </cell>
        </row>
        <row r="2109">
          <cell r="A2109" t="str">
            <v>211114992504</v>
          </cell>
          <cell r="B2109">
            <v>20</v>
          </cell>
          <cell r="C2109" t="str">
            <v>2111149904USD-195-25</v>
          </cell>
          <cell r="D2109" t="str">
            <v>Intereses y otros por pagar Particulares (Intereses Devengados por Pagar - DPF (</v>
          </cell>
          <cell r="E2109">
            <v>-446.08</v>
          </cell>
          <cell r="F2109">
            <v>673</v>
          </cell>
          <cell r="G2109">
            <v>226.92</v>
          </cell>
          <cell r="H2109">
            <v>0</v>
          </cell>
          <cell r="I2109">
            <v>-446.08</v>
          </cell>
          <cell r="J2109">
            <v>673</v>
          </cell>
          <cell r="K2109">
            <v>226.92</v>
          </cell>
          <cell r="L2109">
            <v>0</v>
          </cell>
        </row>
        <row r="2110">
          <cell r="A2110" t="str">
            <v>211114992604</v>
          </cell>
          <cell r="B2110">
            <v>20</v>
          </cell>
          <cell r="C2110" t="str">
            <v>2111149904USD-195-26</v>
          </cell>
          <cell r="D2110" t="str">
            <v>Intereses y otros por pagar Particulares (Intereses Devengados por Pagar - DPF (</v>
          </cell>
          <cell r="E2110">
            <v>-2219.83</v>
          </cell>
          <cell r="F2110">
            <v>3240.01</v>
          </cell>
          <cell r="G2110">
            <v>1020.18</v>
          </cell>
          <cell r="H2110">
            <v>0</v>
          </cell>
          <cell r="I2110">
            <v>-2219.83</v>
          </cell>
          <cell r="J2110">
            <v>3240.01</v>
          </cell>
          <cell r="K2110">
            <v>1020.18</v>
          </cell>
          <cell r="L2110">
            <v>0</v>
          </cell>
        </row>
        <row r="2111">
          <cell r="A2111" t="str">
            <v>211114992704</v>
          </cell>
          <cell r="B2111">
            <v>20</v>
          </cell>
          <cell r="C2111" t="str">
            <v>2111149904USD-195-27</v>
          </cell>
          <cell r="D2111" t="str">
            <v>Intereses y otros por pagar Particulares (Intereses Devengados por Pagar - DPF (</v>
          </cell>
          <cell r="E2111">
            <v>-568.84</v>
          </cell>
          <cell r="F2111">
            <v>821.36</v>
          </cell>
          <cell r="G2111">
            <v>252.52</v>
          </cell>
          <cell r="H2111">
            <v>0</v>
          </cell>
          <cell r="I2111">
            <v>-568.84</v>
          </cell>
          <cell r="J2111">
            <v>821.36</v>
          </cell>
          <cell r="K2111">
            <v>252.52</v>
          </cell>
          <cell r="L2111">
            <v>0</v>
          </cell>
        </row>
        <row r="2112">
          <cell r="A2112" t="str">
            <v>211114993104</v>
          </cell>
          <cell r="B2112">
            <v>20</v>
          </cell>
          <cell r="C2112" t="str">
            <v>2111149904USD-195-31</v>
          </cell>
          <cell r="D2112" t="str">
            <v>Intereses y otros por pagar Particulares (Intereses Devengados por Pagar - DPF (</v>
          </cell>
          <cell r="E2112">
            <v>-847.17</v>
          </cell>
          <cell r="F2112">
            <v>1364.68</v>
          </cell>
          <cell r="G2112">
            <v>517.51</v>
          </cell>
          <cell r="H2112">
            <v>0</v>
          </cell>
          <cell r="I2112">
            <v>-847.17</v>
          </cell>
          <cell r="J2112">
            <v>1364.68</v>
          </cell>
          <cell r="K2112">
            <v>517.51</v>
          </cell>
          <cell r="L2112">
            <v>0</v>
          </cell>
        </row>
        <row r="2113">
          <cell r="A2113" t="str">
            <v>211114994104</v>
          </cell>
          <cell r="B2113">
            <v>20</v>
          </cell>
          <cell r="C2113" t="str">
            <v>2111149904USD-195-41</v>
          </cell>
          <cell r="D2113" t="str">
            <v>Intereses y otros por pagar Particulares (Intereses Devengados por Pagar - DPF (</v>
          </cell>
          <cell r="E2113">
            <v>-2062.11</v>
          </cell>
          <cell r="F2113">
            <v>3051.38</v>
          </cell>
          <cell r="G2113">
            <v>989.27</v>
          </cell>
          <cell r="H2113">
            <v>0</v>
          </cell>
          <cell r="I2113">
            <v>-2062.11</v>
          </cell>
          <cell r="J2113">
            <v>3051.38</v>
          </cell>
          <cell r="K2113">
            <v>989.27</v>
          </cell>
          <cell r="L2113">
            <v>0</v>
          </cell>
        </row>
        <row r="2114">
          <cell r="A2114" t="str">
            <v>211114995804</v>
          </cell>
          <cell r="B2114">
            <v>20</v>
          </cell>
          <cell r="C2114" t="str">
            <v>2111149904USD-195-58</v>
          </cell>
          <cell r="D2114" t="str">
            <v>Intereses y otros por pagar Particulares (Intereses Devengados por Pagar - DPF (</v>
          </cell>
          <cell r="E2114">
            <v>-52.16</v>
          </cell>
          <cell r="F2114">
            <v>79.239999999999995</v>
          </cell>
          <cell r="G2114">
            <v>27.08</v>
          </cell>
          <cell r="H2114">
            <v>0</v>
          </cell>
          <cell r="I2114">
            <v>-52.16</v>
          </cell>
          <cell r="J2114">
            <v>79.239999999999995</v>
          </cell>
          <cell r="K2114">
            <v>27.08</v>
          </cell>
          <cell r="L2114">
            <v>0</v>
          </cell>
        </row>
        <row r="2115">
          <cell r="A2115" t="str">
            <v>211114995904</v>
          </cell>
          <cell r="B2115">
            <v>20</v>
          </cell>
          <cell r="C2115" t="str">
            <v>2111149904USD-195-59</v>
          </cell>
          <cell r="D2115" t="str">
            <v>Intereses y otros por pagar Particulares (Intereses Devengados por Pagar - DPF (</v>
          </cell>
          <cell r="E2115">
            <v>-3.06</v>
          </cell>
          <cell r="F2115">
            <v>7.2</v>
          </cell>
          <cell r="G2115">
            <v>4.1399999999999997</v>
          </cell>
          <cell r="H2115">
            <v>0</v>
          </cell>
          <cell r="I2115">
            <v>-3.06</v>
          </cell>
          <cell r="J2115">
            <v>7.2</v>
          </cell>
          <cell r="K2115">
            <v>4.1399999999999997</v>
          </cell>
          <cell r="L2115">
            <v>0</v>
          </cell>
        </row>
        <row r="2116">
          <cell r="A2116" t="str">
            <v>2112</v>
          </cell>
          <cell r="B2116">
            <v>4</v>
          </cell>
          <cell r="C2116">
            <v>2112</v>
          </cell>
          <cell r="D2116" t="str">
            <v>DEPÓSITOS PACTADOS A MÁS DE UN AÑO PLAZO</v>
          </cell>
          <cell r="I2116">
            <v>-2346530.64</v>
          </cell>
          <cell r="J2116">
            <v>863062.81</v>
          </cell>
          <cell r="K2116">
            <v>19355446.850000001</v>
          </cell>
          <cell r="L2116">
            <v>-20838914.68</v>
          </cell>
        </row>
        <row r="2117">
          <cell r="A2117" t="str">
            <v>211201</v>
          </cell>
          <cell r="B2117">
            <v>6</v>
          </cell>
          <cell r="C2117">
            <v>211201</v>
          </cell>
          <cell r="D2117" t="str">
            <v>DEPÓSITOS A PLAZO</v>
          </cell>
          <cell r="I2117">
            <v>-2129080.96</v>
          </cell>
          <cell r="J2117">
            <v>54798.92</v>
          </cell>
          <cell r="K2117">
            <v>18543975.989999998</v>
          </cell>
          <cell r="L2117">
            <v>-20618258.030000001</v>
          </cell>
        </row>
        <row r="2118">
          <cell r="A2118" t="str">
            <v>21120103 U</v>
          </cell>
          <cell r="B2118">
            <v>12</v>
          </cell>
          <cell r="C2118" t="str">
            <v>21120103 USD</v>
          </cell>
          <cell r="D2118" t="str">
            <v>Empresas privadas - ML</v>
          </cell>
          <cell r="E2118">
            <v>-24343</v>
          </cell>
          <cell r="F2118">
            <v>0</v>
          </cell>
          <cell r="G2118">
            <v>0</v>
          </cell>
          <cell r="H2118">
            <v>-24343</v>
          </cell>
          <cell r="I2118">
            <v>-24343</v>
          </cell>
          <cell r="J2118">
            <v>0</v>
          </cell>
          <cell r="K2118">
            <v>0</v>
          </cell>
          <cell r="L2118">
            <v>-24343</v>
          </cell>
        </row>
        <row r="2119">
          <cell r="A2119" t="str">
            <v>2112010308</v>
          </cell>
          <cell r="B2119">
            <v>18</v>
          </cell>
          <cell r="C2119" t="str">
            <v>21120103USD-196-08</v>
          </cell>
          <cell r="D2119" t="str">
            <v>Empresas privadas - ML (Obligaciones con el Publico DPF (1M / I-Residents))</v>
          </cell>
          <cell r="E2119">
            <v>-14343</v>
          </cell>
          <cell r="F2119">
            <v>0</v>
          </cell>
          <cell r="G2119">
            <v>0</v>
          </cell>
          <cell r="H2119">
            <v>-14343</v>
          </cell>
          <cell r="I2119">
            <v>-14343</v>
          </cell>
          <cell r="J2119">
            <v>0</v>
          </cell>
          <cell r="K2119">
            <v>0</v>
          </cell>
          <cell r="L2119">
            <v>-14343</v>
          </cell>
        </row>
        <row r="2120">
          <cell r="A2120" t="str">
            <v>2112010317</v>
          </cell>
          <cell r="B2120">
            <v>18</v>
          </cell>
          <cell r="C2120" t="str">
            <v>21120103USD-196-17</v>
          </cell>
          <cell r="D2120" t="str">
            <v>Empresas privadas - ML (Obligaciones con el Publico DPF (1M / I-Residents))</v>
          </cell>
          <cell r="E2120">
            <v>-10000</v>
          </cell>
          <cell r="F2120">
            <v>0</v>
          </cell>
          <cell r="G2120">
            <v>0</v>
          </cell>
          <cell r="H2120">
            <v>-10000</v>
          </cell>
          <cell r="I2120">
            <v>-10000</v>
          </cell>
          <cell r="J2120">
            <v>0</v>
          </cell>
          <cell r="K2120">
            <v>0</v>
          </cell>
          <cell r="L2120">
            <v>-10000</v>
          </cell>
        </row>
        <row r="2121">
          <cell r="A2121" t="str">
            <v>21120104 U</v>
          </cell>
          <cell r="B2121">
            <v>12</v>
          </cell>
          <cell r="C2121" t="str">
            <v>21120104 USD</v>
          </cell>
          <cell r="D2121" t="str">
            <v>Particulares - ML</v>
          </cell>
          <cell r="E2121">
            <v>-1212280.1599999999</v>
          </cell>
          <cell r="F2121">
            <v>45900</v>
          </cell>
          <cell r="G2121">
            <v>18500000</v>
          </cell>
          <cell r="H2121">
            <v>-19666380.16</v>
          </cell>
          <cell r="I2121">
            <v>-1212280.1599999999</v>
          </cell>
          <cell r="J2121">
            <v>45900</v>
          </cell>
          <cell r="K2121">
            <v>18500000</v>
          </cell>
          <cell r="L2121">
            <v>-19666380.16</v>
          </cell>
        </row>
        <row r="2122">
          <cell r="A2122" t="str">
            <v>2112010401</v>
          </cell>
          <cell r="B2122">
            <v>18</v>
          </cell>
          <cell r="C2122" t="str">
            <v>21120104USD-196-01</v>
          </cell>
          <cell r="D2122" t="str">
            <v>Particulares - ML (Obligaciones con el Publico DPF (1M / I-Residents))</v>
          </cell>
          <cell r="E2122">
            <v>-2500</v>
          </cell>
          <cell r="F2122">
            <v>0</v>
          </cell>
          <cell r="G2122">
            <v>0</v>
          </cell>
          <cell r="H2122">
            <v>-2500</v>
          </cell>
          <cell r="I2122">
            <v>-2500</v>
          </cell>
          <cell r="J2122">
            <v>0</v>
          </cell>
          <cell r="K2122">
            <v>0</v>
          </cell>
          <cell r="L2122">
            <v>-2500</v>
          </cell>
        </row>
        <row r="2123">
          <cell r="A2123" t="str">
            <v>2112010402</v>
          </cell>
          <cell r="B2123">
            <v>18</v>
          </cell>
          <cell r="C2123" t="str">
            <v>21120104USD-196-02</v>
          </cell>
          <cell r="D2123" t="str">
            <v>Particulares - ML (Obligaciones con el Publico DPF (1M / I-Residents))</v>
          </cell>
          <cell r="E2123">
            <v>-11000</v>
          </cell>
          <cell r="F2123">
            <v>0</v>
          </cell>
          <cell r="G2123">
            <v>0</v>
          </cell>
          <cell r="H2123">
            <v>-11000</v>
          </cell>
          <cell r="I2123">
            <v>-11000</v>
          </cell>
          <cell r="J2123">
            <v>0</v>
          </cell>
          <cell r="K2123">
            <v>0</v>
          </cell>
          <cell r="L2123">
            <v>-11000</v>
          </cell>
        </row>
        <row r="2124">
          <cell r="A2124" t="str">
            <v>2112010403</v>
          </cell>
          <cell r="B2124">
            <v>18</v>
          </cell>
          <cell r="C2124" t="str">
            <v>21120104USD-196-03</v>
          </cell>
          <cell r="D2124" t="str">
            <v>Particulares - ML (Obligaciones con el Publico DPF (1M / I-Residents))</v>
          </cell>
          <cell r="E2124">
            <v>-300000</v>
          </cell>
          <cell r="F2124">
            <v>0</v>
          </cell>
          <cell r="G2124">
            <v>0</v>
          </cell>
          <cell r="H2124">
            <v>-300000</v>
          </cell>
          <cell r="I2124">
            <v>-300000</v>
          </cell>
          <cell r="J2124">
            <v>0</v>
          </cell>
          <cell r="K2124">
            <v>0</v>
          </cell>
          <cell r="L2124">
            <v>-300000</v>
          </cell>
        </row>
        <row r="2125">
          <cell r="A2125" t="str">
            <v>2112010404</v>
          </cell>
          <cell r="B2125">
            <v>18</v>
          </cell>
          <cell r="C2125" t="str">
            <v>21120104USD-196-04</v>
          </cell>
          <cell r="D2125" t="str">
            <v>Particulares - ML (Obligaciones con el Publico DPF (1M / I-Residents))</v>
          </cell>
          <cell r="E2125">
            <v>-3114.29</v>
          </cell>
          <cell r="F2125">
            <v>0</v>
          </cell>
          <cell r="G2125">
            <v>0</v>
          </cell>
          <cell r="H2125">
            <v>-3114.29</v>
          </cell>
          <cell r="I2125">
            <v>-3114.29</v>
          </cell>
          <cell r="J2125">
            <v>0</v>
          </cell>
          <cell r="K2125">
            <v>0</v>
          </cell>
          <cell r="L2125">
            <v>-3114.29</v>
          </cell>
        </row>
        <row r="2126">
          <cell r="A2126" t="str">
            <v>2112010405</v>
          </cell>
          <cell r="B2126">
            <v>18</v>
          </cell>
          <cell r="C2126" t="str">
            <v>21120104USD-196-05</v>
          </cell>
          <cell r="D2126" t="str">
            <v>Particulares - ML (Obligaciones con el Publico DPF (1M / I-Residents))</v>
          </cell>
          <cell r="E2126">
            <v>-7000</v>
          </cell>
          <cell r="F2126">
            <v>0</v>
          </cell>
          <cell r="G2126">
            <v>0</v>
          </cell>
          <cell r="H2126">
            <v>-7000</v>
          </cell>
          <cell r="I2126">
            <v>-7000</v>
          </cell>
          <cell r="J2126">
            <v>0</v>
          </cell>
          <cell r="K2126">
            <v>0</v>
          </cell>
          <cell r="L2126">
            <v>-7000</v>
          </cell>
        </row>
        <row r="2127">
          <cell r="A2127" t="str">
            <v>2112010407</v>
          </cell>
          <cell r="B2127">
            <v>18</v>
          </cell>
          <cell r="C2127" t="str">
            <v>21120104USD-196-07</v>
          </cell>
          <cell r="D2127" t="str">
            <v>Particulares - ML (Obligaciones con el Publico DPF (1M / I-Residents))</v>
          </cell>
          <cell r="E2127">
            <v>-36029</v>
          </cell>
          <cell r="F2127">
            <v>0</v>
          </cell>
          <cell r="G2127">
            <v>0</v>
          </cell>
          <cell r="H2127">
            <v>-36029</v>
          </cell>
          <cell r="I2127">
            <v>-36029</v>
          </cell>
          <cell r="J2127">
            <v>0</v>
          </cell>
          <cell r="K2127">
            <v>0</v>
          </cell>
          <cell r="L2127">
            <v>-36029</v>
          </cell>
        </row>
        <row r="2128">
          <cell r="A2128" t="str">
            <v>2112010408</v>
          </cell>
          <cell r="B2128">
            <v>18</v>
          </cell>
          <cell r="C2128" t="str">
            <v>21120104USD-196-08</v>
          </cell>
          <cell r="D2128" t="str">
            <v>Particulares - ML (Obligaciones con el Publico DPF (1M / I-Residents))</v>
          </cell>
          <cell r="E2128">
            <v>-114.29</v>
          </cell>
          <cell r="F2128">
            <v>0</v>
          </cell>
          <cell r="G2128">
            <v>0</v>
          </cell>
          <cell r="H2128">
            <v>-114.29</v>
          </cell>
          <cell r="I2128">
            <v>-114.29</v>
          </cell>
          <cell r="J2128">
            <v>0</v>
          </cell>
          <cell r="K2128">
            <v>0</v>
          </cell>
          <cell r="L2128">
            <v>-114.29</v>
          </cell>
        </row>
        <row r="2129">
          <cell r="A2129" t="str">
            <v>2112010410</v>
          </cell>
          <cell r="B2129">
            <v>18</v>
          </cell>
          <cell r="C2129" t="str">
            <v>21120104USD-196-10</v>
          </cell>
          <cell r="D2129" t="str">
            <v>Particulares - ML (Obligaciones con el Publico DPF (1M / I-Residents))</v>
          </cell>
          <cell r="E2129">
            <v>-9000</v>
          </cell>
          <cell r="F2129">
            <v>0</v>
          </cell>
          <cell r="G2129">
            <v>0</v>
          </cell>
          <cell r="H2129">
            <v>-9000</v>
          </cell>
          <cell r="I2129">
            <v>-9000</v>
          </cell>
          <cell r="J2129">
            <v>0</v>
          </cell>
          <cell r="K2129">
            <v>0</v>
          </cell>
          <cell r="L2129">
            <v>-9000</v>
          </cell>
        </row>
        <row r="2130">
          <cell r="A2130" t="str">
            <v>2112010411</v>
          </cell>
          <cell r="B2130">
            <v>18</v>
          </cell>
          <cell r="C2130" t="str">
            <v>21120104USD-196-11</v>
          </cell>
          <cell r="D2130" t="str">
            <v>Particulares - ML (Obligaciones con el Publico DPF (1M / I-Residents))</v>
          </cell>
          <cell r="E2130">
            <v>-30171.43</v>
          </cell>
          <cell r="F2130">
            <v>0</v>
          </cell>
          <cell r="G2130">
            <v>0</v>
          </cell>
          <cell r="H2130">
            <v>-30171.43</v>
          </cell>
          <cell r="I2130">
            <v>-30171.43</v>
          </cell>
          <cell r="J2130">
            <v>0</v>
          </cell>
          <cell r="K2130">
            <v>0</v>
          </cell>
          <cell r="L2130">
            <v>-30171.43</v>
          </cell>
        </row>
        <row r="2131">
          <cell r="A2131" t="str">
            <v>2112010413</v>
          </cell>
          <cell r="B2131">
            <v>18</v>
          </cell>
          <cell r="C2131" t="str">
            <v>21120104USD-196-13</v>
          </cell>
          <cell r="D2131" t="str">
            <v>Particulares - ML (Obligaciones con el Publico DPF (1M / I-Residents))</v>
          </cell>
          <cell r="E2131">
            <v>-523</v>
          </cell>
          <cell r="F2131">
            <v>0</v>
          </cell>
          <cell r="G2131">
            <v>0</v>
          </cell>
          <cell r="H2131">
            <v>-523</v>
          </cell>
          <cell r="I2131">
            <v>-523</v>
          </cell>
          <cell r="J2131">
            <v>0</v>
          </cell>
          <cell r="K2131">
            <v>0</v>
          </cell>
          <cell r="L2131">
            <v>-523</v>
          </cell>
        </row>
        <row r="2132">
          <cell r="A2132" t="str">
            <v>2112010417</v>
          </cell>
          <cell r="B2132">
            <v>18</v>
          </cell>
          <cell r="C2132" t="str">
            <v>21120104USD-196-17</v>
          </cell>
          <cell r="D2132" t="str">
            <v>Particulares - ML (Obligaciones con el Publico DPF (1M / I-Residents))</v>
          </cell>
          <cell r="E2132">
            <v>-20000</v>
          </cell>
          <cell r="F2132">
            <v>0</v>
          </cell>
          <cell r="G2132">
            <v>0</v>
          </cell>
          <cell r="H2132">
            <v>-20000</v>
          </cell>
          <cell r="I2132">
            <v>-20000</v>
          </cell>
          <cell r="J2132">
            <v>0</v>
          </cell>
          <cell r="K2132">
            <v>0</v>
          </cell>
          <cell r="L2132">
            <v>-20000</v>
          </cell>
        </row>
        <row r="2133">
          <cell r="A2133" t="str">
            <v>2112010418</v>
          </cell>
          <cell r="B2133">
            <v>18</v>
          </cell>
          <cell r="C2133" t="str">
            <v>21120104USD-196-18</v>
          </cell>
          <cell r="D2133" t="str">
            <v>Particulares - ML (Obligaciones con el Publico DPF (1M / I-Residents))</v>
          </cell>
          <cell r="E2133">
            <v>-121944</v>
          </cell>
          <cell r="F2133">
            <v>3900</v>
          </cell>
          <cell r="G2133">
            <v>0</v>
          </cell>
          <cell r="H2133">
            <v>-118044</v>
          </cell>
          <cell r="I2133">
            <v>-121944</v>
          </cell>
          <cell r="J2133">
            <v>3900</v>
          </cell>
          <cell r="K2133">
            <v>0</v>
          </cell>
          <cell r="L2133">
            <v>-118044</v>
          </cell>
        </row>
        <row r="2134">
          <cell r="A2134" t="str">
            <v>2112010419</v>
          </cell>
          <cell r="B2134">
            <v>18</v>
          </cell>
          <cell r="C2134" t="str">
            <v>21120104USD-196-19</v>
          </cell>
          <cell r="D2134" t="str">
            <v>Particulares - ML (Obligaciones con el Publico DPF (1M / I-Residents))</v>
          </cell>
          <cell r="E2134">
            <v>-37827.99</v>
          </cell>
          <cell r="F2134">
            <v>0</v>
          </cell>
          <cell r="G2134">
            <v>0</v>
          </cell>
          <cell r="H2134">
            <v>-37827.99</v>
          </cell>
          <cell r="I2134">
            <v>-37827.99</v>
          </cell>
          <cell r="J2134">
            <v>0</v>
          </cell>
          <cell r="K2134">
            <v>0</v>
          </cell>
          <cell r="L2134">
            <v>-37827.99</v>
          </cell>
        </row>
        <row r="2135">
          <cell r="A2135" t="str">
            <v>2112010422</v>
          </cell>
          <cell r="B2135">
            <v>18</v>
          </cell>
          <cell r="C2135" t="str">
            <v>21120104USD-196-22</v>
          </cell>
          <cell r="D2135" t="str">
            <v>Particulares - ML (Obligaciones con el Publico DPF (1M / I-Residents))</v>
          </cell>
          <cell r="E2135">
            <v>-12000</v>
          </cell>
          <cell r="F2135">
            <v>0</v>
          </cell>
          <cell r="G2135">
            <v>0</v>
          </cell>
          <cell r="H2135">
            <v>-12000</v>
          </cell>
          <cell r="I2135">
            <v>-12000</v>
          </cell>
          <cell r="J2135">
            <v>0</v>
          </cell>
          <cell r="K2135">
            <v>0</v>
          </cell>
          <cell r="L2135">
            <v>-12000</v>
          </cell>
        </row>
        <row r="2136">
          <cell r="A2136" t="str">
            <v>2112010423</v>
          </cell>
          <cell r="B2136">
            <v>18</v>
          </cell>
          <cell r="C2136" t="str">
            <v>21120104USD-196-23</v>
          </cell>
          <cell r="D2136" t="str">
            <v>Particulares - ML (Obligaciones con el Publico DPF (1M / I-Residents))</v>
          </cell>
          <cell r="E2136">
            <v>-38000</v>
          </cell>
          <cell r="F2136">
            <v>36000</v>
          </cell>
          <cell r="G2136">
            <v>0</v>
          </cell>
          <cell r="H2136">
            <v>-2000</v>
          </cell>
          <cell r="I2136">
            <v>-38000</v>
          </cell>
          <cell r="J2136">
            <v>36000</v>
          </cell>
          <cell r="K2136">
            <v>0</v>
          </cell>
          <cell r="L2136">
            <v>-2000</v>
          </cell>
        </row>
        <row r="2137">
          <cell r="A2137" t="str">
            <v>2112010424</v>
          </cell>
          <cell r="B2137">
            <v>18</v>
          </cell>
          <cell r="C2137" t="str">
            <v>21120104USD-196-24</v>
          </cell>
          <cell r="D2137" t="str">
            <v>Particulares - ML (Obligaciones con el Publico DPF (1M / I-Residents))</v>
          </cell>
          <cell r="E2137">
            <v>-14500</v>
          </cell>
          <cell r="F2137">
            <v>0</v>
          </cell>
          <cell r="G2137">
            <v>0</v>
          </cell>
          <cell r="H2137">
            <v>-14500</v>
          </cell>
          <cell r="I2137">
            <v>-14500</v>
          </cell>
          <cell r="J2137">
            <v>0</v>
          </cell>
          <cell r="K2137">
            <v>0</v>
          </cell>
          <cell r="L2137">
            <v>-14500</v>
          </cell>
        </row>
        <row r="2138">
          <cell r="A2138" t="str">
            <v>2112010425</v>
          </cell>
          <cell r="B2138">
            <v>18</v>
          </cell>
          <cell r="C2138" t="str">
            <v>21120104USD-196-25</v>
          </cell>
          <cell r="D2138" t="str">
            <v>Particulares - ML (Obligaciones con el Publico DPF (1M / I-Residents))</v>
          </cell>
          <cell r="E2138">
            <v>-225000</v>
          </cell>
          <cell r="F2138">
            <v>0</v>
          </cell>
          <cell r="G2138">
            <v>0</v>
          </cell>
          <cell r="H2138">
            <v>-225000</v>
          </cell>
          <cell r="I2138">
            <v>-225000</v>
          </cell>
          <cell r="J2138">
            <v>0</v>
          </cell>
          <cell r="K2138">
            <v>0</v>
          </cell>
          <cell r="L2138">
            <v>-225000</v>
          </cell>
        </row>
        <row r="2139">
          <cell r="A2139" t="str">
            <v>2112010426</v>
          </cell>
          <cell r="B2139">
            <v>18</v>
          </cell>
          <cell r="C2139" t="str">
            <v>21120104USD-196-26</v>
          </cell>
          <cell r="D2139" t="str">
            <v>Particulares - ML (Obligaciones con el Publico DPF (1M / I-Residents))</v>
          </cell>
          <cell r="E2139">
            <v>-101700</v>
          </cell>
          <cell r="F2139">
            <v>0</v>
          </cell>
          <cell r="G2139">
            <v>0</v>
          </cell>
          <cell r="H2139">
            <v>-101700</v>
          </cell>
          <cell r="I2139">
            <v>-101700</v>
          </cell>
          <cell r="J2139">
            <v>0</v>
          </cell>
          <cell r="K2139">
            <v>0</v>
          </cell>
          <cell r="L2139">
            <v>-101700</v>
          </cell>
        </row>
        <row r="2140">
          <cell r="A2140" t="str">
            <v>2112010427</v>
          </cell>
          <cell r="B2140">
            <v>18</v>
          </cell>
          <cell r="C2140" t="str">
            <v>21120104USD-196-27</v>
          </cell>
          <cell r="D2140" t="str">
            <v>Particulares - ML (Obligaciones con el Publico DPF (1M / I-Residents))</v>
          </cell>
          <cell r="E2140">
            <v>-48800</v>
          </cell>
          <cell r="F2140">
            <v>0</v>
          </cell>
          <cell r="G2140">
            <v>0</v>
          </cell>
          <cell r="H2140">
            <v>-48800</v>
          </cell>
          <cell r="I2140">
            <v>-48800</v>
          </cell>
          <cell r="J2140">
            <v>0</v>
          </cell>
          <cell r="K2140">
            <v>0</v>
          </cell>
          <cell r="L2140">
            <v>-48800</v>
          </cell>
        </row>
        <row r="2141">
          <cell r="A2141" t="str">
            <v>2112010431</v>
          </cell>
          <cell r="B2141">
            <v>18</v>
          </cell>
          <cell r="C2141" t="str">
            <v>21120104USD-196-31</v>
          </cell>
          <cell r="D2141" t="str">
            <v>Particulares - ML (Obligaciones con el Publico DPF (1M / I-Residents))</v>
          </cell>
          <cell r="E2141">
            <v>-116106.16</v>
          </cell>
          <cell r="F2141">
            <v>3000</v>
          </cell>
          <cell r="G2141">
            <v>18500000</v>
          </cell>
          <cell r="H2141">
            <v>-18613106.16</v>
          </cell>
          <cell r="I2141">
            <v>-116106.16</v>
          </cell>
          <cell r="J2141">
            <v>3000</v>
          </cell>
          <cell r="K2141">
            <v>18500000</v>
          </cell>
          <cell r="L2141">
            <v>-18613106.16</v>
          </cell>
        </row>
        <row r="2142">
          <cell r="A2142" t="str">
            <v>2112010441</v>
          </cell>
          <cell r="B2142">
            <v>18</v>
          </cell>
          <cell r="C2142" t="str">
            <v>21120104USD-196-41</v>
          </cell>
          <cell r="D2142" t="str">
            <v>Particulares - ML (Obligaciones con el Publico DPF (1M / I-Residents))</v>
          </cell>
          <cell r="E2142">
            <v>-76950</v>
          </cell>
          <cell r="F2142">
            <v>3000</v>
          </cell>
          <cell r="G2142">
            <v>0</v>
          </cell>
          <cell r="H2142">
            <v>-73950</v>
          </cell>
          <cell r="I2142">
            <v>-76950</v>
          </cell>
          <cell r="J2142">
            <v>3000</v>
          </cell>
          <cell r="K2142">
            <v>0</v>
          </cell>
          <cell r="L2142">
            <v>-73950</v>
          </cell>
        </row>
        <row r="2143">
          <cell r="A2143" t="str">
            <v>21120106 U</v>
          </cell>
          <cell r="B2143">
            <v>12</v>
          </cell>
          <cell r="C2143" t="str">
            <v>21120106 USD</v>
          </cell>
          <cell r="D2143" t="str">
            <v>Otras entidades del Sistema Financiero - ML</v>
          </cell>
          <cell r="E2143">
            <v>-875000</v>
          </cell>
          <cell r="F2143">
            <v>0</v>
          </cell>
          <cell r="G2143">
            <v>0</v>
          </cell>
          <cell r="H2143">
            <v>-875000</v>
          </cell>
          <cell r="I2143">
            <v>-875000</v>
          </cell>
          <cell r="J2143">
            <v>0</v>
          </cell>
          <cell r="K2143">
            <v>0</v>
          </cell>
          <cell r="L2143">
            <v>-875000</v>
          </cell>
        </row>
        <row r="2144">
          <cell r="A2144" t="str">
            <v>2112010631</v>
          </cell>
          <cell r="B2144">
            <v>18</v>
          </cell>
          <cell r="C2144" t="str">
            <v>21120106USD-196-31</v>
          </cell>
          <cell r="D2144" t="str">
            <v>Otras entidades del Sistema Financiero - ML (Obligaciones con el Publico DPF (1M</v>
          </cell>
          <cell r="E2144">
            <v>-875000</v>
          </cell>
          <cell r="F2144">
            <v>0</v>
          </cell>
          <cell r="G2144">
            <v>0</v>
          </cell>
          <cell r="H2144">
            <v>-875000</v>
          </cell>
          <cell r="I2144">
            <v>-875000</v>
          </cell>
          <cell r="J2144">
            <v>0</v>
          </cell>
          <cell r="K2144">
            <v>0</v>
          </cell>
          <cell r="L2144">
            <v>-875000</v>
          </cell>
        </row>
        <row r="2145">
          <cell r="A2145" t="str">
            <v>2112019903</v>
          </cell>
          <cell r="B2145">
            <v>14</v>
          </cell>
          <cell r="C2145" t="str">
            <v>2112019903 USD</v>
          </cell>
          <cell r="D2145" t="str">
            <v>Intereses y otros por pagar Privada</v>
          </cell>
          <cell r="E2145">
            <v>-3126.51</v>
          </cell>
          <cell r="F2145">
            <v>61.89</v>
          </cell>
          <cell r="G2145">
            <v>85.19</v>
          </cell>
          <cell r="H2145">
            <v>-3149.81</v>
          </cell>
          <cell r="I2145">
            <v>-3126.51</v>
          </cell>
          <cell r="J2145">
            <v>61.89</v>
          </cell>
          <cell r="K2145">
            <v>85.19</v>
          </cell>
          <cell r="L2145">
            <v>-3149.81</v>
          </cell>
        </row>
        <row r="2146">
          <cell r="A2146" t="str">
            <v>211201990803</v>
          </cell>
          <cell r="B2146">
            <v>20</v>
          </cell>
          <cell r="C2146" t="str">
            <v>2112019903USD-195-08</v>
          </cell>
          <cell r="D2146" t="str">
            <v>Intereses y otros por pagar Privada (Intereses Devengados por Pagar - DPF (1M /</v>
          </cell>
          <cell r="E2146">
            <v>-18.57</v>
          </cell>
          <cell r="F2146">
            <v>61.89</v>
          </cell>
          <cell r="G2146">
            <v>63.95</v>
          </cell>
          <cell r="H2146">
            <v>-20.63</v>
          </cell>
          <cell r="I2146">
            <v>-18.57</v>
          </cell>
          <cell r="J2146">
            <v>61.89</v>
          </cell>
          <cell r="K2146">
            <v>63.95</v>
          </cell>
          <cell r="L2146">
            <v>-20.63</v>
          </cell>
        </row>
        <row r="2147">
          <cell r="A2147" t="str">
            <v>211201991703</v>
          </cell>
          <cell r="B2147">
            <v>20</v>
          </cell>
          <cell r="C2147" t="str">
            <v>2112019903USD-195-17</v>
          </cell>
          <cell r="D2147" t="str">
            <v>Intereses y otros por pagar Privada (Intereses Devengados por Pagar - DPF (1M /</v>
          </cell>
          <cell r="E2147">
            <v>-3107.94</v>
          </cell>
          <cell r="F2147">
            <v>0</v>
          </cell>
          <cell r="G2147">
            <v>21.24</v>
          </cell>
          <cell r="H2147">
            <v>-3129.18</v>
          </cell>
          <cell r="I2147">
            <v>-3107.94</v>
          </cell>
          <cell r="J2147">
            <v>0</v>
          </cell>
          <cell r="K2147">
            <v>21.24</v>
          </cell>
          <cell r="L2147">
            <v>-3129.18</v>
          </cell>
        </row>
        <row r="2148">
          <cell r="A2148" t="str">
            <v>2112019904</v>
          </cell>
          <cell r="B2148">
            <v>14</v>
          </cell>
          <cell r="C2148" t="str">
            <v>2112019904 USD</v>
          </cell>
          <cell r="D2148" t="str">
            <v>Intereses y otros por pagar Particulares</v>
          </cell>
          <cell r="E2148">
            <v>-13228.55</v>
          </cell>
          <cell r="F2148">
            <v>4701.76</v>
          </cell>
          <cell r="G2148">
            <v>39617.69</v>
          </cell>
          <cell r="H2148">
            <v>-48144.480000000003</v>
          </cell>
          <cell r="I2148">
            <v>-13228.55</v>
          </cell>
          <cell r="J2148">
            <v>4701.76</v>
          </cell>
          <cell r="K2148">
            <v>39617.69</v>
          </cell>
          <cell r="L2148">
            <v>-48144.480000000003</v>
          </cell>
        </row>
        <row r="2149">
          <cell r="A2149" t="str">
            <v>211201990104</v>
          </cell>
          <cell r="B2149">
            <v>20</v>
          </cell>
          <cell r="C2149" t="str">
            <v>2112019904USD-195-01</v>
          </cell>
          <cell r="D2149" t="str">
            <v>Intereses y otros por pagar Particulares (Intereses Devengados por Pagar - DPF (</v>
          </cell>
          <cell r="E2149">
            <v>-33.22</v>
          </cell>
          <cell r="F2149">
            <v>0</v>
          </cell>
          <cell r="G2149">
            <v>5.3</v>
          </cell>
          <cell r="H2149">
            <v>-38.520000000000003</v>
          </cell>
          <cell r="I2149">
            <v>-33.22</v>
          </cell>
          <cell r="J2149">
            <v>0</v>
          </cell>
          <cell r="K2149">
            <v>5.3</v>
          </cell>
          <cell r="L2149">
            <v>-38.520000000000003</v>
          </cell>
        </row>
        <row r="2150">
          <cell r="A2150" t="str">
            <v>211201990204</v>
          </cell>
          <cell r="B2150">
            <v>20</v>
          </cell>
          <cell r="C2150" t="str">
            <v>2112019904USD-195-02</v>
          </cell>
          <cell r="D2150" t="str">
            <v>Intereses y otros por pagar Particulares (Intereses Devengados por Pagar - DPF (</v>
          </cell>
          <cell r="E2150">
            <v>-24.18</v>
          </cell>
          <cell r="F2150">
            <v>26.71</v>
          </cell>
          <cell r="G2150">
            <v>27.6</v>
          </cell>
          <cell r="H2150">
            <v>-25.07</v>
          </cell>
          <cell r="I2150">
            <v>-24.18</v>
          </cell>
          <cell r="J2150">
            <v>26.71</v>
          </cell>
          <cell r="K2150">
            <v>27.6</v>
          </cell>
          <cell r="L2150">
            <v>-25.07</v>
          </cell>
        </row>
        <row r="2151">
          <cell r="A2151" t="str">
            <v>211201990304</v>
          </cell>
          <cell r="B2151">
            <v>20</v>
          </cell>
          <cell r="C2151" t="str">
            <v>2112019904USD-195-03</v>
          </cell>
          <cell r="D2151" t="str">
            <v>Intereses y otros por pagar Particulares (Intereses Devengados por Pagar - DPF (</v>
          </cell>
          <cell r="E2151">
            <v>-271.23</v>
          </cell>
          <cell r="F2151">
            <v>1356.16</v>
          </cell>
          <cell r="G2151">
            <v>1401.37</v>
          </cell>
          <cell r="H2151">
            <v>-316.44</v>
          </cell>
          <cell r="I2151">
            <v>-271.23</v>
          </cell>
          <cell r="J2151">
            <v>1356.16</v>
          </cell>
          <cell r="K2151">
            <v>1401.37</v>
          </cell>
          <cell r="L2151">
            <v>-316.44</v>
          </cell>
        </row>
        <row r="2152">
          <cell r="A2152" t="str">
            <v>211201990404</v>
          </cell>
          <cell r="B2152">
            <v>20</v>
          </cell>
          <cell r="C2152" t="str">
            <v>2112019904USD-195-04</v>
          </cell>
          <cell r="D2152" t="str">
            <v>Intereses y otros por pagar Particulares (Intereses Devengados por Pagar - DPF (</v>
          </cell>
          <cell r="E2152">
            <v>-0.79</v>
          </cell>
          <cell r="F2152">
            <v>6.4</v>
          </cell>
          <cell r="G2152">
            <v>6.61</v>
          </cell>
          <cell r="H2152">
            <v>-1</v>
          </cell>
          <cell r="I2152">
            <v>-0.79</v>
          </cell>
          <cell r="J2152">
            <v>6.4</v>
          </cell>
          <cell r="K2152">
            <v>6.61</v>
          </cell>
          <cell r="L2152">
            <v>-1</v>
          </cell>
        </row>
        <row r="2153">
          <cell r="A2153" t="str">
            <v>211201990504</v>
          </cell>
          <cell r="B2153">
            <v>20</v>
          </cell>
          <cell r="C2153" t="str">
            <v>2112019904USD-195-05</v>
          </cell>
          <cell r="D2153" t="str">
            <v>Intereses y otros por pagar Particulares (Intereses Devengados por Pagar - DPF (</v>
          </cell>
          <cell r="E2153">
            <v>-5.75</v>
          </cell>
          <cell r="F2153">
            <v>0</v>
          </cell>
          <cell r="G2153">
            <v>14.86</v>
          </cell>
          <cell r="H2153">
            <v>-20.61</v>
          </cell>
          <cell r="I2153">
            <v>-5.75</v>
          </cell>
          <cell r="J2153">
            <v>0</v>
          </cell>
          <cell r="K2153">
            <v>14.86</v>
          </cell>
          <cell r="L2153">
            <v>-20.61</v>
          </cell>
        </row>
        <row r="2154">
          <cell r="A2154" t="str">
            <v>211201990704</v>
          </cell>
          <cell r="B2154">
            <v>20</v>
          </cell>
          <cell r="C2154" t="str">
            <v>2112019904USD-195-07</v>
          </cell>
          <cell r="D2154" t="str">
            <v>Intereses y otros por pagar Particulares (Intereses Devengados por Pagar - DPF (</v>
          </cell>
          <cell r="E2154">
            <v>-2662.89</v>
          </cell>
          <cell r="F2154">
            <v>422.93</v>
          </cell>
          <cell r="G2154">
            <v>86.09</v>
          </cell>
          <cell r="H2154">
            <v>-2326.0500000000002</v>
          </cell>
          <cell r="I2154">
            <v>-2662.89</v>
          </cell>
          <cell r="J2154">
            <v>422.93</v>
          </cell>
          <cell r="K2154">
            <v>86.09</v>
          </cell>
          <cell r="L2154">
            <v>-2326.0500000000002</v>
          </cell>
        </row>
        <row r="2155">
          <cell r="A2155" t="str">
            <v>211201990804</v>
          </cell>
          <cell r="B2155">
            <v>20</v>
          </cell>
          <cell r="C2155" t="str">
            <v>2112019904USD-195-08</v>
          </cell>
          <cell r="D2155" t="str">
            <v>Intereses y otros por pagar Particulares (Intereses Devengados por Pagar - DPF (</v>
          </cell>
          <cell r="E2155">
            <v>-0.03</v>
          </cell>
          <cell r="F2155">
            <v>0.23</v>
          </cell>
          <cell r="G2155">
            <v>0.24</v>
          </cell>
          <cell r="H2155">
            <v>-0.04</v>
          </cell>
          <cell r="I2155">
            <v>-0.03</v>
          </cell>
          <cell r="J2155">
            <v>0.23</v>
          </cell>
          <cell r="K2155">
            <v>0.24</v>
          </cell>
          <cell r="L2155">
            <v>-0.04</v>
          </cell>
        </row>
        <row r="2156">
          <cell r="A2156" t="str">
            <v>211201991004</v>
          </cell>
          <cell r="B2156">
            <v>20</v>
          </cell>
          <cell r="C2156" t="str">
            <v>2112019904USD-195-10</v>
          </cell>
          <cell r="D2156" t="str">
            <v>Intereses y otros por pagar Particulares (Intereses Devengados por Pagar - DPF (</v>
          </cell>
          <cell r="E2156">
            <v>-294.52999999999997</v>
          </cell>
          <cell r="F2156">
            <v>2.06</v>
          </cell>
          <cell r="G2156">
            <v>19.100000000000001</v>
          </cell>
          <cell r="H2156">
            <v>-311.57</v>
          </cell>
          <cell r="I2156">
            <v>-294.52999999999997</v>
          </cell>
          <cell r="J2156">
            <v>2.06</v>
          </cell>
          <cell r="K2156">
            <v>19.100000000000001</v>
          </cell>
          <cell r="L2156">
            <v>-311.57</v>
          </cell>
        </row>
        <row r="2157">
          <cell r="A2157" t="str">
            <v>211201991104</v>
          </cell>
          <cell r="B2157">
            <v>20</v>
          </cell>
          <cell r="C2157" t="str">
            <v>2112019904USD-195-11</v>
          </cell>
          <cell r="D2157" t="str">
            <v>Intereses y otros por pagar Particulares (Intereses Devengados por Pagar - DPF (</v>
          </cell>
          <cell r="E2157">
            <v>-142.85</v>
          </cell>
          <cell r="F2157">
            <v>98.63</v>
          </cell>
          <cell r="G2157">
            <v>102.28</v>
          </cell>
          <cell r="H2157">
            <v>-146.5</v>
          </cell>
          <cell r="I2157">
            <v>-142.85</v>
          </cell>
          <cell r="J2157">
            <v>98.63</v>
          </cell>
          <cell r="K2157">
            <v>102.28</v>
          </cell>
          <cell r="L2157">
            <v>-146.5</v>
          </cell>
        </row>
        <row r="2158">
          <cell r="A2158" t="str">
            <v>211201991304</v>
          </cell>
          <cell r="B2158">
            <v>20</v>
          </cell>
          <cell r="C2158" t="str">
            <v>2112019904USD-195-13</v>
          </cell>
          <cell r="D2158" t="str">
            <v>Intereses y otros por pagar Particulares (Intereses Devengados por Pagar - DPF (</v>
          </cell>
          <cell r="E2158">
            <v>-0.53</v>
          </cell>
          <cell r="F2158">
            <v>1.07</v>
          </cell>
          <cell r="G2158">
            <v>1.1100000000000001</v>
          </cell>
          <cell r="H2158">
            <v>-0.56999999999999995</v>
          </cell>
          <cell r="I2158">
            <v>-0.53</v>
          </cell>
          <cell r="J2158">
            <v>1.07</v>
          </cell>
          <cell r="K2158">
            <v>1.1100000000000001</v>
          </cell>
          <cell r="L2158">
            <v>-0.56999999999999995</v>
          </cell>
        </row>
        <row r="2159">
          <cell r="A2159" t="str">
            <v>211201991704</v>
          </cell>
          <cell r="B2159">
            <v>20</v>
          </cell>
          <cell r="C2159" t="str">
            <v>2112019904USD-195-17</v>
          </cell>
          <cell r="D2159" t="str">
            <v>Intereses y otros por pagar Particulares (Intereses Devengados por Pagar - DPF (</v>
          </cell>
          <cell r="E2159">
            <v>-51.78</v>
          </cell>
          <cell r="F2159">
            <v>57.53</v>
          </cell>
          <cell r="G2159">
            <v>59.45</v>
          </cell>
          <cell r="H2159">
            <v>-53.7</v>
          </cell>
          <cell r="I2159">
            <v>-51.78</v>
          </cell>
          <cell r="J2159">
            <v>57.53</v>
          </cell>
          <cell r="K2159">
            <v>59.45</v>
          </cell>
          <cell r="L2159">
            <v>-53.7</v>
          </cell>
        </row>
        <row r="2160">
          <cell r="A2160" t="str">
            <v>211201991804</v>
          </cell>
          <cell r="B2160">
            <v>20</v>
          </cell>
          <cell r="C2160" t="str">
            <v>2112019904USD-195-18</v>
          </cell>
          <cell r="D2160" t="str">
            <v>Intereses y otros por pagar Particulares (Intereses Devengados por Pagar - DPF (</v>
          </cell>
          <cell r="E2160">
            <v>-353.7</v>
          </cell>
          <cell r="F2160">
            <v>420.62</v>
          </cell>
          <cell r="G2160">
            <v>385.56</v>
          </cell>
          <cell r="H2160">
            <v>-318.64</v>
          </cell>
          <cell r="I2160">
            <v>-353.7</v>
          </cell>
          <cell r="J2160">
            <v>420.62</v>
          </cell>
          <cell r="K2160">
            <v>385.56</v>
          </cell>
          <cell r="L2160">
            <v>-318.64</v>
          </cell>
        </row>
        <row r="2161">
          <cell r="A2161" t="str">
            <v>211201991904</v>
          </cell>
          <cell r="B2161">
            <v>20</v>
          </cell>
          <cell r="C2161" t="str">
            <v>2112019904USD-195-19</v>
          </cell>
          <cell r="D2161" t="str">
            <v>Intereses y otros por pagar Particulares (Intereses Devengados por Pagar - DPF (</v>
          </cell>
          <cell r="E2161">
            <v>-1211.1600000000001</v>
          </cell>
          <cell r="F2161">
            <v>69.040000000000006</v>
          </cell>
          <cell r="G2161">
            <v>116.35</v>
          </cell>
          <cell r="H2161">
            <v>-1258.47</v>
          </cell>
          <cell r="I2161">
            <v>-1211.1600000000001</v>
          </cell>
          <cell r="J2161">
            <v>69.040000000000006</v>
          </cell>
          <cell r="K2161">
            <v>116.35</v>
          </cell>
          <cell r="L2161">
            <v>-1258.47</v>
          </cell>
        </row>
        <row r="2162">
          <cell r="A2162" t="str">
            <v>211201992204</v>
          </cell>
          <cell r="B2162">
            <v>20</v>
          </cell>
          <cell r="C2162" t="str">
            <v>2112019904USD-195-22</v>
          </cell>
          <cell r="D2162" t="str">
            <v>Intereses y otros por pagar Particulares (Intereses Devengados por Pagar - DPF (</v>
          </cell>
          <cell r="E2162">
            <v>-43.4</v>
          </cell>
          <cell r="F2162">
            <v>86.79</v>
          </cell>
          <cell r="G2162">
            <v>44.84</v>
          </cell>
          <cell r="H2162">
            <v>-1.45</v>
          </cell>
          <cell r="I2162">
            <v>-43.4</v>
          </cell>
          <cell r="J2162">
            <v>86.79</v>
          </cell>
          <cell r="K2162">
            <v>44.84</v>
          </cell>
          <cell r="L2162">
            <v>-1.45</v>
          </cell>
        </row>
        <row r="2163">
          <cell r="A2163" t="str">
            <v>211201992304</v>
          </cell>
          <cell r="B2163">
            <v>20</v>
          </cell>
          <cell r="C2163" t="str">
            <v>2112019904USD-195-23</v>
          </cell>
          <cell r="D2163" t="str">
            <v>Intereses y otros por pagar Particulares (Intereses Devengados por Pagar - DPF (</v>
          </cell>
          <cell r="E2163">
            <v>-9.39</v>
          </cell>
          <cell r="F2163">
            <v>130.85</v>
          </cell>
          <cell r="G2163">
            <v>122.69</v>
          </cell>
          <cell r="H2163">
            <v>-1.23</v>
          </cell>
          <cell r="I2163">
            <v>-9.39</v>
          </cell>
          <cell r="J2163">
            <v>130.85</v>
          </cell>
          <cell r="K2163">
            <v>122.69</v>
          </cell>
          <cell r="L2163">
            <v>-1.23</v>
          </cell>
        </row>
        <row r="2164">
          <cell r="A2164" t="str">
            <v>211201992404</v>
          </cell>
          <cell r="B2164">
            <v>20</v>
          </cell>
          <cell r="C2164" t="str">
            <v>2112019904USD-195-24</v>
          </cell>
          <cell r="D2164" t="str">
            <v>Intereses y otros por pagar Particulares (Intereses Devengados por Pagar - DPF (</v>
          </cell>
          <cell r="E2164">
            <v>-23.83</v>
          </cell>
          <cell r="F2164">
            <v>47.67</v>
          </cell>
          <cell r="G2164">
            <v>49.26</v>
          </cell>
          <cell r="H2164">
            <v>-25.42</v>
          </cell>
          <cell r="I2164">
            <v>-23.83</v>
          </cell>
          <cell r="J2164">
            <v>47.67</v>
          </cell>
          <cell r="K2164">
            <v>49.26</v>
          </cell>
          <cell r="L2164">
            <v>-25.42</v>
          </cell>
        </row>
        <row r="2165">
          <cell r="A2165" t="str">
            <v>211201992504</v>
          </cell>
          <cell r="B2165">
            <v>20</v>
          </cell>
          <cell r="C2165" t="str">
            <v>2112019904USD-195-25</v>
          </cell>
          <cell r="D2165" t="str">
            <v>Intereses y otros por pagar Particulares (Intereses Devengados por Pagar - DPF (</v>
          </cell>
          <cell r="E2165">
            <v>-518.73</v>
          </cell>
          <cell r="F2165">
            <v>941.01</v>
          </cell>
          <cell r="G2165">
            <v>972.79</v>
          </cell>
          <cell r="H2165">
            <v>-550.51</v>
          </cell>
          <cell r="I2165">
            <v>-518.73</v>
          </cell>
          <cell r="J2165">
            <v>941.01</v>
          </cell>
          <cell r="K2165">
            <v>972.79</v>
          </cell>
          <cell r="L2165">
            <v>-550.51</v>
          </cell>
        </row>
        <row r="2166">
          <cell r="A2166" t="str">
            <v>211201992604</v>
          </cell>
          <cell r="B2166">
            <v>20</v>
          </cell>
          <cell r="C2166" t="str">
            <v>2112019904USD-195-26</v>
          </cell>
          <cell r="D2166" t="str">
            <v>Intereses y otros por pagar Particulares (Intereses Devengados por Pagar - DPF (</v>
          </cell>
          <cell r="E2166">
            <v>-573.59</v>
          </cell>
          <cell r="F2166">
            <v>339.87</v>
          </cell>
          <cell r="G2166">
            <v>384.32</v>
          </cell>
          <cell r="H2166">
            <v>-618.04</v>
          </cell>
          <cell r="I2166">
            <v>-573.59</v>
          </cell>
          <cell r="J2166">
            <v>339.87</v>
          </cell>
          <cell r="K2166">
            <v>384.32</v>
          </cell>
          <cell r="L2166">
            <v>-618.04</v>
          </cell>
        </row>
        <row r="2167">
          <cell r="A2167" t="str">
            <v>211201992704</v>
          </cell>
          <cell r="B2167">
            <v>20</v>
          </cell>
          <cell r="C2167" t="str">
            <v>2112019904USD-195-27</v>
          </cell>
          <cell r="D2167" t="str">
            <v>Intereses y otros por pagar Particulares (Intereses Devengados por Pagar - DPF (</v>
          </cell>
          <cell r="E2167">
            <v>-6143.05</v>
          </cell>
          <cell r="F2167">
            <v>4.3099999999999996</v>
          </cell>
          <cell r="G2167">
            <v>173.02</v>
          </cell>
          <cell r="H2167">
            <v>-6311.76</v>
          </cell>
          <cell r="I2167">
            <v>-6143.05</v>
          </cell>
          <cell r="J2167">
            <v>4.3099999999999996</v>
          </cell>
          <cell r="K2167">
            <v>173.02</v>
          </cell>
          <cell r="L2167">
            <v>-6311.76</v>
          </cell>
        </row>
        <row r="2168">
          <cell r="A2168" t="str">
            <v>211201993104</v>
          </cell>
          <cell r="B2168">
            <v>20</v>
          </cell>
          <cell r="C2168" t="str">
            <v>2112019904USD-195-31</v>
          </cell>
          <cell r="D2168" t="str">
            <v>Intereses y otros por pagar Particulares (Intereses Devengados por Pagar - DPF (</v>
          </cell>
          <cell r="E2168">
            <v>-218.13</v>
          </cell>
          <cell r="F2168">
            <v>464.67</v>
          </cell>
          <cell r="G2168">
            <v>35374.65</v>
          </cell>
          <cell r="H2168">
            <v>-35128.11</v>
          </cell>
          <cell r="I2168">
            <v>-218.13</v>
          </cell>
          <cell r="J2168">
            <v>464.67</v>
          </cell>
          <cell r="K2168">
            <v>35374.65</v>
          </cell>
          <cell r="L2168">
            <v>-35128.11</v>
          </cell>
        </row>
        <row r="2169">
          <cell r="A2169" t="str">
            <v>211201994104</v>
          </cell>
          <cell r="B2169">
            <v>20</v>
          </cell>
          <cell r="C2169" t="str">
            <v>2112019904USD-195-41</v>
          </cell>
          <cell r="D2169" t="str">
            <v>Intereses y otros por pagar Particulares (Intereses Devengados por Pagar - DPF (</v>
          </cell>
          <cell r="E2169">
            <v>-645.79</v>
          </cell>
          <cell r="F2169">
            <v>225.21</v>
          </cell>
          <cell r="G2169">
            <v>270.2</v>
          </cell>
          <cell r="H2169">
            <v>-690.78</v>
          </cell>
          <cell r="I2169">
            <v>-645.79</v>
          </cell>
          <cell r="J2169">
            <v>225.21</v>
          </cell>
          <cell r="K2169">
            <v>270.2</v>
          </cell>
          <cell r="L2169">
            <v>-690.78</v>
          </cell>
        </row>
        <row r="2170">
          <cell r="A2170" t="str">
            <v>2112019906</v>
          </cell>
          <cell r="B2170">
            <v>14</v>
          </cell>
          <cell r="C2170" t="str">
            <v>2112019906 USD</v>
          </cell>
          <cell r="D2170" t="str">
            <v>Intereses y otros por pagar Otras</v>
          </cell>
          <cell r="E2170">
            <v>-1102.74</v>
          </cell>
          <cell r="F2170">
            <v>4135.2700000000004</v>
          </cell>
          <cell r="G2170">
            <v>4273.1099999999997</v>
          </cell>
          <cell r="H2170">
            <v>-1240.58</v>
          </cell>
          <cell r="I2170">
            <v>-1102.74</v>
          </cell>
          <cell r="J2170">
            <v>4135.2700000000004</v>
          </cell>
          <cell r="K2170">
            <v>4273.1099999999997</v>
          </cell>
          <cell r="L2170">
            <v>-1240.58</v>
          </cell>
        </row>
        <row r="2171">
          <cell r="A2171" t="str">
            <v>211201993106</v>
          </cell>
          <cell r="B2171">
            <v>20</v>
          </cell>
          <cell r="C2171" t="str">
            <v>2112019906USD-195-31</v>
          </cell>
          <cell r="D2171" t="str">
            <v>Intereses y otros por pagar Otras (Intereses Devengados por Pagar - DPF (1M / IR</v>
          </cell>
          <cell r="E2171">
            <v>-1102.74</v>
          </cell>
          <cell r="F2171">
            <v>4135.2700000000004</v>
          </cell>
          <cell r="G2171">
            <v>4273.1099999999997</v>
          </cell>
          <cell r="H2171">
            <v>-1240.58</v>
          </cell>
          <cell r="I2171">
            <v>-1102.74</v>
          </cell>
          <cell r="J2171">
            <v>4135.2700000000004</v>
          </cell>
          <cell r="K2171">
            <v>4273.1099999999997</v>
          </cell>
          <cell r="L2171">
            <v>-1240.58</v>
          </cell>
        </row>
        <row r="2172">
          <cell r="A2172" t="str">
            <v>211204</v>
          </cell>
          <cell r="B2172">
            <v>6</v>
          </cell>
          <cell r="C2172">
            <v>211204</v>
          </cell>
          <cell r="D2172" t="str">
            <v>DEPÓSITOS DE AHORRO PROGRAMADO</v>
          </cell>
          <cell r="I2172">
            <v>-217449.68</v>
          </cell>
          <cell r="J2172">
            <v>808263.89</v>
          </cell>
          <cell r="K2172">
            <v>811470.86</v>
          </cell>
          <cell r="L2172">
            <v>-220656.65</v>
          </cell>
        </row>
        <row r="2173">
          <cell r="A2173" t="str">
            <v>21120403 U</v>
          </cell>
          <cell r="B2173">
            <v>12</v>
          </cell>
          <cell r="C2173" t="str">
            <v>21120403 USD</v>
          </cell>
          <cell r="D2173" t="str">
            <v>Empresas privadas - ML</v>
          </cell>
          <cell r="E2173">
            <v>-347.9</v>
          </cell>
          <cell r="F2173">
            <v>853.09</v>
          </cell>
          <cell r="G2173">
            <v>854.27</v>
          </cell>
          <cell r="H2173">
            <v>-349.08</v>
          </cell>
          <cell r="I2173">
            <v>-347.9</v>
          </cell>
          <cell r="J2173">
            <v>853.09</v>
          </cell>
          <cell r="K2173">
            <v>854.27</v>
          </cell>
          <cell r="L2173">
            <v>-349.08</v>
          </cell>
        </row>
        <row r="2174">
          <cell r="A2174" t="str">
            <v>2112040302</v>
          </cell>
          <cell r="B2174">
            <v>18</v>
          </cell>
          <cell r="C2174" t="str">
            <v>21120403USD-196-02</v>
          </cell>
          <cell r="D2174" t="str">
            <v>Empresas privadas - ML (Obligaciones con el Publico DPF (1M / I-Residents))</v>
          </cell>
          <cell r="E2174">
            <v>0</v>
          </cell>
          <cell r="F2174">
            <v>20.96</v>
          </cell>
          <cell r="G2174">
            <v>20.96</v>
          </cell>
          <cell r="H2174">
            <v>0</v>
          </cell>
          <cell r="I2174">
            <v>0</v>
          </cell>
          <cell r="J2174">
            <v>20.96</v>
          </cell>
          <cell r="K2174">
            <v>20.96</v>
          </cell>
          <cell r="L2174">
            <v>0</v>
          </cell>
        </row>
        <row r="2175">
          <cell r="A2175" t="str">
            <v>2112040303</v>
          </cell>
          <cell r="B2175">
            <v>18</v>
          </cell>
          <cell r="C2175" t="str">
            <v>21120403USD-196-03</v>
          </cell>
          <cell r="D2175" t="str">
            <v>Empresas privadas - ML (Obligaciones con el Publico DPF (1M / I-Residents))</v>
          </cell>
          <cell r="E2175">
            <v>0</v>
          </cell>
          <cell r="F2175">
            <v>6.11</v>
          </cell>
          <cell r="G2175">
            <v>6.11</v>
          </cell>
          <cell r="H2175">
            <v>0</v>
          </cell>
          <cell r="I2175">
            <v>0</v>
          </cell>
          <cell r="J2175">
            <v>6.11</v>
          </cell>
          <cell r="K2175">
            <v>6.11</v>
          </cell>
          <cell r="L2175">
            <v>0</v>
          </cell>
        </row>
        <row r="2176">
          <cell r="A2176" t="str">
            <v>2112040304</v>
          </cell>
          <cell r="B2176">
            <v>18</v>
          </cell>
          <cell r="C2176" t="str">
            <v>21120403USD-196-04</v>
          </cell>
          <cell r="D2176" t="str">
            <v>Empresas privadas - ML (Obligaciones con el Publico DPF (1M / I-Residents))</v>
          </cell>
          <cell r="E2176">
            <v>0</v>
          </cell>
          <cell r="F2176">
            <v>193.74</v>
          </cell>
          <cell r="G2176">
            <v>193.74</v>
          </cell>
          <cell r="H2176">
            <v>0</v>
          </cell>
          <cell r="I2176">
            <v>0</v>
          </cell>
          <cell r="J2176">
            <v>193.74</v>
          </cell>
          <cell r="K2176">
            <v>193.74</v>
          </cell>
          <cell r="L2176">
            <v>0</v>
          </cell>
        </row>
        <row r="2177">
          <cell r="A2177" t="str">
            <v>2112040305</v>
          </cell>
          <cell r="B2177">
            <v>18</v>
          </cell>
          <cell r="C2177" t="str">
            <v>21120403USD-196-05</v>
          </cell>
          <cell r="D2177" t="str">
            <v>Empresas privadas - ML (Obligaciones con el Publico DPF (1M / I-Residents))</v>
          </cell>
          <cell r="E2177">
            <v>-347.9</v>
          </cell>
          <cell r="F2177">
            <v>0.13</v>
          </cell>
          <cell r="G2177">
            <v>1.31</v>
          </cell>
          <cell r="H2177">
            <v>-349.08</v>
          </cell>
          <cell r="I2177">
            <v>-347.9</v>
          </cell>
          <cell r="J2177">
            <v>0.13</v>
          </cell>
          <cell r="K2177">
            <v>1.31</v>
          </cell>
          <cell r="L2177">
            <v>-349.08</v>
          </cell>
        </row>
        <row r="2178">
          <cell r="A2178" t="str">
            <v>2112040307</v>
          </cell>
          <cell r="B2178">
            <v>18</v>
          </cell>
          <cell r="C2178" t="str">
            <v>21120403USD-196-07</v>
          </cell>
          <cell r="D2178" t="str">
            <v>Empresas privadas - ML (Obligaciones con el Publico DPF (1M / I-Residents))</v>
          </cell>
          <cell r="E2178">
            <v>0</v>
          </cell>
          <cell r="F2178">
            <v>37.25</v>
          </cell>
          <cell r="G2178">
            <v>37.25</v>
          </cell>
          <cell r="H2178">
            <v>0</v>
          </cell>
          <cell r="I2178">
            <v>0</v>
          </cell>
          <cell r="J2178">
            <v>37.25</v>
          </cell>
          <cell r="K2178">
            <v>37.25</v>
          </cell>
          <cell r="L2178">
            <v>0</v>
          </cell>
        </row>
        <row r="2179">
          <cell r="A2179" t="str">
            <v>2112040310</v>
          </cell>
          <cell r="B2179">
            <v>18</v>
          </cell>
          <cell r="C2179" t="str">
            <v>21120403USD-196-10</v>
          </cell>
          <cell r="D2179" t="str">
            <v>Empresas privadas - ML (Obligaciones con el Publico DPF (1M / I-Residents))</v>
          </cell>
          <cell r="E2179">
            <v>0</v>
          </cell>
          <cell r="F2179">
            <v>29.47</v>
          </cell>
          <cell r="G2179">
            <v>29.47</v>
          </cell>
          <cell r="H2179">
            <v>0</v>
          </cell>
          <cell r="I2179">
            <v>0</v>
          </cell>
          <cell r="J2179">
            <v>29.47</v>
          </cell>
          <cell r="K2179">
            <v>29.47</v>
          </cell>
          <cell r="L2179">
            <v>0</v>
          </cell>
        </row>
        <row r="2180">
          <cell r="A2180" t="str">
            <v>2112040312</v>
          </cell>
          <cell r="B2180">
            <v>18</v>
          </cell>
          <cell r="C2180" t="str">
            <v>21120403USD-196-12</v>
          </cell>
          <cell r="D2180" t="str">
            <v>Empresas privadas - ML (Obligaciones con el Publico DPF (1M / I-Residents))</v>
          </cell>
          <cell r="E2180">
            <v>0</v>
          </cell>
          <cell r="F2180">
            <v>104.59</v>
          </cell>
          <cell r="G2180">
            <v>104.59</v>
          </cell>
          <cell r="H2180">
            <v>0</v>
          </cell>
          <cell r="I2180">
            <v>0</v>
          </cell>
          <cell r="J2180">
            <v>104.59</v>
          </cell>
          <cell r="K2180">
            <v>104.59</v>
          </cell>
          <cell r="L2180">
            <v>0</v>
          </cell>
        </row>
        <row r="2181">
          <cell r="A2181" t="str">
            <v>2112040325</v>
          </cell>
          <cell r="B2181">
            <v>18</v>
          </cell>
          <cell r="C2181" t="str">
            <v>21120403USD-196-25</v>
          </cell>
          <cell r="D2181" t="str">
            <v>Empresas privadas - ML (Obligaciones con el Publico DPF (1M / I-Residents))</v>
          </cell>
          <cell r="E2181">
            <v>0</v>
          </cell>
          <cell r="F2181">
            <v>105.87</v>
          </cell>
          <cell r="G2181">
            <v>105.87</v>
          </cell>
          <cell r="H2181">
            <v>0</v>
          </cell>
          <cell r="I2181">
            <v>0</v>
          </cell>
          <cell r="J2181">
            <v>105.87</v>
          </cell>
          <cell r="K2181">
            <v>105.87</v>
          </cell>
          <cell r="L2181">
            <v>0</v>
          </cell>
        </row>
        <row r="2182">
          <cell r="A2182" t="str">
            <v>2112040327</v>
          </cell>
          <cell r="B2182">
            <v>18</v>
          </cell>
          <cell r="C2182" t="str">
            <v>21120403USD-196-27</v>
          </cell>
          <cell r="D2182" t="str">
            <v>Empresas privadas - ML (Obligaciones con el Publico DPF (1M / I-Residents))</v>
          </cell>
          <cell r="E2182">
            <v>0</v>
          </cell>
          <cell r="F2182">
            <v>53.56</v>
          </cell>
          <cell r="G2182">
            <v>53.56</v>
          </cell>
          <cell r="H2182">
            <v>0</v>
          </cell>
          <cell r="I2182">
            <v>0</v>
          </cell>
          <cell r="J2182">
            <v>53.56</v>
          </cell>
          <cell r="K2182">
            <v>53.56</v>
          </cell>
          <cell r="L2182">
            <v>0</v>
          </cell>
        </row>
        <row r="2183">
          <cell r="A2183" t="str">
            <v>2112040331</v>
          </cell>
          <cell r="B2183">
            <v>18</v>
          </cell>
          <cell r="C2183" t="str">
            <v>21120403USD-196-31</v>
          </cell>
          <cell r="D2183" t="str">
            <v>Empresas privadas - ML (Obligaciones con el Publico DPF (1M / I-Residents))</v>
          </cell>
          <cell r="E2183">
            <v>0</v>
          </cell>
          <cell r="F2183">
            <v>301.41000000000003</v>
          </cell>
          <cell r="G2183">
            <v>301.41000000000003</v>
          </cell>
          <cell r="H2183">
            <v>0</v>
          </cell>
          <cell r="I2183">
            <v>0</v>
          </cell>
          <cell r="J2183">
            <v>301.41000000000003</v>
          </cell>
          <cell r="K2183">
            <v>301.41000000000003</v>
          </cell>
          <cell r="L2183">
            <v>0</v>
          </cell>
        </row>
        <row r="2184">
          <cell r="A2184" t="str">
            <v>21120404 U</v>
          </cell>
          <cell r="B2184">
            <v>12</v>
          </cell>
          <cell r="C2184" t="str">
            <v>21120404 USD</v>
          </cell>
          <cell r="D2184" t="str">
            <v>Particulares - ML</v>
          </cell>
          <cell r="E2184">
            <v>-216221.5</v>
          </cell>
          <cell r="F2184">
            <v>783982.78</v>
          </cell>
          <cell r="G2184">
            <v>788068.85</v>
          </cell>
          <cell r="H2184">
            <v>-220307.57</v>
          </cell>
          <cell r="I2184">
            <v>-216221.5</v>
          </cell>
          <cell r="J2184">
            <v>783982.78</v>
          </cell>
          <cell r="K2184">
            <v>788068.85</v>
          </cell>
          <cell r="L2184">
            <v>-220307.57</v>
          </cell>
        </row>
        <row r="2185">
          <cell r="A2185" t="str">
            <v>2112040401</v>
          </cell>
          <cell r="B2185">
            <v>18</v>
          </cell>
          <cell r="C2185" t="str">
            <v>21120404USD-196-01</v>
          </cell>
          <cell r="D2185" t="str">
            <v>Particulares - ML (Obligaciones con el Publico DPF (1M / I-Residents))</v>
          </cell>
          <cell r="E2185">
            <v>-457.51</v>
          </cell>
          <cell r="F2185">
            <v>84334.62</v>
          </cell>
          <cell r="G2185">
            <v>84336.35</v>
          </cell>
          <cell r="H2185">
            <v>-459.24</v>
          </cell>
          <cell r="I2185">
            <v>-457.51</v>
          </cell>
          <cell r="J2185">
            <v>84334.62</v>
          </cell>
          <cell r="K2185">
            <v>84336.35</v>
          </cell>
          <cell r="L2185">
            <v>-459.24</v>
          </cell>
        </row>
        <row r="2186">
          <cell r="A2186" t="str">
            <v>2112040402</v>
          </cell>
          <cell r="B2186">
            <v>18</v>
          </cell>
          <cell r="C2186" t="str">
            <v>21120404USD-196-02</v>
          </cell>
          <cell r="D2186" t="str">
            <v>Particulares - ML (Obligaciones con el Publico DPF (1M / I-Residents))</v>
          </cell>
          <cell r="E2186">
            <v>-3977.47</v>
          </cell>
          <cell r="F2186">
            <v>4288.67</v>
          </cell>
          <cell r="G2186">
            <v>4331.68</v>
          </cell>
          <cell r="H2186">
            <v>-4020.48</v>
          </cell>
          <cell r="I2186">
            <v>-3977.47</v>
          </cell>
          <cell r="J2186">
            <v>4288.67</v>
          </cell>
          <cell r="K2186">
            <v>4331.68</v>
          </cell>
          <cell r="L2186">
            <v>-4020.48</v>
          </cell>
        </row>
        <row r="2187">
          <cell r="A2187" t="str">
            <v>2112040403</v>
          </cell>
          <cell r="B2187">
            <v>18</v>
          </cell>
          <cell r="C2187" t="str">
            <v>21120404USD-196-03</v>
          </cell>
          <cell r="D2187" t="str">
            <v>Particulares - ML (Obligaciones con el Publico DPF (1M / I-Residents))</v>
          </cell>
          <cell r="E2187">
            <v>-7220</v>
          </cell>
          <cell r="F2187">
            <v>20227.57</v>
          </cell>
          <cell r="G2187">
            <v>18890.54</v>
          </cell>
          <cell r="H2187">
            <v>-5882.97</v>
          </cell>
          <cell r="I2187">
            <v>-7220</v>
          </cell>
          <cell r="J2187">
            <v>20227.57</v>
          </cell>
          <cell r="K2187">
            <v>18890.54</v>
          </cell>
          <cell r="L2187">
            <v>-5882.97</v>
          </cell>
        </row>
        <row r="2188">
          <cell r="A2188" t="str">
            <v>2112040404</v>
          </cell>
          <cell r="B2188">
            <v>18</v>
          </cell>
          <cell r="C2188" t="str">
            <v>21120404USD-196-04</v>
          </cell>
          <cell r="D2188" t="str">
            <v>Particulares - ML (Obligaciones con el Publico DPF (1M / I-Residents))</v>
          </cell>
          <cell r="E2188">
            <v>-15363.7</v>
          </cell>
          <cell r="F2188">
            <v>14578.41</v>
          </cell>
          <cell r="G2188">
            <v>14811.37</v>
          </cell>
          <cell r="H2188">
            <v>-15596.66</v>
          </cell>
          <cell r="I2188">
            <v>-15363.7</v>
          </cell>
          <cell r="J2188">
            <v>14578.41</v>
          </cell>
          <cell r="K2188">
            <v>14811.37</v>
          </cell>
          <cell r="L2188">
            <v>-15596.66</v>
          </cell>
        </row>
        <row r="2189">
          <cell r="A2189" t="str">
            <v>2112040405</v>
          </cell>
          <cell r="B2189">
            <v>18</v>
          </cell>
          <cell r="C2189" t="str">
            <v>21120404USD-196-05</v>
          </cell>
          <cell r="D2189" t="str">
            <v>Particulares - ML (Obligaciones con el Publico DPF (1M / I-Residents))</v>
          </cell>
          <cell r="E2189">
            <v>-7011.23</v>
          </cell>
          <cell r="F2189">
            <v>10269.709999999999</v>
          </cell>
          <cell r="G2189">
            <v>12214.54</v>
          </cell>
          <cell r="H2189">
            <v>-8956.06</v>
          </cell>
          <cell r="I2189">
            <v>-7011.23</v>
          </cell>
          <cell r="J2189">
            <v>10269.709999999999</v>
          </cell>
          <cell r="K2189">
            <v>12214.54</v>
          </cell>
          <cell r="L2189">
            <v>-8956.06</v>
          </cell>
        </row>
        <row r="2190">
          <cell r="A2190" t="str">
            <v>2112040407</v>
          </cell>
          <cell r="B2190">
            <v>18</v>
          </cell>
          <cell r="C2190" t="str">
            <v>21120404USD-196-07</v>
          </cell>
          <cell r="D2190" t="str">
            <v>Particulares - ML (Obligaciones con el Publico DPF (1M / I-Residents))</v>
          </cell>
          <cell r="E2190">
            <v>-2100.36</v>
          </cell>
          <cell r="F2190">
            <v>73954.81</v>
          </cell>
          <cell r="G2190">
            <v>74090.91</v>
          </cell>
          <cell r="H2190">
            <v>-2236.46</v>
          </cell>
          <cell r="I2190">
            <v>-2100.36</v>
          </cell>
          <cell r="J2190">
            <v>73954.81</v>
          </cell>
          <cell r="K2190">
            <v>74090.91</v>
          </cell>
          <cell r="L2190">
            <v>-2236.46</v>
          </cell>
        </row>
        <row r="2191">
          <cell r="A2191" t="str">
            <v>2112040408</v>
          </cell>
          <cell r="B2191">
            <v>18</v>
          </cell>
          <cell r="C2191" t="str">
            <v>21120404USD-196-08</v>
          </cell>
          <cell r="D2191" t="str">
            <v>Particulares - ML (Obligaciones con el Publico DPF (1M / I-Residents))</v>
          </cell>
          <cell r="E2191">
            <v>-1593.65</v>
          </cell>
          <cell r="F2191">
            <v>29275.29</v>
          </cell>
          <cell r="G2191">
            <v>29321.27</v>
          </cell>
          <cell r="H2191">
            <v>-1639.63</v>
          </cell>
          <cell r="I2191">
            <v>-1593.65</v>
          </cell>
          <cell r="J2191">
            <v>29275.29</v>
          </cell>
          <cell r="K2191">
            <v>29321.27</v>
          </cell>
          <cell r="L2191">
            <v>-1639.63</v>
          </cell>
        </row>
        <row r="2192">
          <cell r="A2192" t="str">
            <v>2112040410</v>
          </cell>
          <cell r="B2192">
            <v>18</v>
          </cell>
          <cell r="C2192" t="str">
            <v>21120404USD-196-10</v>
          </cell>
          <cell r="D2192" t="str">
            <v>Particulares - ML (Obligaciones con el Publico DPF (1M / I-Residents))</v>
          </cell>
          <cell r="E2192">
            <v>-1425.03</v>
          </cell>
          <cell r="F2192">
            <v>17574.009999999998</v>
          </cell>
          <cell r="G2192">
            <v>17631.68</v>
          </cell>
          <cell r="H2192">
            <v>-1482.7</v>
          </cell>
          <cell r="I2192">
            <v>-1425.03</v>
          </cell>
          <cell r="J2192">
            <v>17574.009999999998</v>
          </cell>
          <cell r="K2192">
            <v>17631.68</v>
          </cell>
          <cell r="L2192">
            <v>-1482.7</v>
          </cell>
        </row>
        <row r="2193">
          <cell r="A2193" t="str">
            <v>2112040411</v>
          </cell>
          <cell r="B2193">
            <v>18</v>
          </cell>
          <cell r="C2193" t="str">
            <v>21120404USD-196-11</v>
          </cell>
          <cell r="D2193" t="str">
            <v>Particulares - ML (Obligaciones con el Publico DPF (1M / I-Residents))</v>
          </cell>
          <cell r="E2193">
            <v>-22950.73</v>
          </cell>
          <cell r="F2193">
            <v>14609.52</v>
          </cell>
          <cell r="G2193">
            <v>15934.58</v>
          </cell>
          <cell r="H2193">
            <v>-24275.79</v>
          </cell>
          <cell r="I2193">
            <v>-22950.73</v>
          </cell>
          <cell r="J2193">
            <v>14609.52</v>
          </cell>
          <cell r="K2193">
            <v>15934.58</v>
          </cell>
          <cell r="L2193">
            <v>-24275.79</v>
          </cell>
        </row>
        <row r="2194">
          <cell r="A2194" t="str">
            <v>2112040412</v>
          </cell>
          <cell r="B2194">
            <v>18</v>
          </cell>
          <cell r="C2194" t="str">
            <v>21120404USD-196-12</v>
          </cell>
          <cell r="D2194" t="str">
            <v>Particulares - ML (Obligaciones con el Publico DPF (1M / I-Residents))</v>
          </cell>
          <cell r="E2194">
            <v>-10365.209999999999</v>
          </cell>
          <cell r="F2194">
            <v>38243.279999999999</v>
          </cell>
          <cell r="G2194">
            <v>37578.11</v>
          </cell>
          <cell r="H2194">
            <v>-9700.0400000000009</v>
          </cell>
          <cell r="I2194">
            <v>-10365.209999999999</v>
          </cell>
          <cell r="J2194">
            <v>38243.279999999999</v>
          </cell>
          <cell r="K2194">
            <v>37578.11</v>
          </cell>
          <cell r="L2194">
            <v>-9700.0400000000009</v>
          </cell>
        </row>
        <row r="2195">
          <cell r="A2195" t="str">
            <v>2112040413</v>
          </cell>
          <cell r="B2195">
            <v>18</v>
          </cell>
          <cell r="C2195" t="str">
            <v>21120404USD-196-13</v>
          </cell>
          <cell r="D2195" t="str">
            <v>Particulares - ML (Obligaciones con el Publico DPF (1M / I-Residents))</v>
          </cell>
          <cell r="E2195">
            <v>-10196.07</v>
          </cell>
          <cell r="F2195">
            <v>13776.76</v>
          </cell>
          <cell r="G2195">
            <v>13667.61</v>
          </cell>
          <cell r="H2195">
            <v>-10086.92</v>
          </cell>
          <cell r="I2195">
            <v>-10196.07</v>
          </cell>
          <cell r="J2195">
            <v>13776.76</v>
          </cell>
          <cell r="K2195">
            <v>13667.61</v>
          </cell>
          <cell r="L2195">
            <v>-10086.92</v>
          </cell>
        </row>
        <row r="2196">
          <cell r="A2196" t="str">
            <v>2112040417</v>
          </cell>
          <cell r="B2196">
            <v>18</v>
          </cell>
          <cell r="C2196" t="str">
            <v>21120404USD-196-17</v>
          </cell>
          <cell r="D2196" t="str">
            <v>Particulares - ML (Obligaciones con el Publico DPF (1M / I-Residents))</v>
          </cell>
          <cell r="E2196">
            <v>-1161.18</v>
          </cell>
          <cell r="F2196">
            <v>149012.84</v>
          </cell>
          <cell r="G2196">
            <v>149047.66</v>
          </cell>
          <cell r="H2196">
            <v>-1196</v>
          </cell>
          <cell r="I2196">
            <v>-1161.18</v>
          </cell>
          <cell r="J2196">
            <v>149012.84</v>
          </cell>
          <cell r="K2196">
            <v>149047.66</v>
          </cell>
          <cell r="L2196">
            <v>-1196</v>
          </cell>
        </row>
        <row r="2197">
          <cell r="A2197" t="str">
            <v>2112040418</v>
          </cell>
          <cell r="B2197">
            <v>18</v>
          </cell>
          <cell r="C2197" t="str">
            <v>21120404USD-196-18</v>
          </cell>
          <cell r="D2197" t="str">
            <v>Particulares - ML (Obligaciones con el Publico DPF (1M / I-Residents))</v>
          </cell>
          <cell r="E2197">
            <v>-1777.26</v>
          </cell>
          <cell r="F2197">
            <v>14230.19</v>
          </cell>
          <cell r="G2197">
            <v>14237.35</v>
          </cell>
          <cell r="H2197">
            <v>-1784.42</v>
          </cell>
          <cell r="I2197">
            <v>-1777.26</v>
          </cell>
          <cell r="J2197">
            <v>14230.19</v>
          </cell>
          <cell r="K2197">
            <v>14237.35</v>
          </cell>
          <cell r="L2197">
            <v>-1784.42</v>
          </cell>
        </row>
        <row r="2198">
          <cell r="A2198" t="str">
            <v>2112040419</v>
          </cell>
          <cell r="B2198">
            <v>18</v>
          </cell>
          <cell r="C2198" t="str">
            <v>21120404USD-196-19</v>
          </cell>
          <cell r="D2198" t="str">
            <v>Particulares - ML (Obligaciones con el Publico DPF (1M / I-Residents))</v>
          </cell>
          <cell r="E2198">
            <v>-10945.24</v>
          </cell>
          <cell r="F2198">
            <v>15880.31</v>
          </cell>
          <cell r="G2198">
            <v>16563.240000000002</v>
          </cell>
          <cell r="H2198">
            <v>-11628.17</v>
          </cell>
          <cell r="I2198">
            <v>-10945.24</v>
          </cell>
          <cell r="J2198">
            <v>15880.31</v>
          </cell>
          <cell r="K2198">
            <v>16563.240000000002</v>
          </cell>
          <cell r="L2198">
            <v>-11628.17</v>
          </cell>
        </row>
        <row r="2199">
          <cell r="A2199" t="str">
            <v>2112040422</v>
          </cell>
          <cell r="B2199">
            <v>18</v>
          </cell>
          <cell r="C2199" t="str">
            <v>21120404USD-196-22</v>
          </cell>
          <cell r="D2199" t="str">
            <v>Particulares - ML (Obligaciones con el Publico DPF (1M / I-Residents))</v>
          </cell>
          <cell r="E2199">
            <v>-12969.94</v>
          </cell>
          <cell r="F2199">
            <v>3511.84</v>
          </cell>
          <cell r="G2199">
            <v>3195.13</v>
          </cell>
          <cell r="H2199">
            <v>-12653.23</v>
          </cell>
          <cell r="I2199">
            <v>-12969.94</v>
          </cell>
          <cell r="J2199">
            <v>3511.84</v>
          </cell>
          <cell r="K2199">
            <v>3195.13</v>
          </cell>
          <cell r="L2199">
            <v>-12653.23</v>
          </cell>
        </row>
        <row r="2200">
          <cell r="A2200" t="str">
            <v>2112040423</v>
          </cell>
          <cell r="B2200">
            <v>18</v>
          </cell>
          <cell r="C2200" t="str">
            <v>21120404USD-196-23</v>
          </cell>
          <cell r="D2200" t="str">
            <v>Particulares - ML (Obligaciones con el Publico DPF (1M / I-Residents))</v>
          </cell>
          <cell r="E2200">
            <v>0</v>
          </cell>
          <cell r="F2200">
            <v>63896.95</v>
          </cell>
          <cell r="G2200">
            <v>63896.95</v>
          </cell>
          <cell r="H2200">
            <v>0</v>
          </cell>
          <cell r="I2200">
            <v>0</v>
          </cell>
          <cell r="J2200">
            <v>63896.95</v>
          </cell>
          <cell r="K2200">
            <v>63896.95</v>
          </cell>
          <cell r="L2200">
            <v>0</v>
          </cell>
        </row>
        <row r="2201">
          <cell r="A2201" t="str">
            <v>2112040424</v>
          </cell>
          <cell r="B2201">
            <v>18</v>
          </cell>
          <cell r="C2201" t="str">
            <v>21120404USD-196-24</v>
          </cell>
          <cell r="D2201" t="str">
            <v>Particulares - ML (Obligaciones con el Publico DPF (1M / I-Residents))</v>
          </cell>
          <cell r="E2201">
            <v>-1157.28</v>
          </cell>
          <cell r="F2201">
            <v>15608.82</v>
          </cell>
          <cell r="G2201">
            <v>15643.05</v>
          </cell>
          <cell r="H2201">
            <v>-1191.51</v>
          </cell>
          <cell r="I2201">
            <v>-1157.28</v>
          </cell>
          <cell r="J2201">
            <v>15608.82</v>
          </cell>
          <cell r="K2201">
            <v>15643.05</v>
          </cell>
          <cell r="L2201">
            <v>-1191.51</v>
          </cell>
        </row>
        <row r="2202">
          <cell r="A2202" t="str">
            <v>2112040425</v>
          </cell>
          <cell r="B2202">
            <v>18</v>
          </cell>
          <cell r="C2202" t="str">
            <v>21120404USD-196-25</v>
          </cell>
          <cell r="D2202" t="str">
            <v>Particulares - ML (Obligaciones con el Publico DPF (1M / I-Residents))</v>
          </cell>
          <cell r="E2202">
            <v>-56355.71</v>
          </cell>
          <cell r="F2202">
            <v>13042.86</v>
          </cell>
          <cell r="G2202">
            <v>16465.400000000001</v>
          </cell>
          <cell r="H2202">
            <v>-59778.25</v>
          </cell>
          <cell r="I2202">
            <v>-56355.71</v>
          </cell>
          <cell r="J2202">
            <v>13042.86</v>
          </cell>
          <cell r="K2202">
            <v>16465.400000000001</v>
          </cell>
          <cell r="L2202">
            <v>-59778.25</v>
          </cell>
        </row>
        <row r="2203">
          <cell r="A2203" t="str">
            <v>2112040426</v>
          </cell>
          <cell r="B2203">
            <v>18</v>
          </cell>
          <cell r="C2203" t="str">
            <v>21120404USD-196-26</v>
          </cell>
          <cell r="D2203" t="str">
            <v>Particulares - ML (Obligaciones con el Publico DPF (1M / I-Residents))</v>
          </cell>
          <cell r="E2203">
            <v>-3326.3</v>
          </cell>
          <cell r="F2203">
            <v>85787.37</v>
          </cell>
          <cell r="G2203">
            <v>83245.95</v>
          </cell>
          <cell r="H2203">
            <v>-784.88</v>
          </cell>
          <cell r="I2203">
            <v>-3326.3</v>
          </cell>
          <cell r="J2203">
            <v>85787.37</v>
          </cell>
          <cell r="K2203">
            <v>83245.95</v>
          </cell>
          <cell r="L2203">
            <v>-784.88</v>
          </cell>
        </row>
        <row r="2204">
          <cell r="A2204" t="str">
            <v>2112040427</v>
          </cell>
          <cell r="B2204">
            <v>18</v>
          </cell>
          <cell r="C2204" t="str">
            <v>21120404USD-196-27</v>
          </cell>
          <cell r="D2204" t="str">
            <v>Particulares - ML (Obligaciones con el Publico DPF (1M / I-Residents))</v>
          </cell>
          <cell r="E2204">
            <v>-2668.67</v>
          </cell>
          <cell r="F2204">
            <v>23634.53</v>
          </cell>
          <cell r="G2204">
            <v>23778.21</v>
          </cell>
          <cell r="H2204">
            <v>-2812.35</v>
          </cell>
          <cell r="I2204">
            <v>-2668.67</v>
          </cell>
          <cell r="J2204">
            <v>23634.53</v>
          </cell>
          <cell r="K2204">
            <v>23778.21</v>
          </cell>
          <cell r="L2204">
            <v>-2812.35</v>
          </cell>
        </row>
        <row r="2205">
          <cell r="A2205" t="str">
            <v>2112040431</v>
          </cell>
          <cell r="B2205">
            <v>18</v>
          </cell>
          <cell r="C2205" t="str">
            <v>21120404USD-196-31</v>
          </cell>
          <cell r="D2205" t="str">
            <v>Particulares - ML (Obligaciones con el Publico DPF (1M / I-Residents))</v>
          </cell>
          <cell r="E2205">
            <v>-2325.63</v>
          </cell>
          <cell r="F2205">
            <v>36062.120000000003</v>
          </cell>
          <cell r="G2205">
            <v>36240.870000000003</v>
          </cell>
          <cell r="H2205">
            <v>-2504.38</v>
          </cell>
          <cell r="I2205">
            <v>-2325.63</v>
          </cell>
          <cell r="J2205">
            <v>36062.120000000003</v>
          </cell>
          <cell r="K2205">
            <v>36240.870000000003</v>
          </cell>
          <cell r="L2205">
            <v>-2504.38</v>
          </cell>
        </row>
        <row r="2206">
          <cell r="A2206" t="str">
            <v>2112040441</v>
          </cell>
          <cell r="B2206">
            <v>18</v>
          </cell>
          <cell r="C2206" t="str">
            <v>21120404USD-196-41</v>
          </cell>
          <cell r="D2206" t="str">
            <v>Particulares - ML (Obligaciones con el Publico DPF (1M / I-Residents))</v>
          </cell>
          <cell r="E2206">
            <v>-40623.25</v>
          </cell>
          <cell r="F2206">
            <v>40831.83</v>
          </cell>
          <cell r="G2206">
            <v>41755.949999999997</v>
          </cell>
          <cell r="H2206">
            <v>-41547.370000000003</v>
          </cell>
          <cell r="I2206">
            <v>-40623.25</v>
          </cell>
          <cell r="J2206">
            <v>40831.83</v>
          </cell>
          <cell r="K2206">
            <v>41755.949999999997</v>
          </cell>
          <cell r="L2206">
            <v>-41547.370000000003</v>
          </cell>
        </row>
        <row r="2207">
          <cell r="A2207" t="str">
            <v>2112040458</v>
          </cell>
          <cell r="B2207">
            <v>18</v>
          </cell>
          <cell r="C2207" t="str">
            <v>21120404USD-196-58</v>
          </cell>
          <cell r="D2207" t="str">
            <v>Particulares - ML (Obligaciones con el Publico DPF (1M / I-Residents))</v>
          </cell>
          <cell r="E2207">
            <v>-250.08</v>
          </cell>
          <cell r="F2207">
            <v>544.82000000000005</v>
          </cell>
          <cell r="G2207">
            <v>384.8</v>
          </cell>
          <cell r="H2207">
            <v>-90.06</v>
          </cell>
          <cell r="I2207">
            <v>-250.08</v>
          </cell>
          <cell r="J2207">
            <v>544.82000000000005</v>
          </cell>
          <cell r="K2207">
            <v>384.8</v>
          </cell>
          <cell r="L2207">
            <v>-90.06</v>
          </cell>
        </row>
        <row r="2208">
          <cell r="A2208" t="str">
            <v>2112040459</v>
          </cell>
          <cell r="B2208">
            <v>18</v>
          </cell>
          <cell r="C2208" t="str">
            <v>21120404USD-196-59</v>
          </cell>
          <cell r="D2208" t="str">
            <v>Particulares - ML (Obligaciones con el Publico DPF (1M / I-Residents))</v>
          </cell>
          <cell r="E2208">
            <v>0</v>
          </cell>
          <cell r="F2208">
            <v>805.65</v>
          </cell>
          <cell r="G2208">
            <v>805.65</v>
          </cell>
          <cell r="H2208">
            <v>0</v>
          </cell>
          <cell r="I2208">
            <v>0</v>
          </cell>
          <cell r="J2208">
            <v>805.65</v>
          </cell>
          <cell r="K2208">
            <v>805.65</v>
          </cell>
          <cell r="L2208">
            <v>0</v>
          </cell>
        </row>
        <row r="2209">
          <cell r="A2209" t="str">
            <v>2112049903</v>
          </cell>
          <cell r="B2209">
            <v>14</v>
          </cell>
          <cell r="C2209" t="str">
            <v>2112049903 USD</v>
          </cell>
          <cell r="D2209" t="str">
            <v>Intereses y otros por pagar - ML</v>
          </cell>
          <cell r="E2209">
            <v>-0.87</v>
          </cell>
          <cell r="F2209">
            <v>91.73</v>
          </cell>
          <cell r="G2209">
            <v>90.86</v>
          </cell>
          <cell r="H2209">
            <v>0</v>
          </cell>
          <cell r="I2209">
            <v>-0.87</v>
          </cell>
          <cell r="J2209">
            <v>91.73</v>
          </cell>
          <cell r="K2209">
            <v>90.86</v>
          </cell>
          <cell r="L2209">
            <v>0</v>
          </cell>
        </row>
        <row r="2210">
          <cell r="A2210" t="str">
            <v>211204990203</v>
          </cell>
          <cell r="B2210">
            <v>20</v>
          </cell>
          <cell r="C2210" t="str">
            <v>2112049903USD-195-02</v>
          </cell>
          <cell r="D2210" t="str">
            <v>Intereses y otros por pagar - ML (Intereses Devengados por Pagar - DPF (1M / IRe</v>
          </cell>
          <cell r="E2210">
            <v>0</v>
          </cell>
          <cell r="F2210">
            <v>27.11</v>
          </cell>
          <cell r="G2210">
            <v>27.11</v>
          </cell>
          <cell r="H2210">
            <v>0</v>
          </cell>
          <cell r="I2210">
            <v>0</v>
          </cell>
          <cell r="J2210">
            <v>27.11</v>
          </cell>
          <cell r="K2210">
            <v>27.11</v>
          </cell>
          <cell r="L2210">
            <v>0</v>
          </cell>
        </row>
        <row r="2211">
          <cell r="A2211" t="str">
            <v>211204990303</v>
          </cell>
          <cell r="B2211">
            <v>20</v>
          </cell>
          <cell r="C2211" t="str">
            <v>2112049903USD-195-03</v>
          </cell>
          <cell r="D2211" t="str">
            <v>Intereses y otros por pagar - ML (Intereses Devengados por Pagar - DPF (1M / IRe</v>
          </cell>
          <cell r="E2211">
            <v>0</v>
          </cell>
          <cell r="F2211">
            <v>7.91</v>
          </cell>
          <cell r="G2211">
            <v>7.91</v>
          </cell>
          <cell r="H2211">
            <v>0</v>
          </cell>
          <cell r="I2211">
            <v>0</v>
          </cell>
          <cell r="J2211">
            <v>7.91</v>
          </cell>
          <cell r="K2211">
            <v>7.91</v>
          </cell>
          <cell r="L2211">
            <v>0</v>
          </cell>
        </row>
        <row r="2212">
          <cell r="A2212" t="str">
            <v>211204990403</v>
          </cell>
          <cell r="B2212">
            <v>20</v>
          </cell>
          <cell r="C2212" t="str">
            <v>2112049903USD-195-04</v>
          </cell>
          <cell r="D2212" t="str">
            <v>Intereses y otros por pagar - ML (Intereses Devengados por Pagar - DPF (1M / IRe</v>
          </cell>
          <cell r="E2212">
            <v>0</v>
          </cell>
          <cell r="F2212">
            <v>4.6399999999999997</v>
          </cell>
          <cell r="G2212">
            <v>4.6399999999999997</v>
          </cell>
          <cell r="H2212">
            <v>0</v>
          </cell>
          <cell r="I2212">
            <v>0</v>
          </cell>
          <cell r="J2212">
            <v>4.6399999999999997</v>
          </cell>
          <cell r="K2212">
            <v>4.6399999999999997</v>
          </cell>
          <cell r="L2212">
            <v>0</v>
          </cell>
        </row>
        <row r="2213">
          <cell r="A2213" t="str">
            <v>211204990503</v>
          </cell>
          <cell r="B2213">
            <v>20</v>
          </cell>
          <cell r="C2213" t="str">
            <v>2112049903USD-195-05</v>
          </cell>
          <cell r="D2213" t="str">
            <v>Intereses y otros por pagar - ML (Intereses Devengados por Pagar - DPF (1M / IRe</v>
          </cell>
          <cell r="E2213">
            <v>-0.87</v>
          </cell>
          <cell r="F2213">
            <v>1.31</v>
          </cell>
          <cell r="G2213">
            <v>0.44</v>
          </cell>
          <cell r="H2213">
            <v>0</v>
          </cell>
          <cell r="I2213">
            <v>-0.87</v>
          </cell>
          <cell r="J2213">
            <v>1.31</v>
          </cell>
          <cell r="K2213">
            <v>0.44</v>
          </cell>
          <cell r="L2213">
            <v>0</v>
          </cell>
        </row>
        <row r="2214">
          <cell r="A2214" t="str">
            <v>211204990703</v>
          </cell>
          <cell r="B2214">
            <v>20</v>
          </cell>
          <cell r="C2214" t="str">
            <v>2112049903USD-195-07</v>
          </cell>
          <cell r="D2214" t="str">
            <v>Intereses y otros por pagar - ML (Intereses Devengados por Pagar - DPF (1M / IRe</v>
          </cell>
          <cell r="E2214">
            <v>0</v>
          </cell>
          <cell r="F2214">
            <v>9.4499999999999993</v>
          </cell>
          <cell r="G2214">
            <v>9.4499999999999993</v>
          </cell>
          <cell r="H2214">
            <v>0</v>
          </cell>
          <cell r="I2214">
            <v>0</v>
          </cell>
          <cell r="J2214">
            <v>9.4499999999999993</v>
          </cell>
          <cell r="K2214">
            <v>9.4499999999999993</v>
          </cell>
          <cell r="L2214">
            <v>0</v>
          </cell>
        </row>
        <row r="2215">
          <cell r="A2215" t="str">
            <v>211204991003</v>
          </cell>
          <cell r="B2215">
            <v>20</v>
          </cell>
          <cell r="C2215" t="str">
            <v>2112049903USD-195-10</v>
          </cell>
          <cell r="D2215" t="str">
            <v>Intereses y otros por pagar - ML (Intereses Devengados por Pagar - DPF (1M / IRe</v>
          </cell>
          <cell r="E2215">
            <v>0</v>
          </cell>
          <cell r="F2215">
            <v>5.81</v>
          </cell>
          <cell r="G2215">
            <v>5.81</v>
          </cell>
          <cell r="H2215">
            <v>0</v>
          </cell>
          <cell r="I2215">
            <v>0</v>
          </cell>
          <cell r="J2215">
            <v>5.81</v>
          </cell>
          <cell r="K2215">
            <v>5.81</v>
          </cell>
          <cell r="L2215">
            <v>0</v>
          </cell>
        </row>
        <row r="2216">
          <cell r="A2216" t="str">
            <v>211204991203</v>
          </cell>
          <cell r="B2216">
            <v>20</v>
          </cell>
          <cell r="C2216" t="str">
            <v>2112049903USD-195-12</v>
          </cell>
          <cell r="D2216" t="str">
            <v>Intereses y otros por pagar - ML (Intereses Devengados por Pagar - DPF (1M / IRe</v>
          </cell>
          <cell r="E2216">
            <v>0</v>
          </cell>
          <cell r="F2216">
            <v>6.07</v>
          </cell>
          <cell r="G2216">
            <v>6.07</v>
          </cell>
          <cell r="H2216">
            <v>0</v>
          </cell>
          <cell r="I2216">
            <v>0</v>
          </cell>
          <cell r="J2216">
            <v>6.07</v>
          </cell>
          <cell r="K2216">
            <v>6.07</v>
          </cell>
          <cell r="L2216">
            <v>0</v>
          </cell>
        </row>
        <row r="2217">
          <cell r="A2217" t="str">
            <v>211204992503</v>
          </cell>
          <cell r="B2217">
            <v>20</v>
          </cell>
          <cell r="C2217" t="str">
            <v>2112049903USD-195-25</v>
          </cell>
          <cell r="D2217" t="str">
            <v>Intereses y otros por pagar - ML (Intereses Devengados por Pagar - DPF (1M / IRe</v>
          </cell>
          <cell r="E2217">
            <v>0</v>
          </cell>
          <cell r="F2217">
            <v>8</v>
          </cell>
          <cell r="G2217">
            <v>8</v>
          </cell>
          <cell r="H2217">
            <v>0</v>
          </cell>
          <cell r="I2217">
            <v>0</v>
          </cell>
          <cell r="J2217">
            <v>8</v>
          </cell>
          <cell r="K2217">
            <v>8</v>
          </cell>
          <cell r="L2217">
            <v>0</v>
          </cell>
        </row>
        <row r="2218">
          <cell r="A2218" t="str">
            <v>211204992703</v>
          </cell>
          <cell r="B2218">
            <v>20</v>
          </cell>
          <cell r="C2218" t="str">
            <v>2112049903USD-195-27</v>
          </cell>
          <cell r="D2218" t="str">
            <v>Intereses y otros por pagar - ML (Intereses Devengados por Pagar - DPF (1M / IRe</v>
          </cell>
          <cell r="E2218">
            <v>0</v>
          </cell>
          <cell r="F2218">
            <v>4.66</v>
          </cell>
          <cell r="G2218">
            <v>4.66</v>
          </cell>
          <cell r="H2218">
            <v>0</v>
          </cell>
          <cell r="I2218">
            <v>0</v>
          </cell>
          <cell r="J2218">
            <v>4.66</v>
          </cell>
          <cell r="K2218">
            <v>4.66</v>
          </cell>
          <cell r="L2218">
            <v>0</v>
          </cell>
        </row>
        <row r="2219">
          <cell r="A2219" t="str">
            <v>211204993103</v>
          </cell>
          <cell r="B2219">
            <v>20</v>
          </cell>
          <cell r="C2219" t="str">
            <v>2112049903USD-195-31</v>
          </cell>
          <cell r="D2219" t="str">
            <v>Intereses y otros por pagar - ML (Intereses Devengados por Pagar - DPF (1M / IRe</v>
          </cell>
          <cell r="E2219">
            <v>0</v>
          </cell>
          <cell r="F2219">
            <v>16.77</v>
          </cell>
          <cell r="G2219">
            <v>16.77</v>
          </cell>
          <cell r="H2219">
            <v>0</v>
          </cell>
          <cell r="I2219">
            <v>0</v>
          </cell>
          <cell r="J2219">
            <v>16.77</v>
          </cell>
          <cell r="K2219">
            <v>16.77</v>
          </cell>
          <cell r="L2219">
            <v>0</v>
          </cell>
        </row>
        <row r="2220">
          <cell r="A2220" t="str">
            <v>2112049904</v>
          </cell>
          <cell r="B2220">
            <v>14</v>
          </cell>
          <cell r="C2220" t="str">
            <v>2112049904 USD</v>
          </cell>
          <cell r="D2220" t="str">
            <v>Intereses y otros por pagar - ML</v>
          </cell>
          <cell r="E2220">
            <v>-879.41</v>
          </cell>
          <cell r="F2220">
            <v>23336.29</v>
          </cell>
          <cell r="G2220">
            <v>22456.880000000001</v>
          </cell>
          <cell r="H2220">
            <v>0</v>
          </cell>
          <cell r="I2220">
            <v>-879.41</v>
          </cell>
          <cell r="J2220">
            <v>23336.29</v>
          </cell>
          <cell r="K2220">
            <v>22456.880000000001</v>
          </cell>
          <cell r="L2220">
            <v>0</v>
          </cell>
        </row>
        <row r="2221">
          <cell r="A2221" t="str">
            <v>211204990104</v>
          </cell>
          <cell r="B2221">
            <v>20</v>
          </cell>
          <cell r="C2221" t="str">
            <v>2112049904USD-195-01</v>
          </cell>
          <cell r="D2221" t="str">
            <v>Intereses y otros por pagar - ML (Intereses Devengados por Pagar - DPF (1M / IRe</v>
          </cell>
          <cell r="E2221">
            <v>-1.1399999999999999</v>
          </cell>
          <cell r="F2221">
            <v>1822.8</v>
          </cell>
          <cell r="G2221">
            <v>1821.66</v>
          </cell>
          <cell r="H2221">
            <v>0</v>
          </cell>
          <cell r="I2221">
            <v>-1.1399999999999999</v>
          </cell>
          <cell r="J2221">
            <v>1822.8</v>
          </cell>
          <cell r="K2221">
            <v>1821.66</v>
          </cell>
          <cell r="L2221">
            <v>0</v>
          </cell>
        </row>
        <row r="2222">
          <cell r="A2222" t="str">
            <v>211204990204</v>
          </cell>
          <cell r="B2222">
            <v>20</v>
          </cell>
          <cell r="C2222" t="str">
            <v>2112049904USD-195-02</v>
          </cell>
          <cell r="D2222" t="str">
            <v>Intereses y otros por pagar - ML (Intereses Devengados por Pagar - DPF (1M / IRe</v>
          </cell>
          <cell r="E2222">
            <v>-15.11</v>
          </cell>
          <cell r="F2222">
            <v>665.78</v>
          </cell>
          <cell r="G2222">
            <v>650.66999999999996</v>
          </cell>
          <cell r="H2222">
            <v>0</v>
          </cell>
          <cell r="I2222">
            <v>-15.11</v>
          </cell>
          <cell r="J2222">
            <v>665.78</v>
          </cell>
          <cell r="K2222">
            <v>650.66999999999996</v>
          </cell>
          <cell r="L2222">
            <v>0</v>
          </cell>
        </row>
        <row r="2223">
          <cell r="A2223" t="str">
            <v>211204990304</v>
          </cell>
          <cell r="B2223">
            <v>20</v>
          </cell>
          <cell r="C2223" t="str">
            <v>2112049904USD-195-03</v>
          </cell>
          <cell r="D2223" t="str">
            <v>Intereses y otros por pagar - ML (Intereses Devengados por Pagar - DPF (1M / IRe</v>
          </cell>
          <cell r="E2223">
            <v>-18.11</v>
          </cell>
          <cell r="F2223">
            <v>765.89</v>
          </cell>
          <cell r="G2223">
            <v>747.78</v>
          </cell>
          <cell r="H2223">
            <v>0</v>
          </cell>
          <cell r="I2223">
            <v>-18.11</v>
          </cell>
          <cell r="J2223">
            <v>765.89</v>
          </cell>
          <cell r="K2223">
            <v>747.78</v>
          </cell>
          <cell r="L2223">
            <v>0</v>
          </cell>
        </row>
        <row r="2224">
          <cell r="A2224" t="str">
            <v>211204990404</v>
          </cell>
          <cell r="B2224">
            <v>20</v>
          </cell>
          <cell r="C2224" t="str">
            <v>2112049904USD-195-04</v>
          </cell>
          <cell r="D2224" t="str">
            <v>Intereses y otros por pagar - ML (Intereses Devengados por Pagar - DPF (1M / IRe</v>
          </cell>
          <cell r="E2224">
            <v>-77.03</v>
          </cell>
          <cell r="F2224">
            <v>1312.58</v>
          </cell>
          <cell r="G2224">
            <v>1235.55</v>
          </cell>
          <cell r="H2224">
            <v>0</v>
          </cell>
          <cell r="I2224">
            <v>-77.03</v>
          </cell>
          <cell r="J2224">
            <v>1312.58</v>
          </cell>
          <cell r="K2224">
            <v>1235.55</v>
          </cell>
          <cell r="L2224">
            <v>0</v>
          </cell>
        </row>
        <row r="2225">
          <cell r="A2225" t="str">
            <v>211204990504</v>
          </cell>
          <cell r="B2225">
            <v>20</v>
          </cell>
          <cell r="C2225" t="str">
            <v>2112049904USD-195-05</v>
          </cell>
          <cell r="D2225" t="str">
            <v>Intereses y otros por pagar - ML (Intereses Devengados por Pagar - DPF (1M / IRe</v>
          </cell>
          <cell r="E2225">
            <v>-28.95</v>
          </cell>
          <cell r="F2225">
            <v>622.66999999999996</v>
          </cell>
          <cell r="G2225">
            <v>593.72</v>
          </cell>
          <cell r="H2225">
            <v>0</v>
          </cell>
          <cell r="I2225">
            <v>-28.95</v>
          </cell>
          <cell r="J2225">
            <v>622.66999999999996</v>
          </cell>
          <cell r="K2225">
            <v>593.72</v>
          </cell>
          <cell r="L2225">
            <v>0</v>
          </cell>
        </row>
        <row r="2226">
          <cell r="A2226" t="str">
            <v>211204990704</v>
          </cell>
          <cell r="B2226">
            <v>20</v>
          </cell>
          <cell r="C2226" t="str">
            <v>2112049904USD-195-07</v>
          </cell>
          <cell r="D2226" t="str">
            <v>Intereses y otros por pagar - ML (Intereses Devengados por Pagar - DPF (1M / IRe</v>
          </cell>
          <cell r="E2226">
            <v>-5.21</v>
          </cell>
          <cell r="F2226">
            <v>1052.1400000000001</v>
          </cell>
          <cell r="G2226">
            <v>1046.93</v>
          </cell>
          <cell r="H2226">
            <v>0</v>
          </cell>
          <cell r="I2226">
            <v>-5.21</v>
          </cell>
          <cell r="J2226">
            <v>1052.1400000000001</v>
          </cell>
          <cell r="K2226">
            <v>1046.93</v>
          </cell>
          <cell r="L2226">
            <v>0</v>
          </cell>
        </row>
        <row r="2227">
          <cell r="A2227" t="str">
            <v>211204990804</v>
          </cell>
          <cell r="B2227">
            <v>20</v>
          </cell>
          <cell r="C2227" t="str">
            <v>2112049904USD-195-08</v>
          </cell>
          <cell r="D2227" t="str">
            <v>Intereses y otros por pagar - ML (Intereses Devengados por Pagar - DPF (1M / IRe</v>
          </cell>
          <cell r="E2227">
            <v>-4.29</v>
          </cell>
          <cell r="F2227">
            <v>464.14</v>
          </cell>
          <cell r="G2227">
            <v>459.85</v>
          </cell>
          <cell r="H2227">
            <v>0</v>
          </cell>
          <cell r="I2227">
            <v>-4.29</v>
          </cell>
          <cell r="J2227">
            <v>464.14</v>
          </cell>
          <cell r="K2227">
            <v>459.85</v>
          </cell>
          <cell r="L2227">
            <v>0</v>
          </cell>
        </row>
        <row r="2228">
          <cell r="A2228" t="str">
            <v>211204991004</v>
          </cell>
          <cell r="B2228">
            <v>20</v>
          </cell>
          <cell r="C2228" t="str">
            <v>2112049904USD-195-10</v>
          </cell>
          <cell r="D2228" t="str">
            <v>Intereses y otros por pagar - ML (Intereses Devengados por Pagar - DPF (1M / IRe</v>
          </cell>
          <cell r="E2228">
            <v>-5.14</v>
          </cell>
          <cell r="F2228">
            <v>409.3</v>
          </cell>
          <cell r="G2228">
            <v>404.16</v>
          </cell>
          <cell r="H2228">
            <v>0</v>
          </cell>
          <cell r="I2228">
            <v>-5.14</v>
          </cell>
          <cell r="J2228">
            <v>409.3</v>
          </cell>
          <cell r="K2228">
            <v>404.16</v>
          </cell>
          <cell r="L2228">
            <v>0</v>
          </cell>
        </row>
        <row r="2229">
          <cell r="A2229" t="str">
            <v>211204991104</v>
          </cell>
          <cell r="B2229">
            <v>20</v>
          </cell>
          <cell r="C2229" t="str">
            <v>2112049904USD-195-11</v>
          </cell>
          <cell r="D2229" t="str">
            <v>Intereses y otros por pagar - ML (Intereses Devengados por Pagar - DPF (1M / IRe</v>
          </cell>
          <cell r="E2229">
            <v>-110.45</v>
          </cell>
          <cell r="F2229">
            <v>910.41</v>
          </cell>
          <cell r="G2229">
            <v>799.96</v>
          </cell>
          <cell r="H2229">
            <v>0</v>
          </cell>
          <cell r="I2229">
            <v>-110.45</v>
          </cell>
          <cell r="J2229">
            <v>910.41</v>
          </cell>
          <cell r="K2229">
            <v>799.96</v>
          </cell>
          <cell r="L2229">
            <v>0</v>
          </cell>
        </row>
        <row r="2230">
          <cell r="A2230" t="str">
            <v>211204991204</v>
          </cell>
          <cell r="B2230">
            <v>20</v>
          </cell>
          <cell r="C2230" t="str">
            <v>2112049904USD-195-12</v>
          </cell>
          <cell r="D2230" t="str">
            <v>Intereses y otros por pagar - ML (Intereses Devengados por Pagar - DPF (1M / IRe</v>
          </cell>
          <cell r="E2230">
            <v>-36.33</v>
          </cell>
          <cell r="F2230">
            <v>1203.1099999999999</v>
          </cell>
          <cell r="G2230">
            <v>1166.78</v>
          </cell>
          <cell r="H2230">
            <v>0</v>
          </cell>
          <cell r="I2230">
            <v>-36.33</v>
          </cell>
          <cell r="J2230">
            <v>1203.1099999999999</v>
          </cell>
          <cell r="K2230">
            <v>1166.78</v>
          </cell>
          <cell r="L2230">
            <v>0</v>
          </cell>
        </row>
        <row r="2231">
          <cell r="A2231" t="str">
            <v>211204991304</v>
          </cell>
          <cell r="B2231">
            <v>20</v>
          </cell>
          <cell r="C2231" t="str">
            <v>2112049904USD-195-13</v>
          </cell>
          <cell r="D2231" t="str">
            <v>Intereses y otros por pagar - ML (Intereses Devengados por Pagar - DPF (1M / IRe</v>
          </cell>
          <cell r="E2231">
            <v>-31.54</v>
          </cell>
          <cell r="F2231">
            <v>455.69</v>
          </cell>
          <cell r="G2231">
            <v>424.15</v>
          </cell>
          <cell r="H2231">
            <v>0</v>
          </cell>
          <cell r="I2231">
            <v>-31.54</v>
          </cell>
          <cell r="J2231">
            <v>455.69</v>
          </cell>
          <cell r="K2231">
            <v>424.15</v>
          </cell>
          <cell r="L2231">
            <v>0</v>
          </cell>
        </row>
        <row r="2232">
          <cell r="A2232" t="str">
            <v>211204991704</v>
          </cell>
          <cell r="B2232">
            <v>20</v>
          </cell>
          <cell r="C2232" t="str">
            <v>2112049904USD-195-17</v>
          </cell>
          <cell r="D2232" t="str">
            <v>Intereses y otros por pagar - ML (Intereses Devengados por Pagar - DPF (1M / IRe</v>
          </cell>
          <cell r="E2232">
            <v>-3.17</v>
          </cell>
          <cell r="F2232">
            <v>4120.6099999999997</v>
          </cell>
          <cell r="G2232">
            <v>4117.4399999999996</v>
          </cell>
          <cell r="H2232">
            <v>0</v>
          </cell>
          <cell r="I2232">
            <v>-3.17</v>
          </cell>
          <cell r="J2232">
            <v>4120.6099999999997</v>
          </cell>
          <cell r="K2232">
            <v>4117.4399999999996</v>
          </cell>
          <cell r="L2232">
            <v>0</v>
          </cell>
        </row>
        <row r="2233">
          <cell r="A2233" t="str">
            <v>211204991804</v>
          </cell>
          <cell r="B2233">
            <v>20</v>
          </cell>
          <cell r="C2233" t="str">
            <v>2112049904USD-195-18</v>
          </cell>
          <cell r="D2233" t="str">
            <v>Intereses y otros por pagar - ML (Intereses Devengados por Pagar - DPF (1M / IRe</v>
          </cell>
          <cell r="E2233">
            <v>-8.14</v>
          </cell>
          <cell r="F2233">
            <v>629.72</v>
          </cell>
          <cell r="G2233">
            <v>621.58000000000004</v>
          </cell>
          <cell r="H2233">
            <v>0</v>
          </cell>
          <cell r="I2233">
            <v>-8.14</v>
          </cell>
          <cell r="J2233">
            <v>629.72</v>
          </cell>
          <cell r="K2233">
            <v>621.58000000000004</v>
          </cell>
          <cell r="L2233">
            <v>0</v>
          </cell>
        </row>
        <row r="2234">
          <cell r="A2234" t="str">
            <v>211204991904</v>
          </cell>
          <cell r="B2234">
            <v>20</v>
          </cell>
          <cell r="C2234" t="str">
            <v>2112049904USD-195-19</v>
          </cell>
          <cell r="D2234" t="str">
            <v>Intereses y otros por pagar - ML (Intereses Devengados por Pagar - DPF (1M / IRe</v>
          </cell>
          <cell r="E2234">
            <v>-34.39</v>
          </cell>
          <cell r="F2234">
            <v>521.76</v>
          </cell>
          <cell r="G2234">
            <v>487.37</v>
          </cell>
          <cell r="H2234">
            <v>0</v>
          </cell>
          <cell r="I2234">
            <v>-34.39</v>
          </cell>
          <cell r="J2234">
            <v>521.76</v>
          </cell>
          <cell r="K2234">
            <v>487.37</v>
          </cell>
          <cell r="L2234">
            <v>0</v>
          </cell>
        </row>
        <row r="2235">
          <cell r="A2235" t="str">
            <v>211204992204</v>
          </cell>
          <cell r="B2235">
            <v>20</v>
          </cell>
          <cell r="C2235" t="str">
            <v>2112049904USD-195-22</v>
          </cell>
          <cell r="D2235" t="str">
            <v>Intereses y otros por pagar - ML (Intereses Devengados por Pagar - DPF (1M / IRe</v>
          </cell>
          <cell r="E2235">
            <v>-57.33</v>
          </cell>
          <cell r="F2235">
            <v>394.08</v>
          </cell>
          <cell r="G2235">
            <v>336.75</v>
          </cell>
          <cell r="H2235">
            <v>0</v>
          </cell>
          <cell r="I2235">
            <v>-57.33</v>
          </cell>
          <cell r="J2235">
            <v>394.08</v>
          </cell>
          <cell r="K2235">
            <v>336.75</v>
          </cell>
          <cell r="L2235">
            <v>0</v>
          </cell>
        </row>
        <row r="2236">
          <cell r="A2236" t="str">
            <v>211204992304</v>
          </cell>
          <cell r="B2236">
            <v>20</v>
          </cell>
          <cell r="C2236" t="str">
            <v>2112049904USD-195-23</v>
          </cell>
          <cell r="D2236" t="str">
            <v>Intereses y otros por pagar - ML (Intereses Devengados por Pagar - DPF (1M / IRe</v>
          </cell>
          <cell r="E2236">
            <v>0</v>
          </cell>
          <cell r="F2236">
            <v>769.46</v>
          </cell>
          <cell r="G2236">
            <v>769.46</v>
          </cell>
          <cell r="H2236">
            <v>0</v>
          </cell>
          <cell r="I2236">
            <v>0</v>
          </cell>
          <cell r="J2236">
            <v>769.46</v>
          </cell>
          <cell r="K2236">
            <v>769.46</v>
          </cell>
          <cell r="L2236">
            <v>0</v>
          </cell>
        </row>
        <row r="2237">
          <cell r="A2237" t="str">
            <v>211204992404</v>
          </cell>
          <cell r="B2237">
            <v>20</v>
          </cell>
          <cell r="C2237" t="str">
            <v>2112049904USD-195-24</v>
          </cell>
          <cell r="D2237" t="str">
            <v>Intereses y otros por pagar - ML (Intereses Devengados por Pagar - DPF (1M / IRe</v>
          </cell>
          <cell r="E2237">
            <v>-6.06</v>
          </cell>
          <cell r="F2237">
            <v>430.93</v>
          </cell>
          <cell r="G2237">
            <v>424.87</v>
          </cell>
          <cell r="H2237">
            <v>0</v>
          </cell>
          <cell r="I2237">
            <v>-6.06</v>
          </cell>
          <cell r="J2237">
            <v>430.93</v>
          </cell>
          <cell r="K2237">
            <v>424.87</v>
          </cell>
          <cell r="L2237">
            <v>0</v>
          </cell>
        </row>
        <row r="2238">
          <cell r="A2238" t="str">
            <v>211204992504</v>
          </cell>
          <cell r="B2238">
            <v>20</v>
          </cell>
          <cell r="C2238" t="str">
            <v>2112049904USD-195-25</v>
          </cell>
          <cell r="D2238" t="str">
            <v>Intereses y otros por pagar - ML (Intereses Devengados por Pagar - DPF (1M / IRe</v>
          </cell>
          <cell r="E2238">
            <v>-215.62</v>
          </cell>
          <cell r="F2238">
            <v>711.71</v>
          </cell>
          <cell r="G2238">
            <v>496.09</v>
          </cell>
          <cell r="H2238">
            <v>0</v>
          </cell>
          <cell r="I2238">
            <v>-215.62</v>
          </cell>
          <cell r="J2238">
            <v>711.71</v>
          </cell>
          <cell r="K2238">
            <v>496.09</v>
          </cell>
          <cell r="L2238">
            <v>0</v>
          </cell>
        </row>
        <row r="2239">
          <cell r="A2239" t="str">
            <v>211204992604</v>
          </cell>
          <cell r="B2239">
            <v>20</v>
          </cell>
          <cell r="C2239" t="str">
            <v>2112049904USD-195-26</v>
          </cell>
          <cell r="D2239" t="str">
            <v>Intereses y otros por pagar - ML (Intereses Devengados por Pagar - DPF (1M / IRe</v>
          </cell>
          <cell r="E2239">
            <v>-15.48</v>
          </cell>
          <cell r="F2239">
            <v>3080.22</v>
          </cell>
          <cell r="G2239">
            <v>3064.74</v>
          </cell>
          <cell r="H2239">
            <v>0</v>
          </cell>
          <cell r="I2239">
            <v>-15.48</v>
          </cell>
          <cell r="J2239">
            <v>3080.22</v>
          </cell>
          <cell r="K2239">
            <v>3064.74</v>
          </cell>
          <cell r="L2239">
            <v>0</v>
          </cell>
        </row>
        <row r="2240">
          <cell r="A2240" t="str">
            <v>211204992704</v>
          </cell>
          <cell r="B2240">
            <v>20</v>
          </cell>
          <cell r="C2240" t="str">
            <v>2112049904USD-195-27</v>
          </cell>
          <cell r="D2240" t="str">
            <v>Intereses y otros por pagar - ML (Intereses Devengados por Pagar - DPF (1M / IRe</v>
          </cell>
          <cell r="E2240">
            <v>-6.23</v>
          </cell>
          <cell r="F2240">
            <v>373.49</v>
          </cell>
          <cell r="G2240">
            <v>367.26</v>
          </cell>
          <cell r="H2240">
            <v>0</v>
          </cell>
          <cell r="I2240">
            <v>-6.23</v>
          </cell>
          <cell r="J2240">
            <v>373.49</v>
          </cell>
          <cell r="K2240">
            <v>367.26</v>
          </cell>
          <cell r="L2240">
            <v>0</v>
          </cell>
        </row>
        <row r="2241">
          <cell r="A2241" t="str">
            <v>211204993104</v>
          </cell>
          <cell r="B2241">
            <v>20</v>
          </cell>
          <cell r="C2241" t="str">
            <v>2112049904USD-195-31</v>
          </cell>
          <cell r="D2241" t="str">
            <v>Intereses y otros por pagar - ML (Intereses Devengados por Pagar - DPF (1M / IRe</v>
          </cell>
          <cell r="E2241">
            <v>-13.18</v>
          </cell>
          <cell r="F2241">
            <v>766.95</v>
          </cell>
          <cell r="G2241">
            <v>753.77</v>
          </cell>
          <cell r="H2241">
            <v>0</v>
          </cell>
          <cell r="I2241">
            <v>-13.18</v>
          </cell>
          <cell r="J2241">
            <v>766.95</v>
          </cell>
          <cell r="K2241">
            <v>753.77</v>
          </cell>
          <cell r="L2241">
            <v>0</v>
          </cell>
        </row>
        <row r="2242">
          <cell r="A2242" t="str">
            <v>211204994104</v>
          </cell>
          <cell r="B2242">
            <v>20</v>
          </cell>
          <cell r="C2242" t="str">
            <v>2112049904USD-195-41</v>
          </cell>
          <cell r="D2242" t="str">
            <v>Intereses y otros por pagar - ML (Intereses Devengados por Pagar - DPF (1M / IRe</v>
          </cell>
          <cell r="E2242">
            <v>-185.68</v>
          </cell>
          <cell r="F2242">
            <v>1823.01</v>
          </cell>
          <cell r="G2242">
            <v>1637.33</v>
          </cell>
          <cell r="H2242">
            <v>0</v>
          </cell>
          <cell r="I2242">
            <v>-185.68</v>
          </cell>
          <cell r="J2242">
            <v>1823.01</v>
          </cell>
          <cell r="K2242">
            <v>1637.33</v>
          </cell>
          <cell r="L2242">
            <v>0</v>
          </cell>
        </row>
        <row r="2243">
          <cell r="A2243" t="str">
            <v>211204995804</v>
          </cell>
          <cell r="B2243">
            <v>20</v>
          </cell>
          <cell r="C2243" t="str">
            <v>2112049904USD-195-58</v>
          </cell>
          <cell r="D2243" t="str">
            <v>Intereses y otros por pagar - ML (Intereses Devengados por Pagar - DPF (1M / IRe</v>
          </cell>
          <cell r="E2243">
            <v>-0.83</v>
          </cell>
          <cell r="F2243">
            <v>21.4</v>
          </cell>
          <cell r="G2243">
            <v>20.57</v>
          </cell>
          <cell r="H2243">
            <v>0</v>
          </cell>
          <cell r="I2243">
            <v>-0.83</v>
          </cell>
          <cell r="J2243">
            <v>21.4</v>
          </cell>
          <cell r="K2243">
            <v>20.57</v>
          </cell>
          <cell r="L2243">
            <v>0</v>
          </cell>
        </row>
        <row r="2244">
          <cell r="A2244" t="str">
            <v>211204995904</v>
          </cell>
          <cell r="B2244">
            <v>20</v>
          </cell>
          <cell r="C2244" t="str">
            <v>2112049904USD-195-59</v>
          </cell>
          <cell r="D2244" t="str">
            <v>Intereses y otros por pagar - ML (Intereses Devengados por Pagar - DPF (1M / IRe</v>
          </cell>
          <cell r="E2244">
            <v>0</v>
          </cell>
          <cell r="F2244">
            <v>8.44</v>
          </cell>
          <cell r="G2244">
            <v>8.44</v>
          </cell>
          <cell r="H2244">
            <v>0</v>
          </cell>
          <cell r="I2244">
            <v>0</v>
          </cell>
          <cell r="J2244">
            <v>8.44</v>
          </cell>
          <cell r="K2244">
            <v>8.44</v>
          </cell>
          <cell r="L2244">
            <v>0</v>
          </cell>
        </row>
        <row r="2245">
          <cell r="A2245" t="str">
            <v>2114</v>
          </cell>
          <cell r="B2245">
            <v>4</v>
          </cell>
          <cell r="C2245">
            <v>2114</v>
          </cell>
          <cell r="D2245" t="str">
            <v>DEPÓSITOS RESTRINGIDOS E INACTIVOS</v>
          </cell>
          <cell r="I2245">
            <v>-2742833.73</v>
          </cell>
          <cell r="J2245">
            <v>224043.7</v>
          </cell>
          <cell r="K2245">
            <v>909342.74</v>
          </cell>
          <cell r="L2245">
            <v>-3428132.77</v>
          </cell>
        </row>
        <row r="2246">
          <cell r="A2246" t="str">
            <v>211403</v>
          </cell>
          <cell r="B2246">
            <v>6</v>
          </cell>
          <cell r="C2246">
            <v>211403</v>
          </cell>
          <cell r="D2246" t="str">
            <v>DEPÓSITOS EMBARGADOS - CUENTA CORRIENTE</v>
          </cell>
          <cell r="I2246">
            <v>-63882.32</v>
          </cell>
          <cell r="J2246">
            <v>0</v>
          </cell>
          <cell r="K2246">
            <v>41.89</v>
          </cell>
          <cell r="L2246">
            <v>-63924.21</v>
          </cell>
        </row>
        <row r="2247">
          <cell r="A2247" t="str">
            <v>21140303 U</v>
          </cell>
          <cell r="B2247">
            <v>12</v>
          </cell>
          <cell r="C2247" t="str">
            <v>21140303 USD</v>
          </cell>
          <cell r="D2247" t="str">
            <v>Empresas privadas - ML</v>
          </cell>
          <cell r="E2247">
            <v>-62340.5</v>
          </cell>
          <cell r="F2247">
            <v>0</v>
          </cell>
          <cell r="G2247">
            <v>41.89</v>
          </cell>
          <cell r="H2247">
            <v>-62382.39</v>
          </cell>
          <cell r="I2247">
            <v>-62340.5</v>
          </cell>
          <cell r="J2247">
            <v>0</v>
          </cell>
          <cell r="K2247">
            <v>41.89</v>
          </cell>
          <cell r="L2247">
            <v>-62382.39</v>
          </cell>
        </row>
        <row r="2248">
          <cell r="A2248" t="str">
            <v>2114030305</v>
          </cell>
          <cell r="B2248">
            <v>18</v>
          </cell>
          <cell r="C2248" t="str">
            <v>21140303USD-006-05</v>
          </cell>
          <cell r="D2248" t="str">
            <v>Empresas privadas - ML (Cuentas Corrientes de Clientes)</v>
          </cell>
          <cell r="E2248">
            <v>0</v>
          </cell>
          <cell r="F2248">
            <v>0</v>
          </cell>
          <cell r="G2248">
            <v>41.89</v>
          </cell>
          <cell r="H2248">
            <v>-41.89</v>
          </cell>
          <cell r="I2248">
            <v>0</v>
          </cell>
          <cell r="J2248">
            <v>0</v>
          </cell>
          <cell r="K2248">
            <v>41.89</v>
          </cell>
          <cell r="L2248">
            <v>-41.89</v>
          </cell>
        </row>
        <row r="2249">
          <cell r="A2249" t="str">
            <v>2114030319</v>
          </cell>
          <cell r="B2249">
            <v>18</v>
          </cell>
          <cell r="C2249" t="str">
            <v>21140303USD-006-19</v>
          </cell>
          <cell r="D2249" t="str">
            <v>Empresas privadas - ML (Cuentas Corrientes de Clientes)</v>
          </cell>
          <cell r="E2249">
            <v>-110.54</v>
          </cell>
          <cell r="F2249">
            <v>0</v>
          </cell>
          <cell r="G2249">
            <v>0</v>
          </cell>
          <cell r="H2249">
            <v>-110.54</v>
          </cell>
          <cell r="I2249">
            <v>-110.54</v>
          </cell>
          <cell r="J2249">
            <v>0</v>
          </cell>
          <cell r="K2249">
            <v>0</v>
          </cell>
          <cell r="L2249">
            <v>-110.54</v>
          </cell>
        </row>
        <row r="2250">
          <cell r="A2250" t="str">
            <v>2114030331</v>
          </cell>
          <cell r="B2250">
            <v>18</v>
          </cell>
          <cell r="C2250" t="str">
            <v>21140303USD-006-31</v>
          </cell>
          <cell r="D2250" t="str">
            <v>Empresas privadas - ML (Cuentas Corrientes de Clientes)</v>
          </cell>
          <cell r="E2250">
            <v>-62229.96</v>
          </cell>
          <cell r="F2250">
            <v>0</v>
          </cell>
          <cell r="G2250">
            <v>0</v>
          </cell>
          <cell r="H2250">
            <v>-62229.96</v>
          </cell>
          <cell r="I2250">
            <v>-62229.96</v>
          </cell>
          <cell r="J2250">
            <v>0</v>
          </cell>
          <cell r="K2250">
            <v>0</v>
          </cell>
          <cell r="L2250">
            <v>-62229.96</v>
          </cell>
        </row>
        <row r="2251">
          <cell r="A2251" t="str">
            <v>21140304 U</v>
          </cell>
          <cell r="B2251">
            <v>12</v>
          </cell>
          <cell r="C2251" t="str">
            <v>21140304 USD</v>
          </cell>
          <cell r="D2251" t="str">
            <v>Particulares - ML</v>
          </cell>
          <cell r="E2251">
            <v>-1541.82</v>
          </cell>
          <cell r="F2251">
            <v>0</v>
          </cell>
          <cell r="G2251">
            <v>0</v>
          </cell>
          <cell r="H2251">
            <v>-1541.82</v>
          </cell>
          <cell r="I2251">
            <v>-1541.82</v>
          </cell>
          <cell r="J2251">
            <v>0</v>
          </cell>
          <cell r="K2251">
            <v>0</v>
          </cell>
          <cell r="L2251">
            <v>-1541.82</v>
          </cell>
        </row>
        <row r="2252">
          <cell r="A2252" t="str">
            <v>2114030401</v>
          </cell>
          <cell r="B2252">
            <v>18</v>
          </cell>
          <cell r="C2252" t="str">
            <v>21140304USD-006-01</v>
          </cell>
          <cell r="D2252" t="str">
            <v>Particulares - ML (Cuentas Corrientes de Clientes)</v>
          </cell>
          <cell r="E2252">
            <v>-19.25</v>
          </cell>
          <cell r="F2252">
            <v>0</v>
          </cell>
          <cell r="G2252">
            <v>0</v>
          </cell>
          <cell r="H2252">
            <v>-19.25</v>
          </cell>
          <cell r="I2252">
            <v>-19.25</v>
          </cell>
          <cell r="J2252">
            <v>0</v>
          </cell>
          <cell r="K2252">
            <v>0</v>
          </cell>
          <cell r="L2252">
            <v>-19.25</v>
          </cell>
        </row>
        <row r="2253">
          <cell r="A2253" t="str">
            <v>2114030404</v>
          </cell>
          <cell r="B2253">
            <v>18</v>
          </cell>
          <cell r="C2253" t="str">
            <v>21140304USD-006-04</v>
          </cell>
          <cell r="D2253" t="str">
            <v>Particulares - ML (Cuentas Corrientes de Clientes)</v>
          </cell>
          <cell r="E2253">
            <v>-1489.25</v>
          </cell>
          <cell r="F2253">
            <v>0</v>
          </cell>
          <cell r="G2253">
            <v>0</v>
          </cell>
          <cell r="H2253">
            <v>-1489.25</v>
          </cell>
          <cell r="I2253">
            <v>-1489.25</v>
          </cell>
          <cell r="J2253">
            <v>0</v>
          </cell>
          <cell r="K2253">
            <v>0</v>
          </cell>
          <cell r="L2253">
            <v>-1489.25</v>
          </cell>
        </row>
        <row r="2254">
          <cell r="A2254" t="str">
            <v>2114030408</v>
          </cell>
          <cell r="B2254">
            <v>18</v>
          </cell>
          <cell r="C2254" t="str">
            <v>21140304USD-006-08</v>
          </cell>
          <cell r="D2254" t="str">
            <v>Particulares - ML (Cuentas Corrientes de Clientes)</v>
          </cell>
          <cell r="E2254">
            <v>-25.14</v>
          </cell>
          <cell r="F2254">
            <v>0</v>
          </cell>
          <cell r="G2254">
            <v>0</v>
          </cell>
          <cell r="H2254">
            <v>-25.14</v>
          </cell>
          <cell r="I2254">
            <v>-25.14</v>
          </cell>
          <cell r="J2254">
            <v>0</v>
          </cell>
          <cell r="K2254">
            <v>0</v>
          </cell>
          <cell r="L2254">
            <v>-25.14</v>
          </cell>
        </row>
        <row r="2255">
          <cell r="A2255" t="str">
            <v>2114030431</v>
          </cell>
          <cell r="B2255">
            <v>18</v>
          </cell>
          <cell r="C2255" t="str">
            <v>21140304USD-006-31</v>
          </cell>
          <cell r="D2255" t="str">
            <v>Particulares - ML (Cuentas Corrientes de Clientes)</v>
          </cell>
          <cell r="E2255">
            <v>-8.18</v>
          </cell>
          <cell r="F2255">
            <v>0</v>
          </cell>
          <cell r="G2255">
            <v>0</v>
          </cell>
          <cell r="H2255">
            <v>-8.18</v>
          </cell>
          <cell r="I2255">
            <v>-8.18</v>
          </cell>
          <cell r="J2255">
            <v>0</v>
          </cell>
          <cell r="K2255">
            <v>0</v>
          </cell>
          <cell r="L2255">
            <v>-8.18</v>
          </cell>
        </row>
        <row r="2256">
          <cell r="A2256" t="str">
            <v>211404</v>
          </cell>
          <cell r="B2256">
            <v>6</v>
          </cell>
          <cell r="C2256">
            <v>211404</v>
          </cell>
          <cell r="D2256" t="str">
            <v>DEPÓSITOS EMBARGADOS - CUENTA DE AHORRO</v>
          </cell>
          <cell r="I2256">
            <v>-2550.58</v>
          </cell>
          <cell r="J2256">
            <v>30.94</v>
          </cell>
          <cell r="K2256">
            <v>31.16</v>
          </cell>
          <cell r="L2256">
            <v>-2550.8000000000002</v>
          </cell>
        </row>
        <row r="2257">
          <cell r="A2257" t="str">
            <v>21140403 U</v>
          </cell>
          <cell r="B2257">
            <v>12</v>
          </cell>
          <cell r="C2257" t="str">
            <v>21140403 USD</v>
          </cell>
          <cell r="D2257" t="str">
            <v>Empresas privadas - ML</v>
          </cell>
          <cell r="E2257">
            <v>-412.5</v>
          </cell>
          <cell r="F2257">
            <v>30.22</v>
          </cell>
          <cell r="G2257">
            <v>30.31</v>
          </cell>
          <cell r="H2257">
            <v>-412.59</v>
          </cell>
          <cell r="I2257">
            <v>-412.5</v>
          </cell>
          <cell r="J2257">
            <v>30.22</v>
          </cell>
          <cell r="K2257">
            <v>30.31</v>
          </cell>
          <cell r="L2257">
            <v>-412.59</v>
          </cell>
        </row>
        <row r="2258">
          <cell r="A2258" t="str">
            <v>2114040305</v>
          </cell>
          <cell r="B2258">
            <v>18</v>
          </cell>
          <cell r="C2258" t="str">
            <v>21140403USD-184-05</v>
          </cell>
          <cell r="D2258" t="str">
            <v>Empresas privadas - ML (Obligaciones - Cuentas de Ahorro (I-Residents))</v>
          </cell>
          <cell r="E2258">
            <v>0</v>
          </cell>
          <cell r="F2258">
            <v>30.13</v>
          </cell>
          <cell r="G2258">
            <v>30.13</v>
          </cell>
          <cell r="H2258">
            <v>0</v>
          </cell>
          <cell r="I2258">
            <v>0</v>
          </cell>
          <cell r="J2258">
            <v>30.13</v>
          </cell>
          <cell r="K2258">
            <v>30.13</v>
          </cell>
          <cell r="L2258">
            <v>0</v>
          </cell>
        </row>
        <row r="2259">
          <cell r="A2259" t="str">
            <v>2114040331</v>
          </cell>
          <cell r="B2259">
            <v>18</v>
          </cell>
          <cell r="C2259" t="str">
            <v>21140403USD-184-31</v>
          </cell>
          <cell r="D2259" t="str">
            <v>Empresas privadas - ML (Obligaciones - Cuentas de Ahorro (I-Residents))</v>
          </cell>
          <cell r="E2259">
            <v>-412.5</v>
          </cell>
          <cell r="F2259">
            <v>0.09</v>
          </cell>
          <cell r="G2259">
            <v>0.18</v>
          </cell>
          <cell r="H2259">
            <v>-412.59</v>
          </cell>
          <cell r="I2259">
            <v>-412.5</v>
          </cell>
          <cell r="J2259">
            <v>0.09</v>
          </cell>
          <cell r="K2259">
            <v>0.18</v>
          </cell>
          <cell r="L2259">
            <v>-412.59</v>
          </cell>
        </row>
        <row r="2260">
          <cell r="A2260" t="str">
            <v>21140404 U</v>
          </cell>
          <cell r="B2260">
            <v>12</v>
          </cell>
          <cell r="C2260" t="str">
            <v>21140404 USD</v>
          </cell>
          <cell r="D2260" t="str">
            <v>Particulares - ML</v>
          </cell>
          <cell r="E2260">
            <v>-2137.5700000000002</v>
          </cell>
          <cell r="F2260">
            <v>0</v>
          </cell>
          <cell r="G2260">
            <v>0.64</v>
          </cell>
          <cell r="H2260">
            <v>-2138.21</v>
          </cell>
          <cell r="I2260">
            <v>-2137.5700000000002</v>
          </cell>
          <cell r="J2260">
            <v>0</v>
          </cell>
          <cell r="K2260">
            <v>0.64</v>
          </cell>
          <cell r="L2260">
            <v>-2138.21</v>
          </cell>
        </row>
        <row r="2261">
          <cell r="A2261" t="str">
            <v>2114040402</v>
          </cell>
          <cell r="B2261">
            <v>18</v>
          </cell>
          <cell r="C2261" t="str">
            <v>21140404USD-184-02</v>
          </cell>
          <cell r="D2261" t="str">
            <v>Particulares - ML (Obligaciones - Cuentas de Ahorro (I-Residents))</v>
          </cell>
          <cell r="E2261">
            <v>-1780.98</v>
          </cell>
          <cell r="F2261">
            <v>0</v>
          </cell>
          <cell r="G2261">
            <v>0.45</v>
          </cell>
          <cell r="H2261">
            <v>-1781.43</v>
          </cell>
          <cell r="I2261">
            <v>-1780.98</v>
          </cell>
          <cell r="J2261">
            <v>0</v>
          </cell>
          <cell r="K2261">
            <v>0.45</v>
          </cell>
          <cell r="L2261">
            <v>-1781.43</v>
          </cell>
        </row>
        <row r="2262">
          <cell r="A2262" t="str">
            <v>2114040403</v>
          </cell>
          <cell r="B2262">
            <v>18</v>
          </cell>
          <cell r="C2262" t="str">
            <v>21140404USD-184-03</v>
          </cell>
          <cell r="D2262" t="str">
            <v>Particulares - ML (Obligaciones - Cuentas de Ahorro (I-Residents))</v>
          </cell>
          <cell r="E2262">
            <v>-213.9</v>
          </cell>
          <cell r="F2262">
            <v>0</v>
          </cell>
          <cell r="G2262">
            <v>0.05</v>
          </cell>
          <cell r="H2262">
            <v>-213.95</v>
          </cell>
          <cell r="I2262">
            <v>-213.9</v>
          </cell>
          <cell r="J2262">
            <v>0</v>
          </cell>
          <cell r="K2262">
            <v>0.05</v>
          </cell>
          <cell r="L2262">
            <v>-213.95</v>
          </cell>
        </row>
        <row r="2263">
          <cell r="A2263" t="str">
            <v>2114040404</v>
          </cell>
          <cell r="B2263">
            <v>18</v>
          </cell>
          <cell r="C2263" t="str">
            <v>21140404USD-184-04</v>
          </cell>
          <cell r="D2263" t="str">
            <v>Particulares - ML (Obligaciones - Cuentas de Ahorro (I-Residents))</v>
          </cell>
          <cell r="E2263">
            <v>-4.33</v>
          </cell>
          <cell r="F2263">
            <v>0</v>
          </cell>
          <cell r="G2263">
            <v>0</v>
          </cell>
          <cell r="H2263">
            <v>-4.33</v>
          </cell>
          <cell r="I2263">
            <v>-4.33</v>
          </cell>
          <cell r="J2263">
            <v>0</v>
          </cell>
          <cell r="K2263">
            <v>0</v>
          </cell>
          <cell r="L2263">
            <v>-4.33</v>
          </cell>
        </row>
        <row r="2264">
          <cell r="A2264" t="str">
            <v>2114040408</v>
          </cell>
          <cell r="B2264">
            <v>18</v>
          </cell>
          <cell r="C2264" t="str">
            <v>21140404USD-184-08</v>
          </cell>
          <cell r="D2264" t="str">
            <v>Particulares - ML (Obligaciones - Cuentas de Ahorro (I-Residents))</v>
          </cell>
          <cell r="E2264">
            <v>-38.64</v>
          </cell>
          <cell r="F2264">
            <v>0</v>
          </cell>
          <cell r="G2264">
            <v>0.01</v>
          </cell>
          <cell r="H2264">
            <v>-38.65</v>
          </cell>
          <cell r="I2264">
            <v>-38.64</v>
          </cell>
          <cell r="J2264">
            <v>0</v>
          </cell>
          <cell r="K2264">
            <v>0.01</v>
          </cell>
          <cell r="L2264">
            <v>-38.65</v>
          </cell>
        </row>
        <row r="2265">
          <cell r="A2265" t="str">
            <v>2114040418</v>
          </cell>
          <cell r="B2265">
            <v>18</v>
          </cell>
          <cell r="C2265" t="str">
            <v>21140404USD-184-18</v>
          </cell>
          <cell r="D2265" t="str">
            <v>Particulares - ML (Obligaciones - Cuentas de Ahorro (I-Residents))</v>
          </cell>
          <cell r="E2265">
            <v>-7.85</v>
          </cell>
          <cell r="F2265">
            <v>0</v>
          </cell>
          <cell r="G2265">
            <v>0</v>
          </cell>
          <cell r="H2265">
            <v>-7.85</v>
          </cell>
          <cell r="I2265">
            <v>-7.85</v>
          </cell>
          <cell r="J2265">
            <v>0</v>
          </cell>
          <cell r="K2265">
            <v>0</v>
          </cell>
          <cell r="L2265">
            <v>-7.85</v>
          </cell>
        </row>
        <row r="2266">
          <cell r="A2266" t="str">
            <v>2114040425</v>
          </cell>
          <cell r="B2266">
            <v>18</v>
          </cell>
          <cell r="C2266" t="str">
            <v>21140404USD-184-25</v>
          </cell>
          <cell r="D2266" t="str">
            <v>Particulares - ML (Obligaciones - Cuentas de Ahorro (I-Residents))</v>
          </cell>
          <cell r="E2266">
            <v>-50.53</v>
          </cell>
          <cell r="F2266">
            <v>0</v>
          </cell>
          <cell r="G2266">
            <v>0.12</v>
          </cell>
          <cell r="H2266">
            <v>-50.65</v>
          </cell>
          <cell r="I2266">
            <v>-50.53</v>
          </cell>
          <cell r="J2266">
            <v>0</v>
          </cell>
          <cell r="K2266">
            <v>0.12</v>
          </cell>
          <cell r="L2266">
            <v>-50.65</v>
          </cell>
        </row>
        <row r="2267">
          <cell r="A2267" t="str">
            <v>2114040441</v>
          </cell>
          <cell r="B2267">
            <v>18</v>
          </cell>
          <cell r="C2267" t="str">
            <v>21140404USD-184-41</v>
          </cell>
          <cell r="D2267" t="str">
            <v>Particulares - ML (Obligaciones - Cuentas de Ahorro (I-Residents))</v>
          </cell>
          <cell r="E2267">
            <v>-41.34</v>
          </cell>
          <cell r="F2267">
            <v>0</v>
          </cell>
          <cell r="G2267">
            <v>0.01</v>
          </cell>
          <cell r="H2267">
            <v>-41.35</v>
          </cell>
          <cell r="I2267">
            <v>-41.34</v>
          </cell>
          <cell r="J2267">
            <v>0</v>
          </cell>
          <cell r="K2267">
            <v>0.01</v>
          </cell>
          <cell r="L2267">
            <v>-41.35</v>
          </cell>
        </row>
        <row r="2268">
          <cell r="A2268" t="str">
            <v>2114049903</v>
          </cell>
          <cell r="B2268">
            <v>14</v>
          </cell>
          <cell r="C2268" t="str">
            <v>2114049903 USD</v>
          </cell>
          <cell r="D2268" t="str">
            <v>Intereses y otros por pagar Privada</v>
          </cell>
          <cell r="E2268">
            <v>-7.0000000000000007E-2</v>
          </cell>
          <cell r="F2268">
            <v>0.1</v>
          </cell>
          <cell r="G2268">
            <v>0.03</v>
          </cell>
          <cell r="H2268">
            <v>0</v>
          </cell>
          <cell r="I2268">
            <v>-7.0000000000000007E-2</v>
          </cell>
          <cell r="J2268">
            <v>0.1</v>
          </cell>
          <cell r="K2268">
            <v>0.03</v>
          </cell>
          <cell r="L2268">
            <v>0</v>
          </cell>
        </row>
        <row r="2269">
          <cell r="A2269" t="str">
            <v>211404993103</v>
          </cell>
          <cell r="B2269">
            <v>20</v>
          </cell>
          <cell r="C2269" t="str">
            <v>2114049903USD-085-31</v>
          </cell>
          <cell r="D2269" t="str">
            <v>Intereses y otros por pagar Privada (Interses Acumulados - Cuentas de Ahorro (I-</v>
          </cell>
          <cell r="E2269">
            <v>-7.0000000000000007E-2</v>
          </cell>
          <cell r="F2269">
            <v>0.1</v>
          </cell>
          <cell r="G2269">
            <v>0.03</v>
          </cell>
          <cell r="H2269">
            <v>0</v>
          </cell>
          <cell r="I2269">
            <v>-7.0000000000000007E-2</v>
          </cell>
          <cell r="J2269">
            <v>0.1</v>
          </cell>
          <cell r="K2269">
            <v>0.03</v>
          </cell>
          <cell r="L2269">
            <v>0</v>
          </cell>
        </row>
        <row r="2270">
          <cell r="A2270" t="str">
            <v>2114049904</v>
          </cell>
          <cell r="B2270">
            <v>14</v>
          </cell>
          <cell r="C2270" t="str">
            <v>2114049904 USD</v>
          </cell>
          <cell r="D2270" t="str">
            <v>Intereses y otros por pagar Particulares</v>
          </cell>
          <cell r="E2270">
            <v>-0.44</v>
          </cell>
          <cell r="F2270">
            <v>0.62</v>
          </cell>
          <cell r="G2270">
            <v>0.18</v>
          </cell>
          <cell r="H2270">
            <v>0</v>
          </cell>
          <cell r="I2270">
            <v>-0.44</v>
          </cell>
          <cell r="J2270">
            <v>0.62</v>
          </cell>
          <cell r="K2270">
            <v>0.18</v>
          </cell>
          <cell r="L2270">
            <v>0</v>
          </cell>
        </row>
        <row r="2271">
          <cell r="A2271" t="str">
            <v>211404990204</v>
          </cell>
          <cell r="B2271">
            <v>20</v>
          </cell>
          <cell r="C2271" t="str">
            <v>2114049904USD-085-02</v>
          </cell>
          <cell r="D2271" t="str">
            <v>Intereses y otros por pagar Particulares (Interses Acumulados - Cuentas de Ahorr</v>
          </cell>
          <cell r="E2271">
            <v>-0.3</v>
          </cell>
          <cell r="F2271">
            <v>0.43</v>
          </cell>
          <cell r="G2271">
            <v>0.13</v>
          </cell>
          <cell r="H2271">
            <v>0</v>
          </cell>
          <cell r="I2271">
            <v>-0.3</v>
          </cell>
          <cell r="J2271">
            <v>0.43</v>
          </cell>
          <cell r="K2271">
            <v>0.13</v>
          </cell>
          <cell r="L2271">
            <v>0</v>
          </cell>
        </row>
        <row r="2272">
          <cell r="A2272" t="str">
            <v>211404990304</v>
          </cell>
          <cell r="B2272">
            <v>20</v>
          </cell>
          <cell r="C2272" t="str">
            <v>2114049904USD-085-03</v>
          </cell>
          <cell r="D2272" t="str">
            <v>Intereses y otros por pagar Particulares (Interses Acumulados - Cuentas de Ahorr</v>
          </cell>
          <cell r="E2272">
            <v>-0.04</v>
          </cell>
          <cell r="F2272">
            <v>0.05</v>
          </cell>
          <cell r="G2272">
            <v>0.01</v>
          </cell>
          <cell r="H2272">
            <v>0</v>
          </cell>
          <cell r="I2272">
            <v>-0.04</v>
          </cell>
          <cell r="J2272">
            <v>0.05</v>
          </cell>
          <cell r="K2272">
            <v>0.01</v>
          </cell>
          <cell r="L2272">
            <v>0</v>
          </cell>
        </row>
        <row r="2273">
          <cell r="A2273" t="str">
            <v>211404990804</v>
          </cell>
          <cell r="B2273">
            <v>20</v>
          </cell>
          <cell r="C2273" t="str">
            <v>2114049904USD-085-08</v>
          </cell>
          <cell r="D2273" t="str">
            <v>Intereses y otros por pagar Particulares (Interses Acumulados - Cuentas de Ahorr</v>
          </cell>
          <cell r="E2273">
            <v>-0.01</v>
          </cell>
          <cell r="F2273">
            <v>0.01</v>
          </cell>
          <cell r="G2273">
            <v>0</v>
          </cell>
          <cell r="H2273">
            <v>0</v>
          </cell>
          <cell r="I2273">
            <v>-0.01</v>
          </cell>
          <cell r="J2273">
            <v>0.01</v>
          </cell>
          <cell r="K2273">
            <v>0</v>
          </cell>
          <cell r="L2273">
            <v>0</v>
          </cell>
        </row>
        <row r="2274">
          <cell r="A2274" t="str">
            <v>211404992504</v>
          </cell>
          <cell r="B2274">
            <v>20</v>
          </cell>
          <cell r="C2274" t="str">
            <v>2114049904USD-085-25</v>
          </cell>
          <cell r="D2274" t="str">
            <v>Intereses y otros por pagar Particulares (Interses Acumulados - Cuentas de Ahorr</v>
          </cell>
          <cell r="E2274">
            <v>-0.08</v>
          </cell>
          <cell r="F2274">
            <v>0.12</v>
          </cell>
          <cell r="G2274">
            <v>0.04</v>
          </cell>
          <cell r="H2274">
            <v>0</v>
          </cell>
          <cell r="I2274">
            <v>-0.08</v>
          </cell>
          <cell r="J2274">
            <v>0.12</v>
          </cell>
          <cell r="K2274">
            <v>0.04</v>
          </cell>
          <cell r="L2274">
            <v>0</v>
          </cell>
        </row>
        <row r="2275">
          <cell r="A2275" t="str">
            <v>211404994104</v>
          </cell>
          <cell r="B2275">
            <v>20</v>
          </cell>
          <cell r="C2275" t="str">
            <v>2114049904USD-085-41</v>
          </cell>
          <cell r="D2275" t="str">
            <v>Intereses y otros por pagar Particulares (Interses Acumulados - Cuentas de Ahorr</v>
          </cell>
          <cell r="E2275">
            <v>-0.01</v>
          </cell>
          <cell r="F2275">
            <v>0.01</v>
          </cell>
          <cell r="G2275">
            <v>0</v>
          </cell>
          <cell r="H2275">
            <v>0</v>
          </cell>
          <cell r="I2275">
            <v>-0.01</v>
          </cell>
          <cell r="J2275">
            <v>0.01</v>
          </cell>
          <cell r="K2275">
            <v>0</v>
          </cell>
          <cell r="L2275">
            <v>0</v>
          </cell>
        </row>
        <row r="2276">
          <cell r="A2276" t="str">
            <v>211405</v>
          </cell>
          <cell r="B2276">
            <v>6</v>
          </cell>
          <cell r="C2276">
            <v>211405</v>
          </cell>
          <cell r="D2276" t="str">
            <v>DEPÓSITOS EMBARGADOS - DEPÓSITOS A PLAZO</v>
          </cell>
          <cell r="I2276">
            <v>-1853.17</v>
          </cell>
          <cell r="J2276">
            <v>63.2</v>
          </cell>
          <cell r="K2276">
            <v>16286.87</v>
          </cell>
          <cell r="L2276">
            <v>-18076.84</v>
          </cell>
        </row>
        <row r="2277">
          <cell r="A2277" t="str">
            <v>21140503 U</v>
          </cell>
          <cell r="B2277">
            <v>12</v>
          </cell>
          <cell r="C2277" t="str">
            <v>21140503 USD</v>
          </cell>
          <cell r="D2277" t="str">
            <v>Empresas privadas - ML</v>
          </cell>
          <cell r="E2277">
            <v>-128.66999999999999</v>
          </cell>
          <cell r="F2277">
            <v>0</v>
          </cell>
          <cell r="G2277">
            <v>30.67</v>
          </cell>
          <cell r="H2277">
            <v>-159.34</v>
          </cell>
          <cell r="I2277">
            <v>-128.66999999999999</v>
          </cell>
          <cell r="J2277">
            <v>0</v>
          </cell>
          <cell r="K2277">
            <v>30.67</v>
          </cell>
          <cell r="L2277">
            <v>-159.34</v>
          </cell>
        </row>
        <row r="2278">
          <cell r="A2278" t="str">
            <v>2114050305</v>
          </cell>
          <cell r="B2278">
            <v>18</v>
          </cell>
          <cell r="C2278" t="str">
            <v>21140503USD-196-05</v>
          </cell>
          <cell r="D2278" t="str">
            <v>Empresas privadas - ML (Obligaciones con el Publico DPF (1M / I-Residents))</v>
          </cell>
          <cell r="E2278">
            <v>0</v>
          </cell>
          <cell r="F2278">
            <v>0</v>
          </cell>
          <cell r="G2278">
            <v>30.23</v>
          </cell>
          <cell r="H2278">
            <v>-30.23</v>
          </cell>
          <cell r="I2278">
            <v>0</v>
          </cell>
          <cell r="J2278">
            <v>0</v>
          </cell>
          <cell r="K2278">
            <v>30.23</v>
          </cell>
          <cell r="L2278">
            <v>-30.23</v>
          </cell>
        </row>
        <row r="2279">
          <cell r="A2279" t="str">
            <v>2114050331</v>
          </cell>
          <cell r="B2279">
            <v>18</v>
          </cell>
          <cell r="C2279" t="str">
            <v>21140503USD-196-31</v>
          </cell>
          <cell r="D2279" t="str">
            <v>Empresas privadas - ML (Obligaciones con el Publico DPF (1M / I-Residents))</v>
          </cell>
          <cell r="E2279">
            <v>-128.66999999999999</v>
          </cell>
          <cell r="F2279">
            <v>0</v>
          </cell>
          <cell r="G2279">
            <v>0.44</v>
          </cell>
          <cell r="H2279">
            <v>-129.11000000000001</v>
          </cell>
          <cell r="I2279">
            <v>-128.66999999999999</v>
          </cell>
          <cell r="J2279">
            <v>0</v>
          </cell>
          <cell r="K2279">
            <v>0.44</v>
          </cell>
          <cell r="L2279">
            <v>-129.11000000000001</v>
          </cell>
        </row>
        <row r="2280">
          <cell r="A2280" t="str">
            <v>21140504 U</v>
          </cell>
          <cell r="B2280">
            <v>12</v>
          </cell>
          <cell r="C2280" t="str">
            <v>21140504 USD</v>
          </cell>
          <cell r="D2280" t="str">
            <v>Particulares - ML</v>
          </cell>
          <cell r="E2280">
            <v>-1719.32</v>
          </cell>
          <cell r="F2280">
            <v>0</v>
          </cell>
          <cell r="G2280">
            <v>16198.18</v>
          </cell>
          <cell r="H2280">
            <v>-17917.5</v>
          </cell>
          <cell r="I2280">
            <v>-1719.32</v>
          </cell>
          <cell r="J2280">
            <v>0</v>
          </cell>
          <cell r="K2280">
            <v>16198.18</v>
          </cell>
          <cell r="L2280">
            <v>-17917.5</v>
          </cell>
        </row>
        <row r="2281">
          <cell r="A2281" t="str">
            <v>2114050402</v>
          </cell>
          <cell r="B2281">
            <v>18</v>
          </cell>
          <cell r="C2281" t="str">
            <v>21140504USD-196-02</v>
          </cell>
          <cell r="D2281" t="str">
            <v>Particulares - ML (Obligaciones con el Publico DPF (1M / I-Residents))</v>
          </cell>
          <cell r="E2281">
            <v>-21.13</v>
          </cell>
          <cell r="F2281">
            <v>0</v>
          </cell>
          <cell r="G2281">
            <v>0.08</v>
          </cell>
          <cell r="H2281">
            <v>-21.21</v>
          </cell>
          <cell r="I2281">
            <v>-21.13</v>
          </cell>
          <cell r="J2281">
            <v>0</v>
          </cell>
          <cell r="K2281">
            <v>0.08</v>
          </cell>
          <cell r="L2281">
            <v>-21.21</v>
          </cell>
        </row>
        <row r="2282">
          <cell r="A2282" t="str">
            <v>2114050403</v>
          </cell>
          <cell r="B2282">
            <v>18</v>
          </cell>
          <cell r="C2282" t="str">
            <v>21140504USD-196-03</v>
          </cell>
          <cell r="D2282" t="str">
            <v>Particulares - ML (Obligaciones con el Publico DPF (1M / I-Residents))</v>
          </cell>
          <cell r="E2282">
            <v>-1118.0999999999999</v>
          </cell>
          <cell r="F2282">
            <v>0</v>
          </cell>
          <cell r="G2282">
            <v>30.28</v>
          </cell>
          <cell r="H2282">
            <v>-1148.3800000000001</v>
          </cell>
          <cell r="I2282">
            <v>-1118.0999999999999</v>
          </cell>
          <cell r="J2282">
            <v>0</v>
          </cell>
          <cell r="K2282">
            <v>30.28</v>
          </cell>
          <cell r="L2282">
            <v>-1148.3800000000001</v>
          </cell>
        </row>
        <row r="2283">
          <cell r="A2283" t="str">
            <v>2114050407</v>
          </cell>
          <cell r="B2283">
            <v>18</v>
          </cell>
          <cell r="C2283" t="str">
            <v>21140504USD-196-07</v>
          </cell>
          <cell r="D2283" t="str">
            <v>Particulares - ML (Obligaciones con el Publico DPF (1M / I-Residents))</v>
          </cell>
          <cell r="E2283">
            <v>-469.46</v>
          </cell>
          <cell r="F2283">
            <v>0</v>
          </cell>
          <cell r="G2283">
            <v>15960.09</v>
          </cell>
          <cell r="H2283">
            <v>-16429.55</v>
          </cell>
          <cell r="I2283">
            <v>-469.46</v>
          </cell>
          <cell r="J2283">
            <v>0</v>
          </cell>
          <cell r="K2283">
            <v>15960.09</v>
          </cell>
          <cell r="L2283">
            <v>-16429.55</v>
          </cell>
        </row>
        <row r="2284">
          <cell r="A2284" t="str">
            <v>2114050431</v>
          </cell>
          <cell r="B2284">
            <v>18</v>
          </cell>
          <cell r="C2284" t="str">
            <v>21140504USD-196-31</v>
          </cell>
          <cell r="D2284" t="str">
            <v>Particulares - ML (Obligaciones con el Publico DPF (1M / I-Residents))</v>
          </cell>
          <cell r="E2284">
            <v>0</v>
          </cell>
          <cell r="F2284">
            <v>0</v>
          </cell>
          <cell r="G2284">
            <v>197.33</v>
          </cell>
          <cell r="H2284">
            <v>-197.33</v>
          </cell>
          <cell r="I2284">
            <v>0</v>
          </cell>
          <cell r="J2284">
            <v>0</v>
          </cell>
          <cell r="K2284">
            <v>197.33</v>
          </cell>
          <cell r="L2284">
            <v>-197.33</v>
          </cell>
        </row>
        <row r="2285">
          <cell r="A2285" t="str">
            <v>2114050441</v>
          </cell>
          <cell r="B2285">
            <v>18</v>
          </cell>
          <cell r="C2285" t="str">
            <v>21140504USD-196-41</v>
          </cell>
          <cell r="D2285" t="str">
            <v>Particulares - ML (Obligaciones con el Publico DPF (1M / I-Residents))</v>
          </cell>
          <cell r="E2285">
            <v>-110.63</v>
          </cell>
          <cell r="F2285">
            <v>0</v>
          </cell>
          <cell r="G2285">
            <v>10.4</v>
          </cell>
          <cell r="H2285">
            <v>-121.03</v>
          </cell>
          <cell r="I2285">
            <v>-110.63</v>
          </cell>
          <cell r="J2285">
            <v>0</v>
          </cell>
          <cell r="K2285">
            <v>10.4</v>
          </cell>
          <cell r="L2285">
            <v>-121.03</v>
          </cell>
        </row>
        <row r="2286">
          <cell r="A2286" t="str">
            <v>2114059903</v>
          </cell>
          <cell r="B2286">
            <v>14</v>
          </cell>
          <cell r="C2286" t="str">
            <v>2114059903 USD</v>
          </cell>
          <cell r="D2286" t="str">
            <v>Intereses y otros por pagar Privada</v>
          </cell>
          <cell r="E2286">
            <v>-0.32</v>
          </cell>
          <cell r="F2286">
            <v>0.57999999999999996</v>
          </cell>
          <cell r="G2286">
            <v>0.26</v>
          </cell>
          <cell r="H2286">
            <v>0</v>
          </cell>
          <cell r="I2286">
            <v>-0.32</v>
          </cell>
          <cell r="J2286">
            <v>0.57999999999999996</v>
          </cell>
          <cell r="K2286">
            <v>0.26</v>
          </cell>
          <cell r="L2286">
            <v>0</v>
          </cell>
        </row>
        <row r="2287">
          <cell r="A2287" t="str">
            <v>211405990503</v>
          </cell>
          <cell r="B2287">
            <v>20</v>
          </cell>
          <cell r="C2287" t="str">
            <v>2114059903USD-195-05</v>
          </cell>
          <cell r="D2287" t="str">
            <v>Intereses y otros por pagar Privada (Intereses Devengados por Pagar - DPF (1M /</v>
          </cell>
          <cell r="E2287">
            <v>0</v>
          </cell>
          <cell r="F2287">
            <v>0.11</v>
          </cell>
          <cell r="G2287">
            <v>0.11</v>
          </cell>
          <cell r="H2287">
            <v>0</v>
          </cell>
          <cell r="I2287">
            <v>0</v>
          </cell>
          <cell r="J2287">
            <v>0.11</v>
          </cell>
          <cell r="K2287">
            <v>0.11</v>
          </cell>
          <cell r="L2287">
            <v>0</v>
          </cell>
        </row>
        <row r="2288">
          <cell r="A2288" t="str">
            <v>211405993103</v>
          </cell>
          <cell r="B2288">
            <v>20</v>
          </cell>
          <cell r="C2288" t="str">
            <v>2114059903USD-195-31</v>
          </cell>
          <cell r="D2288" t="str">
            <v>Intereses y otros por pagar Privada (Intereses Devengados por Pagar - DPF (1M /</v>
          </cell>
          <cell r="E2288">
            <v>-0.32</v>
          </cell>
          <cell r="F2288">
            <v>0.47</v>
          </cell>
          <cell r="G2288">
            <v>0.15</v>
          </cell>
          <cell r="H2288">
            <v>0</v>
          </cell>
          <cell r="I2288">
            <v>-0.32</v>
          </cell>
          <cell r="J2288">
            <v>0.47</v>
          </cell>
          <cell r="K2288">
            <v>0.15</v>
          </cell>
          <cell r="L2288">
            <v>0</v>
          </cell>
        </row>
        <row r="2289">
          <cell r="A2289" t="str">
            <v>2114059904</v>
          </cell>
          <cell r="B2289">
            <v>14</v>
          </cell>
          <cell r="C2289" t="str">
            <v>2114059904 USD</v>
          </cell>
          <cell r="D2289" t="str">
            <v>Intereses y otros por pagar Particulares</v>
          </cell>
          <cell r="E2289">
            <v>-4.8600000000000003</v>
          </cell>
          <cell r="F2289">
            <v>62.62</v>
          </cell>
          <cell r="G2289">
            <v>57.76</v>
          </cell>
          <cell r="H2289">
            <v>0</v>
          </cell>
          <cell r="I2289">
            <v>-4.8600000000000003</v>
          </cell>
          <cell r="J2289">
            <v>62.62</v>
          </cell>
          <cell r="K2289">
            <v>57.76</v>
          </cell>
          <cell r="L2289">
            <v>0</v>
          </cell>
        </row>
        <row r="2290">
          <cell r="A2290" t="str">
            <v>211405990204</v>
          </cell>
          <cell r="B2290">
            <v>20</v>
          </cell>
          <cell r="C2290" t="str">
            <v>2114059904USD-195-02</v>
          </cell>
          <cell r="D2290" t="str">
            <v>Intereses y otros por pagar Particulares (Intereses Devengados por Pagar - DPF (</v>
          </cell>
          <cell r="E2290">
            <v>-0.05</v>
          </cell>
          <cell r="F2290">
            <v>0.08</v>
          </cell>
          <cell r="G2290">
            <v>0.03</v>
          </cell>
          <cell r="H2290">
            <v>0</v>
          </cell>
          <cell r="I2290">
            <v>-0.05</v>
          </cell>
          <cell r="J2290">
            <v>0.08</v>
          </cell>
          <cell r="K2290">
            <v>0.03</v>
          </cell>
          <cell r="L2290">
            <v>0</v>
          </cell>
        </row>
        <row r="2291">
          <cell r="A2291" t="str">
            <v>211405990304</v>
          </cell>
          <cell r="B2291">
            <v>20</v>
          </cell>
          <cell r="C2291" t="str">
            <v>2114059904USD-195-03</v>
          </cell>
          <cell r="D2291" t="str">
            <v>Intereses y otros por pagar Particulares (Intereses Devengados por Pagar - DPF (</v>
          </cell>
          <cell r="E2291">
            <v>-3.47</v>
          </cell>
          <cell r="F2291">
            <v>5.04</v>
          </cell>
          <cell r="G2291">
            <v>1.57</v>
          </cell>
          <cell r="H2291">
            <v>0</v>
          </cell>
          <cell r="I2291">
            <v>-3.47</v>
          </cell>
          <cell r="J2291">
            <v>5.04</v>
          </cell>
          <cell r="K2291">
            <v>1.57</v>
          </cell>
          <cell r="L2291">
            <v>0</v>
          </cell>
        </row>
        <row r="2292">
          <cell r="A2292" t="str">
            <v>211405990704</v>
          </cell>
          <cell r="B2292">
            <v>20</v>
          </cell>
          <cell r="C2292" t="str">
            <v>2114059904USD-195-07</v>
          </cell>
          <cell r="D2292" t="str">
            <v>Intereses y otros por pagar Particulares (Intereses Devengados por Pagar - DPF (</v>
          </cell>
          <cell r="E2292">
            <v>-1.0900000000000001</v>
          </cell>
          <cell r="F2292">
            <v>56.41</v>
          </cell>
          <cell r="G2292">
            <v>55.32</v>
          </cell>
          <cell r="H2292">
            <v>0</v>
          </cell>
          <cell r="I2292">
            <v>-1.0900000000000001</v>
          </cell>
          <cell r="J2292">
            <v>56.41</v>
          </cell>
          <cell r="K2292">
            <v>55.32</v>
          </cell>
          <cell r="L2292">
            <v>0</v>
          </cell>
        </row>
        <row r="2293">
          <cell r="A2293" t="str">
            <v>211405993104</v>
          </cell>
          <cell r="B2293">
            <v>20</v>
          </cell>
          <cell r="C2293" t="str">
            <v>2114059904USD-195-31</v>
          </cell>
          <cell r="D2293" t="str">
            <v>Intereses y otros por pagar Particulares (Intereses Devengados por Pagar - DPF (</v>
          </cell>
          <cell r="E2293">
            <v>0</v>
          </cell>
          <cell r="F2293">
            <v>0.71</v>
          </cell>
          <cell r="G2293">
            <v>0.71</v>
          </cell>
          <cell r="H2293">
            <v>0</v>
          </cell>
          <cell r="I2293">
            <v>0</v>
          </cell>
          <cell r="J2293">
            <v>0.71</v>
          </cell>
          <cell r="K2293">
            <v>0.71</v>
          </cell>
          <cell r="L2293">
            <v>0</v>
          </cell>
        </row>
        <row r="2294">
          <cell r="A2294" t="str">
            <v>211405994104</v>
          </cell>
          <cell r="B2294">
            <v>20</v>
          </cell>
          <cell r="C2294" t="str">
            <v>2114059904USD-195-41</v>
          </cell>
          <cell r="D2294" t="str">
            <v>Intereses y otros por pagar Particulares (Intereses Devengados por Pagar - DPF (</v>
          </cell>
          <cell r="E2294">
            <v>-0.25</v>
          </cell>
          <cell r="F2294">
            <v>0.38</v>
          </cell>
          <cell r="G2294">
            <v>0.13</v>
          </cell>
          <cell r="H2294">
            <v>0</v>
          </cell>
          <cell r="I2294">
            <v>-0.25</v>
          </cell>
          <cell r="J2294">
            <v>0.38</v>
          </cell>
          <cell r="K2294">
            <v>0.13</v>
          </cell>
          <cell r="L2294">
            <v>0</v>
          </cell>
        </row>
        <row r="2295">
          <cell r="A2295" t="str">
            <v>211406</v>
          </cell>
          <cell r="B2295">
            <v>6</v>
          </cell>
          <cell r="C2295">
            <v>211406</v>
          </cell>
          <cell r="D2295" t="str">
            <v>DEPÓSITOS INACTIVOS - CUENTAS CORRIENTES</v>
          </cell>
          <cell r="I2295">
            <v>-976473.02</v>
          </cell>
          <cell r="J2295">
            <v>22692.03</v>
          </cell>
          <cell r="K2295">
            <v>771963.95</v>
          </cell>
          <cell r="L2295">
            <v>-1725744.94</v>
          </cell>
        </row>
        <row r="2296">
          <cell r="A2296" t="str">
            <v>21140602 U</v>
          </cell>
          <cell r="B2296">
            <v>12</v>
          </cell>
          <cell r="C2296" t="str">
            <v>21140602 USD</v>
          </cell>
          <cell r="D2296" t="str">
            <v>Entidades del Estado - ML</v>
          </cell>
          <cell r="E2296">
            <v>-17312.11</v>
          </cell>
          <cell r="F2296">
            <v>645.67999999999995</v>
          </cell>
          <cell r="G2296">
            <v>2063.9699999999998</v>
          </cell>
          <cell r="H2296">
            <v>-18730.400000000001</v>
          </cell>
          <cell r="I2296">
            <v>-17312.11</v>
          </cell>
          <cell r="J2296">
            <v>645.67999999999995</v>
          </cell>
          <cell r="K2296">
            <v>2063.9699999999998</v>
          </cell>
          <cell r="L2296">
            <v>-18730.400000000001</v>
          </cell>
        </row>
        <row r="2297">
          <cell r="A2297" t="str">
            <v>2114060201</v>
          </cell>
          <cell r="B2297">
            <v>18</v>
          </cell>
          <cell r="C2297" t="str">
            <v>21140602USD-006-01</v>
          </cell>
          <cell r="D2297" t="str">
            <v>Entidades del Estado - ML (Cuentas Corrientes de Clientes)</v>
          </cell>
          <cell r="E2297">
            <v>-302.20999999999998</v>
          </cell>
          <cell r="F2297">
            <v>0</v>
          </cell>
          <cell r="G2297">
            <v>0</v>
          </cell>
          <cell r="H2297">
            <v>-302.20999999999998</v>
          </cell>
          <cell r="I2297">
            <v>-302.20999999999998</v>
          </cell>
          <cell r="J2297">
            <v>0</v>
          </cell>
          <cell r="K2297">
            <v>0</v>
          </cell>
          <cell r="L2297">
            <v>-302.20999999999998</v>
          </cell>
        </row>
        <row r="2298">
          <cell r="A2298" t="str">
            <v>2114060202</v>
          </cell>
          <cell r="B2298">
            <v>18</v>
          </cell>
          <cell r="C2298" t="str">
            <v>21140602USD-006-02</v>
          </cell>
          <cell r="D2298" t="str">
            <v>Entidades del Estado - ML (Cuentas Corrientes de Clientes)</v>
          </cell>
          <cell r="E2298">
            <v>-4688.6499999999996</v>
          </cell>
          <cell r="F2298">
            <v>0</v>
          </cell>
          <cell r="G2298">
            <v>0</v>
          </cell>
          <cell r="H2298">
            <v>-4688.6499999999996</v>
          </cell>
          <cell r="I2298">
            <v>-4688.6499999999996</v>
          </cell>
          <cell r="J2298">
            <v>0</v>
          </cell>
          <cell r="K2298">
            <v>0</v>
          </cell>
          <cell r="L2298">
            <v>-4688.6499999999996</v>
          </cell>
        </row>
        <row r="2299">
          <cell r="A2299" t="str">
            <v>2114060203</v>
          </cell>
          <cell r="B2299">
            <v>18</v>
          </cell>
          <cell r="C2299" t="str">
            <v>21140602USD-006-03</v>
          </cell>
          <cell r="D2299" t="str">
            <v>Entidades del Estado - ML (Cuentas Corrientes de Clientes)</v>
          </cell>
          <cell r="E2299">
            <v>-5845.18</v>
          </cell>
          <cell r="F2299">
            <v>645.55999999999995</v>
          </cell>
          <cell r="G2299">
            <v>322.77999999999997</v>
          </cell>
          <cell r="H2299">
            <v>-5522.4</v>
          </cell>
          <cell r="I2299">
            <v>-5845.18</v>
          </cell>
          <cell r="J2299">
            <v>645.55999999999995</v>
          </cell>
          <cell r="K2299">
            <v>322.77999999999997</v>
          </cell>
          <cell r="L2299">
            <v>-5522.4</v>
          </cell>
        </row>
        <row r="2300">
          <cell r="A2300" t="str">
            <v>2114060204</v>
          </cell>
          <cell r="B2300">
            <v>18</v>
          </cell>
          <cell r="C2300" t="str">
            <v>21140602USD-006-04</v>
          </cell>
          <cell r="D2300" t="str">
            <v>Entidades del Estado - ML (Cuentas Corrientes de Clientes)</v>
          </cell>
          <cell r="E2300">
            <v>-75.16</v>
          </cell>
          <cell r="F2300">
            <v>0</v>
          </cell>
          <cell r="G2300">
            <v>0</v>
          </cell>
          <cell r="H2300">
            <v>-75.16</v>
          </cell>
          <cell r="I2300">
            <v>-75.16</v>
          </cell>
          <cell r="J2300">
            <v>0</v>
          </cell>
          <cell r="K2300">
            <v>0</v>
          </cell>
          <cell r="L2300">
            <v>-75.16</v>
          </cell>
        </row>
        <row r="2301">
          <cell r="A2301" t="str">
            <v>2114060205</v>
          </cell>
          <cell r="B2301">
            <v>18</v>
          </cell>
          <cell r="C2301" t="str">
            <v>21140602USD-006-05</v>
          </cell>
          <cell r="D2301" t="str">
            <v>Entidades del Estado - ML (Cuentas Corrientes de Clientes)</v>
          </cell>
          <cell r="E2301">
            <v>-0.88</v>
          </cell>
          <cell r="F2301">
            <v>0</v>
          </cell>
          <cell r="G2301">
            <v>0</v>
          </cell>
          <cell r="H2301">
            <v>-0.88</v>
          </cell>
          <cell r="I2301">
            <v>-0.88</v>
          </cell>
          <cell r="J2301">
            <v>0</v>
          </cell>
          <cell r="K2301">
            <v>0</v>
          </cell>
          <cell r="L2301">
            <v>-0.88</v>
          </cell>
        </row>
        <row r="2302">
          <cell r="A2302" t="str">
            <v>2114060207</v>
          </cell>
          <cell r="B2302">
            <v>18</v>
          </cell>
          <cell r="C2302" t="str">
            <v>21140602USD-006-07</v>
          </cell>
          <cell r="D2302" t="str">
            <v>Entidades del Estado - ML (Cuentas Corrientes de Clientes)</v>
          </cell>
          <cell r="E2302">
            <v>-58.1</v>
          </cell>
          <cell r="F2302">
            <v>0</v>
          </cell>
          <cell r="G2302">
            <v>0</v>
          </cell>
          <cell r="H2302">
            <v>-58.1</v>
          </cell>
          <cell r="I2302">
            <v>-58.1</v>
          </cell>
          <cell r="J2302">
            <v>0</v>
          </cell>
          <cell r="K2302">
            <v>0</v>
          </cell>
          <cell r="L2302">
            <v>-58.1</v>
          </cell>
        </row>
        <row r="2303">
          <cell r="A2303" t="str">
            <v>2114060208</v>
          </cell>
          <cell r="B2303">
            <v>18</v>
          </cell>
          <cell r="C2303" t="str">
            <v>21140602USD-006-08</v>
          </cell>
          <cell r="D2303" t="str">
            <v>Entidades del Estado - ML (Cuentas Corrientes de Clientes)</v>
          </cell>
          <cell r="E2303">
            <v>-3453.67</v>
          </cell>
          <cell r="F2303">
            <v>0</v>
          </cell>
          <cell r="G2303">
            <v>1740</v>
          </cell>
          <cell r="H2303">
            <v>-5193.67</v>
          </cell>
          <cell r="I2303">
            <v>-3453.67</v>
          </cell>
          <cell r="J2303">
            <v>0</v>
          </cell>
          <cell r="K2303">
            <v>1740</v>
          </cell>
          <cell r="L2303">
            <v>-5193.67</v>
          </cell>
        </row>
        <row r="2304">
          <cell r="A2304" t="str">
            <v>2114060211</v>
          </cell>
          <cell r="B2304">
            <v>18</v>
          </cell>
          <cell r="C2304" t="str">
            <v>21140602USD-006-11</v>
          </cell>
          <cell r="D2304" t="str">
            <v>Entidades del Estado - ML (Cuentas Corrientes de Clientes)</v>
          </cell>
          <cell r="E2304">
            <v>-1145.6300000000001</v>
          </cell>
          <cell r="F2304">
            <v>0</v>
          </cell>
          <cell r="G2304">
            <v>0</v>
          </cell>
          <cell r="H2304">
            <v>-1145.6300000000001</v>
          </cell>
          <cell r="I2304">
            <v>-1145.6300000000001</v>
          </cell>
          <cell r="J2304">
            <v>0</v>
          </cell>
          <cell r="K2304">
            <v>0</v>
          </cell>
          <cell r="L2304">
            <v>-1145.6300000000001</v>
          </cell>
        </row>
        <row r="2305">
          <cell r="A2305" t="str">
            <v>2114060212</v>
          </cell>
          <cell r="B2305">
            <v>18</v>
          </cell>
          <cell r="C2305" t="str">
            <v>21140602USD-006-12</v>
          </cell>
          <cell r="D2305" t="str">
            <v>Entidades del Estado - ML (Cuentas Corrientes de Clientes)</v>
          </cell>
          <cell r="E2305">
            <v>-227.35</v>
          </cell>
          <cell r="F2305">
            <v>0</v>
          </cell>
          <cell r="G2305">
            <v>0</v>
          </cell>
          <cell r="H2305">
            <v>-227.35</v>
          </cell>
          <cell r="I2305">
            <v>-227.35</v>
          </cell>
          <cell r="J2305">
            <v>0</v>
          </cell>
          <cell r="K2305">
            <v>0</v>
          </cell>
          <cell r="L2305">
            <v>-227.35</v>
          </cell>
        </row>
        <row r="2306">
          <cell r="A2306" t="str">
            <v>2114060217</v>
          </cell>
          <cell r="B2306">
            <v>18</v>
          </cell>
          <cell r="C2306" t="str">
            <v>21140602USD-006-17</v>
          </cell>
          <cell r="D2306" t="str">
            <v>Entidades del Estado - ML (Cuentas Corrientes de Clientes)</v>
          </cell>
          <cell r="E2306">
            <v>-0.1</v>
          </cell>
          <cell r="F2306">
            <v>0</v>
          </cell>
          <cell r="G2306">
            <v>0</v>
          </cell>
          <cell r="H2306">
            <v>-0.1</v>
          </cell>
          <cell r="I2306">
            <v>-0.1</v>
          </cell>
          <cell r="J2306">
            <v>0</v>
          </cell>
          <cell r="K2306">
            <v>0</v>
          </cell>
          <cell r="L2306">
            <v>-0.1</v>
          </cell>
        </row>
        <row r="2307">
          <cell r="A2307" t="str">
            <v>2114060218</v>
          </cell>
          <cell r="B2307">
            <v>18</v>
          </cell>
          <cell r="C2307" t="str">
            <v>21140602USD-006-18</v>
          </cell>
          <cell r="D2307" t="str">
            <v>Entidades del Estado - ML (Cuentas Corrientes de Clientes)</v>
          </cell>
          <cell r="E2307">
            <v>-293.18</v>
          </cell>
          <cell r="F2307">
            <v>0</v>
          </cell>
          <cell r="G2307">
            <v>0</v>
          </cell>
          <cell r="H2307">
            <v>-293.18</v>
          </cell>
          <cell r="I2307">
            <v>-293.18</v>
          </cell>
          <cell r="J2307">
            <v>0</v>
          </cell>
          <cell r="K2307">
            <v>0</v>
          </cell>
          <cell r="L2307">
            <v>-293.18</v>
          </cell>
        </row>
        <row r="2308">
          <cell r="A2308" t="str">
            <v>2114060219</v>
          </cell>
          <cell r="B2308">
            <v>18</v>
          </cell>
          <cell r="C2308" t="str">
            <v>21140602USD-006-19</v>
          </cell>
          <cell r="D2308" t="str">
            <v>Entidades del Estado - ML (Cuentas Corrientes de Clientes)</v>
          </cell>
          <cell r="E2308">
            <v>-8.6199999999999992</v>
          </cell>
          <cell r="F2308">
            <v>0</v>
          </cell>
          <cell r="G2308">
            <v>0</v>
          </cell>
          <cell r="H2308">
            <v>-8.6199999999999992</v>
          </cell>
          <cell r="I2308">
            <v>-8.6199999999999992</v>
          </cell>
          <cell r="J2308">
            <v>0</v>
          </cell>
          <cell r="K2308">
            <v>0</v>
          </cell>
          <cell r="L2308">
            <v>-8.6199999999999992</v>
          </cell>
        </row>
        <row r="2309">
          <cell r="A2309" t="str">
            <v>2114060222</v>
          </cell>
          <cell r="B2309">
            <v>18</v>
          </cell>
          <cell r="C2309" t="str">
            <v>21140602USD-006-22</v>
          </cell>
          <cell r="D2309" t="str">
            <v>Entidades del Estado - ML (Cuentas Corrientes de Clientes)</v>
          </cell>
          <cell r="E2309">
            <v>-0.01</v>
          </cell>
          <cell r="F2309">
            <v>0</v>
          </cell>
          <cell r="G2309">
            <v>0</v>
          </cell>
          <cell r="H2309">
            <v>-0.01</v>
          </cell>
          <cell r="I2309">
            <v>-0.01</v>
          </cell>
          <cell r="J2309">
            <v>0</v>
          </cell>
          <cell r="K2309">
            <v>0</v>
          </cell>
          <cell r="L2309">
            <v>-0.01</v>
          </cell>
        </row>
        <row r="2310">
          <cell r="A2310" t="str">
            <v>2114060223</v>
          </cell>
          <cell r="B2310">
            <v>18</v>
          </cell>
          <cell r="C2310" t="str">
            <v>21140602USD-006-23</v>
          </cell>
          <cell r="D2310" t="str">
            <v>Entidades del Estado - ML (Cuentas Corrientes de Clientes)</v>
          </cell>
          <cell r="E2310">
            <v>-167.38</v>
          </cell>
          <cell r="F2310">
            <v>0</v>
          </cell>
          <cell r="G2310">
            <v>0</v>
          </cell>
          <cell r="H2310">
            <v>-167.38</v>
          </cell>
          <cell r="I2310">
            <v>-167.38</v>
          </cell>
          <cell r="J2310">
            <v>0</v>
          </cell>
          <cell r="K2310">
            <v>0</v>
          </cell>
          <cell r="L2310">
            <v>-167.38</v>
          </cell>
        </row>
        <row r="2311">
          <cell r="A2311" t="str">
            <v>2114060224</v>
          </cell>
          <cell r="B2311">
            <v>18</v>
          </cell>
          <cell r="C2311" t="str">
            <v>21140602USD-006-24</v>
          </cell>
          <cell r="D2311" t="str">
            <v>Entidades del Estado - ML (Cuentas Corrientes de Clientes)</v>
          </cell>
          <cell r="E2311">
            <v>-65</v>
          </cell>
          <cell r="F2311">
            <v>0</v>
          </cell>
          <cell r="G2311">
            <v>0</v>
          </cell>
          <cell r="H2311">
            <v>-65</v>
          </cell>
          <cell r="I2311">
            <v>-65</v>
          </cell>
          <cell r="J2311">
            <v>0</v>
          </cell>
          <cell r="K2311">
            <v>0</v>
          </cell>
          <cell r="L2311">
            <v>-65</v>
          </cell>
        </row>
        <row r="2312">
          <cell r="A2312" t="str">
            <v>2114060225</v>
          </cell>
          <cell r="B2312">
            <v>18</v>
          </cell>
          <cell r="C2312" t="str">
            <v>21140602USD-006-25</v>
          </cell>
          <cell r="D2312" t="str">
            <v>Entidades del Estado - ML (Cuentas Corrientes de Clientes)</v>
          </cell>
          <cell r="E2312">
            <v>-51.77</v>
          </cell>
          <cell r="F2312">
            <v>0</v>
          </cell>
          <cell r="G2312">
            <v>0</v>
          </cell>
          <cell r="H2312">
            <v>-51.77</v>
          </cell>
          <cell r="I2312">
            <v>-51.77</v>
          </cell>
          <cell r="J2312">
            <v>0</v>
          </cell>
          <cell r="K2312">
            <v>0</v>
          </cell>
          <cell r="L2312">
            <v>-51.77</v>
          </cell>
        </row>
        <row r="2313">
          <cell r="A2313" t="str">
            <v>2114060226</v>
          </cell>
          <cell r="B2313">
            <v>18</v>
          </cell>
          <cell r="C2313" t="str">
            <v>21140602USD-006-26</v>
          </cell>
          <cell r="D2313" t="str">
            <v>Entidades del Estado - ML (Cuentas Corrientes de Clientes)</v>
          </cell>
          <cell r="E2313">
            <v>-0.56999999999999995</v>
          </cell>
          <cell r="F2313">
            <v>0</v>
          </cell>
          <cell r="G2313">
            <v>0</v>
          </cell>
          <cell r="H2313">
            <v>-0.56999999999999995</v>
          </cell>
          <cell r="I2313">
            <v>-0.56999999999999995</v>
          </cell>
          <cell r="J2313">
            <v>0</v>
          </cell>
          <cell r="K2313">
            <v>0</v>
          </cell>
          <cell r="L2313">
            <v>-0.56999999999999995</v>
          </cell>
        </row>
        <row r="2314">
          <cell r="A2314" t="str">
            <v>2114060227</v>
          </cell>
          <cell r="B2314">
            <v>18</v>
          </cell>
          <cell r="C2314" t="str">
            <v>21140602USD-006-27</v>
          </cell>
          <cell r="D2314" t="str">
            <v>Entidades del Estado - ML (Cuentas Corrientes de Clientes)</v>
          </cell>
          <cell r="E2314">
            <v>-154.76</v>
          </cell>
          <cell r="F2314">
            <v>0</v>
          </cell>
          <cell r="G2314">
            <v>0</v>
          </cell>
          <cell r="H2314">
            <v>-154.76</v>
          </cell>
          <cell r="I2314">
            <v>-154.76</v>
          </cell>
          <cell r="J2314">
            <v>0</v>
          </cell>
          <cell r="K2314">
            <v>0</v>
          </cell>
          <cell r="L2314">
            <v>-154.76</v>
          </cell>
        </row>
        <row r="2315">
          <cell r="A2315" t="str">
            <v>2114060231</v>
          </cell>
          <cell r="B2315">
            <v>18</v>
          </cell>
          <cell r="C2315" t="str">
            <v>21140602USD-006-31</v>
          </cell>
          <cell r="D2315" t="str">
            <v>Entidades del Estado - ML (Cuentas Corrientes de Clientes)</v>
          </cell>
          <cell r="E2315">
            <v>-476.57</v>
          </cell>
          <cell r="F2315">
            <v>0.12</v>
          </cell>
          <cell r="G2315">
            <v>1.19</v>
          </cell>
          <cell r="H2315">
            <v>-477.64</v>
          </cell>
          <cell r="I2315">
            <v>-476.57</v>
          </cell>
          <cell r="J2315">
            <v>0.12</v>
          </cell>
          <cell r="K2315">
            <v>1.19</v>
          </cell>
          <cell r="L2315">
            <v>-477.64</v>
          </cell>
        </row>
        <row r="2316">
          <cell r="A2316" t="str">
            <v>2114060241</v>
          </cell>
          <cell r="B2316">
            <v>18</v>
          </cell>
          <cell r="C2316" t="str">
            <v>21140602USD-006-41</v>
          </cell>
          <cell r="D2316" t="str">
            <v>Entidades del Estado - ML (Cuentas Corrientes de Clientes)</v>
          </cell>
          <cell r="E2316">
            <v>-297.32</v>
          </cell>
          <cell r="F2316">
            <v>0</v>
          </cell>
          <cell r="G2316">
            <v>0</v>
          </cell>
          <cell r="H2316">
            <v>-297.32</v>
          </cell>
          <cell r="I2316">
            <v>-297.32</v>
          </cell>
          <cell r="J2316">
            <v>0</v>
          </cell>
          <cell r="K2316">
            <v>0</v>
          </cell>
          <cell r="L2316">
            <v>-297.32</v>
          </cell>
        </row>
        <row r="2317">
          <cell r="A2317" t="str">
            <v>21140603 U</v>
          </cell>
          <cell r="B2317">
            <v>12</v>
          </cell>
          <cell r="C2317" t="str">
            <v>21140603 USD</v>
          </cell>
          <cell r="D2317" t="str">
            <v>Empresas privadas - ML</v>
          </cell>
          <cell r="E2317">
            <v>-584918.32999999996</v>
          </cell>
          <cell r="F2317">
            <v>4861.2700000000004</v>
          </cell>
          <cell r="G2317">
            <v>733637.15</v>
          </cell>
          <cell r="H2317">
            <v>-1313694.21</v>
          </cell>
          <cell r="I2317">
            <v>-584918.32999999996</v>
          </cell>
          <cell r="J2317">
            <v>4861.2700000000004</v>
          </cell>
          <cell r="K2317">
            <v>733637.15</v>
          </cell>
          <cell r="L2317">
            <v>-1313694.21</v>
          </cell>
        </row>
        <row r="2318">
          <cell r="A2318" t="str">
            <v>2114060301</v>
          </cell>
          <cell r="B2318">
            <v>18</v>
          </cell>
          <cell r="C2318" t="str">
            <v>21140603USD-006-01</v>
          </cell>
          <cell r="D2318" t="str">
            <v>Empresas privadas - ML (Cuentas Corrientes de Clientes)</v>
          </cell>
          <cell r="E2318">
            <v>-3793.11</v>
          </cell>
          <cell r="F2318">
            <v>241.26</v>
          </cell>
          <cell r="G2318">
            <v>1.27</v>
          </cell>
          <cell r="H2318">
            <v>-3553.12</v>
          </cell>
          <cell r="I2318">
            <v>-3793.11</v>
          </cell>
          <cell r="J2318">
            <v>241.26</v>
          </cell>
          <cell r="K2318">
            <v>1.27</v>
          </cell>
          <cell r="L2318">
            <v>-3553.12</v>
          </cell>
        </row>
        <row r="2319">
          <cell r="A2319" t="str">
            <v>2114060302</v>
          </cell>
          <cell r="B2319">
            <v>18</v>
          </cell>
          <cell r="C2319" t="str">
            <v>21140603USD-006-02</v>
          </cell>
          <cell r="D2319" t="str">
            <v>Empresas privadas - ML (Cuentas Corrientes de Clientes)</v>
          </cell>
          <cell r="E2319">
            <v>-26218.37</v>
          </cell>
          <cell r="F2319">
            <v>190.9</v>
          </cell>
          <cell r="G2319">
            <v>0</v>
          </cell>
          <cell r="H2319">
            <v>-26027.47</v>
          </cell>
          <cell r="I2319">
            <v>-26218.37</v>
          </cell>
          <cell r="J2319">
            <v>190.9</v>
          </cell>
          <cell r="K2319">
            <v>0</v>
          </cell>
          <cell r="L2319">
            <v>-26027.47</v>
          </cell>
        </row>
        <row r="2320">
          <cell r="A2320" t="str">
            <v>2114060303</v>
          </cell>
          <cell r="B2320">
            <v>18</v>
          </cell>
          <cell r="C2320" t="str">
            <v>21140603USD-006-03</v>
          </cell>
          <cell r="D2320" t="str">
            <v>Empresas privadas - ML (Cuentas Corrientes de Clientes)</v>
          </cell>
          <cell r="E2320">
            <v>-10576.37</v>
          </cell>
          <cell r="F2320">
            <v>18.100000000000001</v>
          </cell>
          <cell r="G2320">
            <v>28.43</v>
          </cell>
          <cell r="H2320">
            <v>-10586.7</v>
          </cell>
          <cell r="I2320">
            <v>-10576.37</v>
          </cell>
          <cell r="J2320">
            <v>18.100000000000001</v>
          </cell>
          <cell r="K2320">
            <v>28.43</v>
          </cell>
          <cell r="L2320">
            <v>-10586.7</v>
          </cell>
        </row>
        <row r="2321">
          <cell r="A2321" t="str">
            <v>2114060304</v>
          </cell>
          <cell r="B2321">
            <v>18</v>
          </cell>
          <cell r="C2321" t="str">
            <v>21140603USD-006-04</v>
          </cell>
          <cell r="D2321" t="str">
            <v>Empresas privadas - ML (Cuentas Corrientes de Clientes)</v>
          </cell>
          <cell r="E2321">
            <v>-1766.73</v>
          </cell>
          <cell r="F2321">
            <v>2.2599999999999998</v>
          </cell>
          <cell r="G2321">
            <v>0</v>
          </cell>
          <cell r="H2321">
            <v>-1764.47</v>
          </cell>
          <cell r="I2321">
            <v>-1766.73</v>
          </cell>
          <cell r="J2321">
            <v>2.2599999999999998</v>
          </cell>
          <cell r="K2321">
            <v>0</v>
          </cell>
          <cell r="L2321">
            <v>-1764.47</v>
          </cell>
        </row>
        <row r="2322">
          <cell r="A2322" t="str">
            <v>2114060305</v>
          </cell>
          <cell r="B2322">
            <v>18</v>
          </cell>
          <cell r="C2322" t="str">
            <v>21140603USD-006-05</v>
          </cell>
          <cell r="D2322" t="str">
            <v>Empresas privadas - ML (Cuentas Corrientes de Clientes)</v>
          </cell>
          <cell r="E2322">
            <v>-688.49</v>
          </cell>
          <cell r="F2322">
            <v>326.45</v>
          </cell>
          <cell r="G2322">
            <v>2183.4</v>
          </cell>
          <cell r="H2322">
            <v>-2545.44</v>
          </cell>
          <cell r="I2322">
            <v>-688.49</v>
          </cell>
          <cell r="J2322">
            <v>326.45</v>
          </cell>
          <cell r="K2322">
            <v>2183.4</v>
          </cell>
          <cell r="L2322">
            <v>-2545.44</v>
          </cell>
        </row>
        <row r="2323">
          <cell r="A2323" t="str">
            <v>2114060307</v>
          </cell>
          <cell r="B2323">
            <v>18</v>
          </cell>
          <cell r="C2323" t="str">
            <v>21140603USD-006-07</v>
          </cell>
          <cell r="D2323" t="str">
            <v>Empresas privadas - ML (Cuentas Corrientes de Clientes)</v>
          </cell>
          <cell r="E2323">
            <v>-5354.14</v>
          </cell>
          <cell r="F2323">
            <v>0</v>
          </cell>
          <cell r="G2323">
            <v>0</v>
          </cell>
          <cell r="H2323">
            <v>-5354.14</v>
          </cell>
          <cell r="I2323">
            <v>-5354.14</v>
          </cell>
          <cell r="J2323">
            <v>0</v>
          </cell>
          <cell r="K2323">
            <v>0</v>
          </cell>
          <cell r="L2323">
            <v>-5354.14</v>
          </cell>
        </row>
        <row r="2324">
          <cell r="A2324" t="str">
            <v>2114060308</v>
          </cell>
          <cell r="B2324">
            <v>18</v>
          </cell>
          <cell r="C2324" t="str">
            <v>21140603USD-006-08</v>
          </cell>
          <cell r="D2324" t="str">
            <v>Empresas privadas - ML (Cuentas Corrientes de Clientes)</v>
          </cell>
          <cell r="E2324">
            <v>-13830.15</v>
          </cell>
          <cell r="F2324">
            <v>198.02</v>
          </cell>
          <cell r="G2324">
            <v>0</v>
          </cell>
          <cell r="H2324">
            <v>-13632.13</v>
          </cell>
          <cell r="I2324">
            <v>-13830.15</v>
          </cell>
          <cell r="J2324">
            <v>198.02</v>
          </cell>
          <cell r="K2324">
            <v>0</v>
          </cell>
          <cell r="L2324">
            <v>-13632.13</v>
          </cell>
        </row>
        <row r="2325">
          <cell r="A2325" t="str">
            <v>2114060310</v>
          </cell>
          <cell r="B2325">
            <v>18</v>
          </cell>
          <cell r="C2325" t="str">
            <v>21140603USD-006-10</v>
          </cell>
          <cell r="D2325" t="str">
            <v>Empresas privadas - ML (Cuentas Corrientes de Clientes)</v>
          </cell>
          <cell r="E2325">
            <v>-2775.78</v>
          </cell>
          <cell r="F2325">
            <v>2.2599999999999998</v>
          </cell>
          <cell r="G2325">
            <v>0</v>
          </cell>
          <cell r="H2325">
            <v>-2773.52</v>
          </cell>
          <cell r="I2325">
            <v>-2775.78</v>
          </cell>
          <cell r="J2325">
            <v>2.2599999999999998</v>
          </cell>
          <cell r="K2325">
            <v>0</v>
          </cell>
          <cell r="L2325">
            <v>-2773.52</v>
          </cell>
        </row>
        <row r="2326">
          <cell r="A2326" t="str">
            <v>2114060312</v>
          </cell>
          <cell r="B2326">
            <v>18</v>
          </cell>
          <cell r="C2326" t="str">
            <v>21140603USD-006-12</v>
          </cell>
          <cell r="D2326" t="str">
            <v>Empresas privadas - ML (Cuentas Corrientes de Clientes)</v>
          </cell>
          <cell r="E2326">
            <v>-605.87</v>
          </cell>
          <cell r="F2326">
            <v>0.01</v>
          </cell>
          <cell r="G2326">
            <v>0.11</v>
          </cell>
          <cell r="H2326">
            <v>-605.97</v>
          </cell>
          <cell r="I2326">
            <v>-605.87</v>
          </cell>
          <cell r="J2326">
            <v>0.01</v>
          </cell>
          <cell r="K2326">
            <v>0.11</v>
          </cell>
          <cell r="L2326">
            <v>-605.97</v>
          </cell>
        </row>
        <row r="2327">
          <cell r="A2327" t="str">
            <v>2114060313</v>
          </cell>
          <cell r="B2327">
            <v>18</v>
          </cell>
          <cell r="C2327" t="str">
            <v>21140603USD-006-13</v>
          </cell>
          <cell r="D2327" t="str">
            <v>Empresas privadas - ML (Cuentas Corrientes de Clientes)</v>
          </cell>
          <cell r="E2327">
            <v>-2666.11</v>
          </cell>
          <cell r="F2327">
            <v>0</v>
          </cell>
          <cell r="G2327">
            <v>0</v>
          </cell>
          <cell r="H2327">
            <v>-2666.11</v>
          </cell>
          <cell r="I2327">
            <v>-2666.11</v>
          </cell>
          <cell r="J2327">
            <v>0</v>
          </cell>
          <cell r="K2327">
            <v>0</v>
          </cell>
          <cell r="L2327">
            <v>-2666.11</v>
          </cell>
        </row>
        <row r="2328">
          <cell r="A2328" t="str">
            <v>2114060317</v>
          </cell>
          <cell r="B2328">
            <v>18</v>
          </cell>
          <cell r="C2328" t="str">
            <v>21140603USD-006-17</v>
          </cell>
          <cell r="D2328" t="str">
            <v>Empresas privadas - ML (Cuentas Corrientes de Clientes)</v>
          </cell>
          <cell r="E2328">
            <v>-501.37</v>
          </cell>
          <cell r="F2328">
            <v>0</v>
          </cell>
          <cell r="G2328">
            <v>0</v>
          </cell>
          <cell r="H2328">
            <v>-501.37</v>
          </cell>
          <cell r="I2328">
            <v>-501.37</v>
          </cell>
          <cell r="J2328">
            <v>0</v>
          </cell>
          <cell r="K2328">
            <v>0</v>
          </cell>
          <cell r="L2328">
            <v>-501.37</v>
          </cell>
        </row>
        <row r="2329">
          <cell r="A2329" t="str">
            <v>2114060318</v>
          </cell>
          <cell r="B2329">
            <v>18</v>
          </cell>
          <cell r="C2329" t="str">
            <v>21140603USD-006-18</v>
          </cell>
          <cell r="D2329" t="str">
            <v>Empresas privadas - ML (Cuentas Corrientes de Clientes)</v>
          </cell>
          <cell r="E2329">
            <v>-128.19</v>
          </cell>
          <cell r="F2329">
            <v>0</v>
          </cell>
          <cell r="G2329">
            <v>0</v>
          </cell>
          <cell r="H2329">
            <v>-128.19</v>
          </cell>
          <cell r="I2329">
            <v>-128.19</v>
          </cell>
          <cell r="J2329">
            <v>0</v>
          </cell>
          <cell r="K2329">
            <v>0</v>
          </cell>
          <cell r="L2329">
            <v>-128.19</v>
          </cell>
        </row>
        <row r="2330">
          <cell r="A2330" t="str">
            <v>2114060319</v>
          </cell>
          <cell r="B2330">
            <v>18</v>
          </cell>
          <cell r="C2330" t="str">
            <v>21140603USD-006-19</v>
          </cell>
          <cell r="D2330" t="str">
            <v>Empresas privadas - ML (Cuentas Corrientes de Clientes)</v>
          </cell>
          <cell r="E2330">
            <v>-165314.04999999999</v>
          </cell>
          <cell r="F2330">
            <v>0</v>
          </cell>
          <cell r="G2330">
            <v>0</v>
          </cell>
          <cell r="H2330">
            <v>-165314.04999999999</v>
          </cell>
          <cell r="I2330">
            <v>-165314.04999999999</v>
          </cell>
          <cell r="J2330">
            <v>0</v>
          </cell>
          <cell r="K2330">
            <v>0</v>
          </cell>
          <cell r="L2330">
            <v>-165314.04999999999</v>
          </cell>
        </row>
        <row r="2331">
          <cell r="A2331" t="str">
            <v>2114060324</v>
          </cell>
          <cell r="B2331">
            <v>18</v>
          </cell>
          <cell r="C2331" t="str">
            <v>21140603USD-006-24</v>
          </cell>
          <cell r="D2331" t="str">
            <v>Empresas privadas - ML (Cuentas Corrientes de Clientes)</v>
          </cell>
          <cell r="E2331">
            <v>-2788.15</v>
          </cell>
          <cell r="F2331">
            <v>0</v>
          </cell>
          <cell r="G2331">
            <v>0</v>
          </cell>
          <cell r="H2331">
            <v>-2788.15</v>
          </cell>
          <cell r="I2331">
            <v>-2788.15</v>
          </cell>
          <cell r="J2331">
            <v>0</v>
          </cell>
          <cell r="K2331">
            <v>0</v>
          </cell>
          <cell r="L2331">
            <v>-2788.15</v>
          </cell>
        </row>
        <row r="2332">
          <cell r="A2332" t="str">
            <v>2114060325</v>
          </cell>
          <cell r="B2332">
            <v>18</v>
          </cell>
          <cell r="C2332" t="str">
            <v>21140603USD-006-25</v>
          </cell>
          <cell r="D2332" t="str">
            <v>Empresas privadas - ML (Cuentas Corrientes de Clientes)</v>
          </cell>
          <cell r="E2332">
            <v>-6656.42</v>
          </cell>
          <cell r="F2332">
            <v>2.5</v>
          </cell>
          <cell r="G2332">
            <v>0.26</v>
          </cell>
          <cell r="H2332">
            <v>-6654.18</v>
          </cell>
          <cell r="I2332">
            <v>-6656.42</v>
          </cell>
          <cell r="J2332">
            <v>2.5</v>
          </cell>
          <cell r="K2332">
            <v>0.26</v>
          </cell>
          <cell r="L2332">
            <v>-6654.18</v>
          </cell>
        </row>
        <row r="2333">
          <cell r="A2333" t="str">
            <v>2114060326</v>
          </cell>
          <cell r="B2333">
            <v>18</v>
          </cell>
          <cell r="C2333" t="str">
            <v>21140603USD-006-26</v>
          </cell>
          <cell r="D2333" t="str">
            <v>Empresas privadas - ML (Cuentas Corrientes de Clientes)</v>
          </cell>
          <cell r="E2333">
            <v>-0.91</v>
          </cell>
          <cell r="F2333">
            <v>0</v>
          </cell>
          <cell r="G2333">
            <v>0</v>
          </cell>
          <cell r="H2333">
            <v>-0.91</v>
          </cell>
          <cell r="I2333">
            <v>-0.91</v>
          </cell>
          <cell r="J2333">
            <v>0</v>
          </cell>
          <cell r="K2333">
            <v>0</v>
          </cell>
          <cell r="L2333">
            <v>-0.91</v>
          </cell>
        </row>
        <row r="2334">
          <cell r="A2334" t="str">
            <v>2114060327</v>
          </cell>
          <cell r="B2334">
            <v>18</v>
          </cell>
          <cell r="C2334" t="str">
            <v>21140603USD-006-27</v>
          </cell>
          <cell r="D2334" t="str">
            <v>Empresas privadas - ML (Cuentas Corrientes de Clientes)</v>
          </cell>
          <cell r="E2334">
            <v>-915.24</v>
          </cell>
          <cell r="F2334">
            <v>0</v>
          </cell>
          <cell r="G2334">
            <v>0</v>
          </cell>
          <cell r="H2334">
            <v>-915.24</v>
          </cell>
          <cell r="I2334">
            <v>-915.24</v>
          </cell>
          <cell r="J2334">
            <v>0</v>
          </cell>
          <cell r="K2334">
            <v>0</v>
          </cell>
          <cell r="L2334">
            <v>-915.24</v>
          </cell>
        </row>
        <row r="2335">
          <cell r="A2335" t="str">
            <v>2114060331</v>
          </cell>
          <cell r="B2335">
            <v>18</v>
          </cell>
          <cell r="C2335" t="str">
            <v>21140603USD-006-31</v>
          </cell>
          <cell r="D2335" t="str">
            <v>Empresas privadas - ML (Cuentas Corrientes de Clientes)</v>
          </cell>
          <cell r="E2335">
            <v>-335358.69</v>
          </cell>
          <cell r="F2335">
            <v>2970.27</v>
          </cell>
          <cell r="G2335">
            <v>731255.95</v>
          </cell>
          <cell r="H2335">
            <v>-1063644.3700000001</v>
          </cell>
          <cell r="I2335">
            <v>-335358.69</v>
          </cell>
          <cell r="J2335">
            <v>2970.27</v>
          </cell>
          <cell r="K2335">
            <v>731255.95</v>
          </cell>
          <cell r="L2335">
            <v>-1063644.3700000001</v>
          </cell>
        </row>
        <row r="2336">
          <cell r="A2336" t="str">
            <v>2114060341</v>
          </cell>
          <cell r="B2336">
            <v>18</v>
          </cell>
          <cell r="C2336" t="str">
            <v>21140603USD-006-41</v>
          </cell>
          <cell r="D2336" t="str">
            <v>Empresas privadas - ML (Cuentas Corrientes de Clientes)</v>
          </cell>
          <cell r="E2336">
            <v>-4853.2299999999996</v>
          </cell>
          <cell r="F2336">
            <v>906.98</v>
          </cell>
          <cell r="G2336">
            <v>146.88999999999999</v>
          </cell>
          <cell r="H2336">
            <v>-4093.14</v>
          </cell>
          <cell r="I2336">
            <v>-4853.2299999999996</v>
          </cell>
          <cell r="J2336">
            <v>906.98</v>
          </cell>
          <cell r="K2336">
            <v>146.88999999999999</v>
          </cell>
          <cell r="L2336">
            <v>-4093.14</v>
          </cell>
        </row>
        <row r="2337">
          <cell r="A2337" t="str">
            <v>2114060358</v>
          </cell>
          <cell r="B2337">
            <v>18</v>
          </cell>
          <cell r="C2337" t="str">
            <v>21140603USD-006-58</v>
          </cell>
          <cell r="D2337" t="str">
            <v>Empresas privadas - ML (Cuentas Corrientes de Clientes)</v>
          </cell>
          <cell r="E2337">
            <v>-126.96</v>
          </cell>
          <cell r="F2337">
            <v>2.2599999999999998</v>
          </cell>
          <cell r="G2337">
            <v>20.84</v>
          </cell>
          <cell r="H2337">
            <v>-145.54</v>
          </cell>
          <cell r="I2337">
            <v>-126.96</v>
          </cell>
          <cell r="J2337">
            <v>2.2599999999999998</v>
          </cell>
          <cell r="K2337">
            <v>20.84</v>
          </cell>
          <cell r="L2337">
            <v>-145.54</v>
          </cell>
        </row>
        <row r="2338">
          <cell r="A2338" t="str">
            <v>21140604 U</v>
          </cell>
          <cell r="B2338">
            <v>12</v>
          </cell>
          <cell r="C2338" t="str">
            <v>21140604 USD</v>
          </cell>
          <cell r="D2338" t="str">
            <v>Particulares - ML</v>
          </cell>
          <cell r="E2338">
            <v>-362206.67</v>
          </cell>
          <cell r="F2338">
            <v>15187.49</v>
          </cell>
          <cell r="G2338">
            <v>34266.239999999998</v>
          </cell>
          <cell r="H2338">
            <v>-381285.42</v>
          </cell>
          <cell r="I2338">
            <v>-362206.67</v>
          </cell>
          <cell r="J2338">
            <v>15187.49</v>
          </cell>
          <cell r="K2338">
            <v>34266.239999999998</v>
          </cell>
          <cell r="L2338">
            <v>-381285.42</v>
          </cell>
        </row>
        <row r="2339">
          <cell r="A2339" t="str">
            <v>2114060401</v>
          </cell>
          <cell r="B2339">
            <v>18</v>
          </cell>
          <cell r="C2339" t="str">
            <v>21140604USD-006-01</v>
          </cell>
          <cell r="D2339" t="str">
            <v>Particulares - ML (Cuentas Corrientes de Clientes)</v>
          </cell>
          <cell r="E2339">
            <v>-8502.7900000000009</v>
          </cell>
          <cell r="F2339">
            <v>2.27</v>
          </cell>
          <cell r="G2339">
            <v>1.8</v>
          </cell>
          <cell r="H2339">
            <v>-8502.32</v>
          </cell>
          <cell r="I2339">
            <v>-8502.7900000000009</v>
          </cell>
          <cell r="J2339">
            <v>2.27</v>
          </cell>
          <cell r="K2339">
            <v>1.8</v>
          </cell>
          <cell r="L2339">
            <v>-8502.32</v>
          </cell>
        </row>
        <row r="2340">
          <cell r="A2340" t="str">
            <v>2114060402</v>
          </cell>
          <cell r="B2340">
            <v>18</v>
          </cell>
          <cell r="C2340" t="str">
            <v>21140604USD-006-02</v>
          </cell>
          <cell r="D2340" t="str">
            <v>Particulares - ML (Cuentas Corrientes de Clientes)</v>
          </cell>
          <cell r="E2340">
            <v>-18072.12</v>
          </cell>
          <cell r="F2340">
            <v>809.26</v>
          </cell>
          <cell r="G2340">
            <v>366.96</v>
          </cell>
          <cell r="H2340">
            <v>-17629.82</v>
          </cell>
          <cell r="I2340">
            <v>-18072.12</v>
          </cell>
          <cell r="J2340">
            <v>809.26</v>
          </cell>
          <cell r="K2340">
            <v>366.96</v>
          </cell>
          <cell r="L2340">
            <v>-17629.82</v>
          </cell>
        </row>
        <row r="2341">
          <cell r="A2341" t="str">
            <v>2114060403</v>
          </cell>
          <cell r="B2341">
            <v>18</v>
          </cell>
          <cell r="C2341" t="str">
            <v>21140604USD-006-03</v>
          </cell>
          <cell r="D2341" t="str">
            <v>Particulares - ML (Cuentas Corrientes de Clientes)</v>
          </cell>
          <cell r="E2341">
            <v>-36730.25</v>
          </cell>
          <cell r="F2341">
            <v>976.05</v>
          </cell>
          <cell r="G2341">
            <v>2074.42</v>
          </cell>
          <cell r="H2341">
            <v>-37828.620000000003</v>
          </cell>
          <cell r="I2341">
            <v>-36730.25</v>
          </cell>
          <cell r="J2341">
            <v>976.05</v>
          </cell>
          <cell r="K2341">
            <v>2074.42</v>
          </cell>
          <cell r="L2341">
            <v>-37828.620000000003</v>
          </cell>
        </row>
        <row r="2342">
          <cell r="A2342" t="str">
            <v>2114060404</v>
          </cell>
          <cell r="B2342">
            <v>18</v>
          </cell>
          <cell r="C2342" t="str">
            <v>21140604USD-006-04</v>
          </cell>
          <cell r="D2342" t="str">
            <v>Particulares - ML (Cuentas Corrientes de Clientes)</v>
          </cell>
          <cell r="E2342">
            <v>-6431.78</v>
          </cell>
          <cell r="F2342">
            <v>1044</v>
          </cell>
          <cell r="G2342">
            <v>7.62</v>
          </cell>
          <cell r="H2342">
            <v>-5395.4</v>
          </cell>
          <cell r="I2342">
            <v>-6431.78</v>
          </cell>
          <cell r="J2342">
            <v>1044</v>
          </cell>
          <cell r="K2342">
            <v>7.62</v>
          </cell>
          <cell r="L2342">
            <v>-5395.4</v>
          </cell>
        </row>
        <row r="2343">
          <cell r="A2343" t="str">
            <v>2114060405</v>
          </cell>
          <cell r="B2343">
            <v>18</v>
          </cell>
          <cell r="C2343" t="str">
            <v>21140604USD-006-05</v>
          </cell>
          <cell r="D2343" t="str">
            <v>Particulares - ML (Cuentas Corrientes de Clientes)</v>
          </cell>
          <cell r="E2343">
            <v>-12291.61</v>
          </cell>
          <cell r="F2343">
            <v>697.33</v>
          </cell>
          <cell r="G2343">
            <v>13.68</v>
          </cell>
          <cell r="H2343">
            <v>-11607.96</v>
          </cell>
          <cell r="I2343">
            <v>-12291.61</v>
          </cell>
          <cell r="J2343">
            <v>697.33</v>
          </cell>
          <cell r="K2343">
            <v>13.68</v>
          </cell>
          <cell r="L2343">
            <v>-11607.96</v>
          </cell>
        </row>
        <row r="2344">
          <cell r="A2344" t="str">
            <v>2114060407</v>
          </cell>
          <cell r="B2344">
            <v>18</v>
          </cell>
          <cell r="C2344" t="str">
            <v>21140604USD-006-07</v>
          </cell>
          <cell r="D2344" t="str">
            <v>Particulares - ML (Cuentas Corrientes de Clientes)</v>
          </cell>
          <cell r="E2344">
            <v>-18918.18</v>
          </cell>
          <cell r="F2344">
            <v>50.18</v>
          </cell>
          <cell r="G2344">
            <v>1425.22</v>
          </cell>
          <cell r="H2344">
            <v>-20293.22</v>
          </cell>
          <cell r="I2344">
            <v>-18918.18</v>
          </cell>
          <cell r="J2344">
            <v>50.18</v>
          </cell>
          <cell r="K2344">
            <v>1425.22</v>
          </cell>
          <cell r="L2344">
            <v>-20293.22</v>
          </cell>
        </row>
        <row r="2345">
          <cell r="A2345" t="str">
            <v>2114060408</v>
          </cell>
          <cell r="B2345">
            <v>18</v>
          </cell>
          <cell r="C2345" t="str">
            <v>21140604USD-006-08</v>
          </cell>
          <cell r="D2345" t="str">
            <v>Particulares - ML (Cuentas Corrientes de Clientes)</v>
          </cell>
          <cell r="E2345">
            <v>-4319.95</v>
          </cell>
          <cell r="F2345">
            <v>19.27</v>
          </cell>
          <cell r="G2345">
            <v>474.96</v>
          </cell>
          <cell r="H2345">
            <v>-4775.6400000000003</v>
          </cell>
          <cell r="I2345">
            <v>-4319.95</v>
          </cell>
          <cell r="J2345">
            <v>19.27</v>
          </cell>
          <cell r="K2345">
            <v>474.96</v>
          </cell>
          <cell r="L2345">
            <v>-4775.6400000000003</v>
          </cell>
        </row>
        <row r="2346">
          <cell r="A2346" t="str">
            <v>2114060410</v>
          </cell>
          <cell r="B2346">
            <v>18</v>
          </cell>
          <cell r="C2346" t="str">
            <v>21140604USD-006-10</v>
          </cell>
          <cell r="D2346" t="str">
            <v>Particulares - ML (Cuentas Corrientes de Clientes)</v>
          </cell>
          <cell r="E2346">
            <v>-12573.76</v>
          </cell>
          <cell r="F2346">
            <v>119.59</v>
          </cell>
          <cell r="G2346">
            <v>65.41</v>
          </cell>
          <cell r="H2346">
            <v>-12519.58</v>
          </cell>
          <cell r="I2346">
            <v>-12573.76</v>
          </cell>
          <cell r="J2346">
            <v>119.59</v>
          </cell>
          <cell r="K2346">
            <v>65.41</v>
          </cell>
          <cell r="L2346">
            <v>-12519.58</v>
          </cell>
        </row>
        <row r="2347">
          <cell r="A2347" t="str">
            <v>2114060411</v>
          </cell>
          <cell r="B2347">
            <v>18</v>
          </cell>
          <cell r="C2347" t="str">
            <v>21140604USD-006-11</v>
          </cell>
          <cell r="D2347" t="str">
            <v>Particulares - ML (Cuentas Corrientes de Clientes)</v>
          </cell>
          <cell r="E2347">
            <v>-5511.89</v>
          </cell>
          <cell r="F2347">
            <v>0.01</v>
          </cell>
          <cell r="G2347">
            <v>647.23</v>
          </cell>
          <cell r="H2347">
            <v>-6159.11</v>
          </cell>
          <cell r="I2347">
            <v>-5511.89</v>
          </cell>
          <cell r="J2347">
            <v>0.01</v>
          </cell>
          <cell r="K2347">
            <v>647.23</v>
          </cell>
          <cell r="L2347">
            <v>-6159.11</v>
          </cell>
        </row>
        <row r="2348">
          <cell r="A2348" t="str">
            <v>2114060412</v>
          </cell>
          <cell r="B2348">
            <v>18</v>
          </cell>
          <cell r="C2348" t="str">
            <v>21140604USD-006-12</v>
          </cell>
          <cell r="D2348" t="str">
            <v>Particulares - ML (Cuentas Corrientes de Clientes)</v>
          </cell>
          <cell r="E2348">
            <v>-4510.96</v>
          </cell>
          <cell r="F2348">
            <v>30.56</v>
          </cell>
          <cell r="G2348">
            <v>23.73</v>
          </cell>
          <cell r="H2348">
            <v>-4504.13</v>
          </cell>
          <cell r="I2348">
            <v>-4510.96</v>
          </cell>
          <cell r="J2348">
            <v>30.56</v>
          </cell>
          <cell r="K2348">
            <v>23.73</v>
          </cell>
          <cell r="L2348">
            <v>-4504.13</v>
          </cell>
        </row>
        <row r="2349">
          <cell r="A2349" t="str">
            <v>2114060413</v>
          </cell>
          <cell r="B2349">
            <v>18</v>
          </cell>
          <cell r="C2349" t="str">
            <v>21140604USD-006-13</v>
          </cell>
          <cell r="D2349" t="str">
            <v>Particulares - ML (Cuentas Corrientes de Clientes)</v>
          </cell>
          <cell r="E2349">
            <v>-4281.88</v>
          </cell>
          <cell r="F2349">
            <v>4.5199999999999996</v>
          </cell>
          <cell r="G2349">
            <v>23.07</v>
          </cell>
          <cell r="H2349">
            <v>-4300.43</v>
          </cell>
          <cell r="I2349">
            <v>-4281.88</v>
          </cell>
          <cell r="J2349">
            <v>4.5199999999999996</v>
          </cell>
          <cell r="K2349">
            <v>23.07</v>
          </cell>
          <cell r="L2349">
            <v>-4300.43</v>
          </cell>
        </row>
        <row r="2350">
          <cell r="A2350" t="str">
            <v>2114060417</v>
          </cell>
          <cell r="B2350">
            <v>18</v>
          </cell>
          <cell r="C2350" t="str">
            <v>21140604USD-006-17</v>
          </cell>
          <cell r="D2350" t="str">
            <v>Particulares - ML (Cuentas Corrientes de Clientes)</v>
          </cell>
          <cell r="E2350">
            <v>-13413.43</v>
          </cell>
          <cell r="F2350">
            <v>246.41</v>
          </cell>
          <cell r="G2350">
            <v>5.1100000000000003</v>
          </cell>
          <cell r="H2350">
            <v>-13172.13</v>
          </cell>
          <cell r="I2350">
            <v>-13413.43</v>
          </cell>
          <cell r="J2350">
            <v>246.41</v>
          </cell>
          <cell r="K2350">
            <v>5.1100000000000003</v>
          </cell>
          <cell r="L2350">
            <v>-13172.13</v>
          </cell>
        </row>
        <row r="2351">
          <cell r="A2351" t="str">
            <v>2114060418</v>
          </cell>
          <cell r="B2351">
            <v>18</v>
          </cell>
          <cell r="C2351" t="str">
            <v>21140604USD-006-18</v>
          </cell>
          <cell r="D2351" t="str">
            <v>Particulares - ML (Cuentas Corrientes de Clientes)</v>
          </cell>
          <cell r="E2351">
            <v>-6949.57</v>
          </cell>
          <cell r="F2351">
            <v>217.96</v>
          </cell>
          <cell r="G2351">
            <v>792.97</v>
          </cell>
          <cell r="H2351">
            <v>-7524.58</v>
          </cell>
          <cell r="I2351">
            <v>-6949.57</v>
          </cell>
          <cell r="J2351">
            <v>217.96</v>
          </cell>
          <cell r="K2351">
            <v>792.97</v>
          </cell>
          <cell r="L2351">
            <v>-7524.58</v>
          </cell>
        </row>
        <row r="2352">
          <cell r="A2352" t="str">
            <v>2114060419</v>
          </cell>
          <cell r="B2352">
            <v>18</v>
          </cell>
          <cell r="C2352" t="str">
            <v>21140604USD-006-19</v>
          </cell>
          <cell r="D2352" t="str">
            <v>Particulares - ML (Cuentas Corrientes de Clientes)</v>
          </cell>
          <cell r="E2352">
            <v>-16858.310000000001</v>
          </cell>
          <cell r="F2352">
            <v>2633.02</v>
          </cell>
          <cell r="G2352">
            <v>48.67</v>
          </cell>
          <cell r="H2352">
            <v>-14273.96</v>
          </cell>
          <cell r="I2352">
            <v>-16858.310000000001</v>
          </cell>
          <cell r="J2352">
            <v>2633.02</v>
          </cell>
          <cell r="K2352">
            <v>48.67</v>
          </cell>
          <cell r="L2352">
            <v>-14273.96</v>
          </cell>
        </row>
        <row r="2353">
          <cell r="A2353" t="str">
            <v>2114060422</v>
          </cell>
          <cell r="B2353">
            <v>18</v>
          </cell>
          <cell r="C2353" t="str">
            <v>21140604USD-006-22</v>
          </cell>
          <cell r="D2353" t="str">
            <v>Particulares - ML (Cuentas Corrientes de Clientes)</v>
          </cell>
          <cell r="E2353">
            <v>-6086.34</v>
          </cell>
          <cell r="F2353">
            <v>278.08</v>
          </cell>
          <cell r="G2353">
            <v>21713.89</v>
          </cell>
          <cell r="H2353">
            <v>-27522.15</v>
          </cell>
          <cell r="I2353">
            <v>-6086.34</v>
          </cell>
          <cell r="J2353">
            <v>278.08</v>
          </cell>
          <cell r="K2353">
            <v>21713.89</v>
          </cell>
          <cell r="L2353">
            <v>-27522.15</v>
          </cell>
        </row>
        <row r="2354">
          <cell r="A2354" t="str">
            <v>2114060423</v>
          </cell>
          <cell r="B2354">
            <v>18</v>
          </cell>
          <cell r="C2354" t="str">
            <v>21140604USD-006-23</v>
          </cell>
          <cell r="D2354" t="str">
            <v>Particulares - ML (Cuentas Corrientes de Clientes)</v>
          </cell>
          <cell r="E2354">
            <v>-4986.1000000000004</v>
          </cell>
          <cell r="F2354">
            <v>197.01</v>
          </cell>
          <cell r="G2354">
            <v>152.38999999999999</v>
          </cell>
          <cell r="H2354">
            <v>-4941.4799999999996</v>
          </cell>
          <cell r="I2354">
            <v>-4986.1000000000004</v>
          </cell>
          <cell r="J2354">
            <v>197.01</v>
          </cell>
          <cell r="K2354">
            <v>152.38999999999999</v>
          </cell>
          <cell r="L2354">
            <v>-4941.4799999999996</v>
          </cell>
        </row>
        <row r="2355">
          <cell r="A2355" t="str">
            <v>2114060424</v>
          </cell>
          <cell r="B2355">
            <v>18</v>
          </cell>
          <cell r="C2355" t="str">
            <v>21140604USD-006-24</v>
          </cell>
          <cell r="D2355" t="str">
            <v>Particulares - ML (Cuentas Corrientes de Clientes)</v>
          </cell>
          <cell r="E2355">
            <v>-7898.23</v>
          </cell>
          <cell r="F2355">
            <v>184.43</v>
          </cell>
          <cell r="G2355">
            <v>1.73</v>
          </cell>
          <cell r="H2355">
            <v>-7715.53</v>
          </cell>
          <cell r="I2355">
            <v>-7898.23</v>
          </cell>
          <cell r="J2355">
            <v>184.43</v>
          </cell>
          <cell r="K2355">
            <v>1.73</v>
          </cell>
          <cell r="L2355">
            <v>-7715.53</v>
          </cell>
        </row>
        <row r="2356">
          <cell r="A2356" t="str">
            <v>2114060425</v>
          </cell>
          <cell r="B2356">
            <v>18</v>
          </cell>
          <cell r="C2356" t="str">
            <v>21140604USD-006-25</v>
          </cell>
          <cell r="D2356" t="str">
            <v>Particulares - ML (Cuentas Corrientes de Clientes)</v>
          </cell>
          <cell r="E2356">
            <v>-49171.34</v>
          </cell>
          <cell r="F2356">
            <v>13.98</v>
          </cell>
          <cell r="G2356">
            <v>210.77</v>
          </cell>
          <cell r="H2356">
            <v>-49368.13</v>
          </cell>
          <cell r="I2356">
            <v>-49171.34</v>
          </cell>
          <cell r="J2356">
            <v>13.98</v>
          </cell>
          <cell r="K2356">
            <v>210.77</v>
          </cell>
          <cell r="L2356">
            <v>-49368.13</v>
          </cell>
        </row>
        <row r="2357">
          <cell r="A2357" t="str">
            <v>2114060426</v>
          </cell>
          <cell r="B2357">
            <v>18</v>
          </cell>
          <cell r="C2357" t="str">
            <v>21140604USD-006-26</v>
          </cell>
          <cell r="D2357" t="str">
            <v>Particulares - ML (Cuentas Corrientes de Clientes)</v>
          </cell>
          <cell r="E2357">
            <v>-10029.379999999999</v>
          </cell>
          <cell r="F2357">
            <v>14.6</v>
          </cell>
          <cell r="G2357">
            <v>4503.32</v>
          </cell>
          <cell r="H2357">
            <v>-14518.1</v>
          </cell>
          <cell r="I2357">
            <v>-10029.379999999999</v>
          </cell>
          <cell r="J2357">
            <v>14.6</v>
          </cell>
          <cell r="K2357">
            <v>4503.32</v>
          </cell>
          <cell r="L2357">
            <v>-14518.1</v>
          </cell>
        </row>
        <row r="2358">
          <cell r="A2358" t="str">
            <v>2114060427</v>
          </cell>
          <cell r="B2358">
            <v>18</v>
          </cell>
          <cell r="C2358" t="str">
            <v>21140604USD-006-27</v>
          </cell>
          <cell r="D2358" t="str">
            <v>Particulares - ML (Cuentas Corrientes de Clientes)</v>
          </cell>
          <cell r="E2358">
            <v>-4956.9799999999996</v>
          </cell>
          <cell r="F2358">
            <v>85.3</v>
          </cell>
          <cell r="G2358">
            <v>146.69999999999999</v>
          </cell>
          <cell r="H2358">
            <v>-5018.38</v>
          </cell>
          <cell r="I2358">
            <v>-4956.9799999999996</v>
          </cell>
          <cell r="J2358">
            <v>85.3</v>
          </cell>
          <cell r="K2358">
            <v>146.69999999999999</v>
          </cell>
          <cell r="L2358">
            <v>-5018.38</v>
          </cell>
        </row>
        <row r="2359">
          <cell r="A2359" t="str">
            <v>2114060431</v>
          </cell>
          <cell r="B2359">
            <v>18</v>
          </cell>
          <cell r="C2359" t="str">
            <v>21140604USD-006-31</v>
          </cell>
          <cell r="D2359" t="str">
            <v>Particulares - ML (Cuentas Corrientes de Clientes)</v>
          </cell>
          <cell r="E2359">
            <v>-85858.87</v>
          </cell>
          <cell r="F2359">
            <v>805.64</v>
          </cell>
          <cell r="G2359">
            <v>1455.29</v>
          </cell>
          <cell r="H2359">
            <v>-86508.52</v>
          </cell>
          <cell r="I2359">
            <v>-85858.87</v>
          </cell>
          <cell r="J2359">
            <v>805.64</v>
          </cell>
          <cell r="K2359">
            <v>1455.29</v>
          </cell>
          <cell r="L2359">
            <v>-86508.52</v>
          </cell>
        </row>
        <row r="2360">
          <cell r="A2360" t="str">
            <v>2114060441</v>
          </cell>
          <cell r="B2360">
            <v>18</v>
          </cell>
          <cell r="C2360" t="str">
            <v>21140604USD-006-41</v>
          </cell>
          <cell r="D2360" t="str">
            <v>Particulares - ML (Cuentas Corrientes de Clientes)</v>
          </cell>
          <cell r="E2360">
            <v>-23579.08</v>
          </cell>
          <cell r="F2360">
            <v>6755.76</v>
          </cell>
          <cell r="G2360">
            <v>110.49</v>
          </cell>
          <cell r="H2360">
            <v>-16933.810000000001</v>
          </cell>
          <cell r="I2360">
            <v>-23579.08</v>
          </cell>
          <cell r="J2360">
            <v>6755.76</v>
          </cell>
          <cell r="K2360">
            <v>110.49</v>
          </cell>
          <cell r="L2360">
            <v>-16933.810000000001</v>
          </cell>
        </row>
        <row r="2361">
          <cell r="A2361" t="str">
            <v>2114060458</v>
          </cell>
          <cell r="B2361">
            <v>18</v>
          </cell>
          <cell r="C2361" t="str">
            <v>21140604USD-006-58</v>
          </cell>
          <cell r="D2361" t="str">
            <v>Particulares - ML (Cuentas Corrientes de Clientes)</v>
          </cell>
          <cell r="E2361">
            <v>-76.98</v>
          </cell>
          <cell r="F2361">
            <v>2.2599999999999998</v>
          </cell>
          <cell r="G2361">
            <v>0.81</v>
          </cell>
          <cell r="H2361">
            <v>-75.53</v>
          </cell>
          <cell r="I2361">
            <v>-76.98</v>
          </cell>
          <cell r="J2361">
            <v>2.2599999999999998</v>
          </cell>
          <cell r="K2361">
            <v>0.81</v>
          </cell>
          <cell r="L2361">
            <v>-75.53</v>
          </cell>
        </row>
        <row r="2362">
          <cell r="A2362" t="str">
            <v>2114060459</v>
          </cell>
          <cell r="B2362">
            <v>18</v>
          </cell>
          <cell r="C2362" t="str">
            <v>21140604USD-006-59</v>
          </cell>
          <cell r="D2362" t="str">
            <v>Particulares - ML (Cuentas Corrientes de Clientes)</v>
          </cell>
          <cell r="E2362">
            <v>-196.89</v>
          </cell>
          <cell r="F2362">
            <v>0</v>
          </cell>
          <cell r="G2362">
            <v>0</v>
          </cell>
          <cell r="H2362">
            <v>-196.89</v>
          </cell>
          <cell r="I2362">
            <v>-196.89</v>
          </cell>
          <cell r="J2362">
            <v>0</v>
          </cell>
          <cell r="K2362">
            <v>0</v>
          </cell>
          <cell r="L2362">
            <v>-196.89</v>
          </cell>
        </row>
        <row r="2363">
          <cell r="A2363" t="str">
            <v>21140605 U</v>
          </cell>
          <cell r="B2363">
            <v>12</v>
          </cell>
          <cell r="C2363" t="str">
            <v>21140605 USD</v>
          </cell>
          <cell r="D2363" t="str">
            <v>Bancos - ML</v>
          </cell>
          <cell r="E2363">
            <v>-5452.12</v>
          </cell>
          <cell r="F2363">
            <v>0.93</v>
          </cell>
          <cell r="G2363">
            <v>9.26</v>
          </cell>
          <cell r="H2363">
            <v>-5460.45</v>
          </cell>
          <cell r="I2363">
            <v>-5452.12</v>
          </cell>
          <cell r="J2363">
            <v>0.93</v>
          </cell>
          <cell r="K2363">
            <v>9.26</v>
          </cell>
          <cell r="L2363">
            <v>-5460.45</v>
          </cell>
        </row>
        <row r="2364">
          <cell r="A2364" t="str">
            <v>2114060558</v>
          </cell>
          <cell r="B2364">
            <v>18</v>
          </cell>
          <cell r="C2364" t="str">
            <v>21140605USD-006-58</v>
          </cell>
          <cell r="D2364" t="str">
            <v>Bancos - ML (Cuentas Corrientes de Clientes)</v>
          </cell>
          <cell r="E2364">
            <v>-5452.12</v>
          </cell>
          <cell r="F2364">
            <v>0.93</v>
          </cell>
          <cell r="G2364">
            <v>9.26</v>
          </cell>
          <cell r="H2364">
            <v>-5460.45</v>
          </cell>
          <cell r="I2364">
            <v>-5452.12</v>
          </cell>
          <cell r="J2364">
            <v>0.93</v>
          </cell>
          <cell r="K2364">
            <v>9.26</v>
          </cell>
          <cell r="L2364">
            <v>-5460.45</v>
          </cell>
        </row>
        <row r="2365">
          <cell r="A2365" t="str">
            <v>21140606 U</v>
          </cell>
          <cell r="B2365">
            <v>12</v>
          </cell>
          <cell r="C2365" t="str">
            <v>21140606 USD</v>
          </cell>
          <cell r="D2365" t="str">
            <v>Otras entidades del Sistema Financiero- ML</v>
          </cell>
          <cell r="E2365">
            <v>-6574.46</v>
          </cell>
          <cell r="F2365">
            <v>0</v>
          </cell>
          <cell r="G2365">
            <v>0</v>
          </cell>
          <cell r="H2365">
            <v>-6574.46</v>
          </cell>
          <cell r="I2365">
            <v>-6574.46</v>
          </cell>
          <cell r="J2365">
            <v>0</v>
          </cell>
          <cell r="K2365">
            <v>0</v>
          </cell>
          <cell r="L2365">
            <v>-6574.46</v>
          </cell>
        </row>
        <row r="2366">
          <cell r="A2366" t="str">
            <v>2114060604</v>
          </cell>
          <cell r="B2366">
            <v>18</v>
          </cell>
          <cell r="C2366" t="str">
            <v>21140606USD-006-04</v>
          </cell>
          <cell r="D2366" t="str">
            <v>Otras entidades del Sistema Financiero- ML (Cuentas Corrientes de Clientes)</v>
          </cell>
          <cell r="E2366">
            <v>-6377.85</v>
          </cell>
          <cell r="F2366">
            <v>0</v>
          </cell>
          <cell r="G2366">
            <v>0</v>
          </cell>
          <cell r="H2366">
            <v>-6377.85</v>
          </cell>
          <cell r="I2366">
            <v>-6377.85</v>
          </cell>
          <cell r="J2366">
            <v>0</v>
          </cell>
          <cell r="K2366">
            <v>0</v>
          </cell>
          <cell r="L2366">
            <v>-6377.85</v>
          </cell>
        </row>
        <row r="2367">
          <cell r="A2367" t="str">
            <v>2114060631</v>
          </cell>
          <cell r="B2367">
            <v>18</v>
          </cell>
          <cell r="C2367" t="str">
            <v>21140606USD-006-31</v>
          </cell>
          <cell r="D2367" t="str">
            <v>Otras entidades del Sistema Financiero- ML (Cuentas Corrientes de Clientes)</v>
          </cell>
          <cell r="E2367">
            <v>-196.61</v>
          </cell>
          <cell r="F2367">
            <v>0</v>
          </cell>
          <cell r="G2367">
            <v>0</v>
          </cell>
          <cell r="H2367">
            <v>-196.61</v>
          </cell>
          <cell r="I2367">
            <v>-196.61</v>
          </cell>
          <cell r="J2367">
            <v>0</v>
          </cell>
          <cell r="K2367">
            <v>0</v>
          </cell>
          <cell r="L2367">
            <v>-196.61</v>
          </cell>
        </row>
        <row r="2368">
          <cell r="A2368" t="str">
            <v>2114069902</v>
          </cell>
          <cell r="B2368">
            <v>14</v>
          </cell>
          <cell r="C2368" t="str">
            <v>2114069902 USD</v>
          </cell>
          <cell r="D2368" t="str">
            <v>Intereses y otros por pagar Entidades del Estado</v>
          </cell>
          <cell r="E2368">
            <v>0</v>
          </cell>
          <cell r="F2368">
            <v>1.19</v>
          </cell>
          <cell r="G2368">
            <v>1.19</v>
          </cell>
          <cell r="H2368">
            <v>0</v>
          </cell>
          <cell r="I2368">
            <v>0</v>
          </cell>
          <cell r="J2368">
            <v>1.19</v>
          </cell>
          <cell r="K2368">
            <v>1.19</v>
          </cell>
          <cell r="L2368">
            <v>0</v>
          </cell>
        </row>
        <row r="2369">
          <cell r="A2369" t="str">
            <v>211406993102</v>
          </cell>
          <cell r="B2369">
            <v>20</v>
          </cell>
          <cell r="C2369" t="str">
            <v>2114069902USD-085-31</v>
          </cell>
          <cell r="D2369" t="str">
            <v>Intereses y otros por pagar Entidades del Estado (Interses Acumulados - Cuentas</v>
          </cell>
          <cell r="E2369">
            <v>0</v>
          </cell>
          <cell r="F2369">
            <v>1.19</v>
          </cell>
          <cell r="G2369">
            <v>1.19</v>
          </cell>
          <cell r="H2369">
            <v>0</v>
          </cell>
          <cell r="I2369">
            <v>0</v>
          </cell>
          <cell r="J2369">
            <v>1.19</v>
          </cell>
          <cell r="K2369">
            <v>1.19</v>
          </cell>
          <cell r="L2369">
            <v>0</v>
          </cell>
        </row>
        <row r="2370">
          <cell r="A2370" t="str">
            <v>2114069903</v>
          </cell>
          <cell r="B2370">
            <v>14</v>
          </cell>
          <cell r="C2370" t="str">
            <v>2114069903 USD</v>
          </cell>
          <cell r="D2370" t="str">
            <v>Intereses y otros por pagar Privada</v>
          </cell>
          <cell r="E2370">
            <v>-3.22</v>
          </cell>
          <cell r="F2370">
            <v>1976.4</v>
          </cell>
          <cell r="G2370">
            <v>1973.18</v>
          </cell>
          <cell r="H2370">
            <v>0</v>
          </cell>
          <cell r="I2370">
            <v>-3.22</v>
          </cell>
          <cell r="J2370">
            <v>1976.4</v>
          </cell>
          <cell r="K2370">
            <v>1973.18</v>
          </cell>
          <cell r="L2370">
            <v>0</v>
          </cell>
        </row>
        <row r="2371">
          <cell r="A2371" t="str">
            <v>211406990103</v>
          </cell>
          <cell r="B2371">
            <v>20</v>
          </cell>
          <cell r="C2371" t="str">
            <v>2114069903USD-085-01</v>
          </cell>
          <cell r="D2371" t="str">
            <v>Intereses y otros por pagar Privada (Interses Acumulados - Cuentas de Ahorro (I-</v>
          </cell>
          <cell r="E2371">
            <v>0</v>
          </cell>
          <cell r="F2371">
            <v>1.27</v>
          </cell>
          <cell r="G2371">
            <v>1.27</v>
          </cell>
          <cell r="H2371">
            <v>0</v>
          </cell>
          <cell r="I2371">
            <v>0</v>
          </cell>
          <cell r="J2371">
            <v>1.27</v>
          </cell>
          <cell r="K2371">
            <v>1.27</v>
          </cell>
          <cell r="L2371">
            <v>0</v>
          </cell>
        </row>
        <row r="2372">
          <cell r="A2372" t="str">
            <v>211406990303</v>
          </cell>
          <cell r="B2372">
            <v>20</v>
          </cell>
          <cell r="C2372" t="str">
            <v>2114069903USD-085-03</v>
          </cell>
          <cell r="D2372" t="str">
            <v>Intereses y otros por pagar Privada (Interses Acumulados - Cuentas de Ahorro (I-</v>
          </cell>
          <cell r="E2372">
            <v>-0.13</v>
          </cell>
          <cell r="F2372">
            <v>0.19</v>
          </cell>
          <cell r="G2372">
            <v>0.06</v>
          </cell>
          <cell r="H2372">
            <v>0</v>
          </cell>
          <cell r="I2372">
            <v>-0.13</v>
          </cell>
          <cell r="J2372">
            <v>0.19</v>
          </cell>
          <cell r="K2372">
            <v>0.06</v>
          </cell>
          <cell r="L2372">
            <v>0</v>
          </cell>
        </row>
        <row r="2373">
          <cell r="A2373" t="str">
            <v>211406990503</v>
          </cell>
          <cell r="B2373">
            <v>20</v>
          </cell>
          <cell r="C2373" t="str">
            <v>2114069903USD-085-05</v>
          </cell>
          <cell r="D2373" t="str">
            <v>Intereses y otros por pagar Privada (Interses Acumulados - Cuentas de Ahorro (I-</v>
          </cell>
          <cell r="E2373">
            <v>-7.0000000000000007E-2</v>
          </cell>
          <cell r="F2373">
            <v>0.1</v>
          </cell>
          <cell r="G2373">
            <v>0.03</v>
          </cell>
          <cell r="H2373">
            <v>0</v>
          </cell>
          <cell r="I2373">
            <v>-7.0000000000000007E-2</v>
          </cell>
          <cell r="J2373">
            <v>0.1</v>
          </cell>
          <cell r="K2373">
            <v>0.03</v>
          </cell>
          <cell r="L2373">
            <v>0</v>
          </cell>
        </row>
        <row r="2374">
          <cell r="A2374" t="str">
            <v>211406991203</v>
          </cell>
          <cell r="B2374">
            <v>20</v>
          </cell>
          <cell r="C2374" t="str">
            <v>2114069903USD-085-12</v>
          </cell>
          <cell r="D2374" t="str">
            <v>Intereses y otros por pagar Privada (Interses Acumulados - Cuentas de Ahorro (I-</v>
          </cell>
          <cell r="E2374">
            <v>-7.0000000000000007E-2</v>
          </cell>
          <cell r="F2374">
            <v>0.11</v>
          </cell>
          <cell r="G2374">
            <v>0.04</v>
          </cell>
          <cell r="H2374">
            <v>0</v>
          </cell>
          <cell r="I2374">
            <v>-7.0000000000000007E-2</v>
          </cell>
          <cell r="J2374">
            <v>0.11</v>
          </cell>
          <cell r="K2374">
            <v>0.04</v>
          </cell>
          <cell r="L2374">
            <v>0</v>
          </cell>
        </row>
        <row r="2375">
          <cell r="A2375" t="str">
            <v>211406992503</v>
          </cell>
          <cell r="B2375">
            <v>20</v>
          </cell>
          <cell r="C2375" t="str">
            <v>2114069903USD-085-25</v>
          </cell>
          <cell r="D2375" t="str">
            <v>Intereses y otros por pagar Privada (Interses Acumulados - Cuentas de Ahorro (I-</v>
          </cell>
          <cell r="E2375">
            <v>-0.13</v>
          </cell>
          <cell r="F2375">
            <v>0.26</v>
          </cell>
          <cell r="G2375">
            <v>0.13</v>
          </cell>
          <cell r="H2375">
            <v>0</v>
          </cell>
          <cell r="I2375">
            <v>-0.13</v>
          </cell>
          <cell r="J2375">
            <v>0.26</v>
          </cell>
          <cell r="K2375">
            <v>0.13</v>
          </cell>
          <cell r="L2375">
            <v>0</v>
          </cell>
        </row>
        <row r="2376">
          <cell r="A2376" t="str">
            <v>211406993103</v>
          </cell>
          <cell r="B2376">
            <v>20</v>
          </cell>
          <cell r="C2376" t="str">
            <v>2114069903USD-085-31</v>
          </cell>
          <cell r="D2376" t="str">
            <v>Intereses y otros por pagar Privada (Interses Acumulados - Cuentas de Ahorro (I-</v>
          </cell>
          <cell r="E2376">
            <v>-2.82</v>
          </cell>
          <cell r="F2376">
            <v>1974.47</v>
          </cell>
          <cell r="G2376">
            <v>1971.65</v>
          </cell>
          <cell r="H2376">
            <v>0</v>
          </cell>
          <cell r="I2376">
            <v>-2.82</v>
          </cell>
          <cell r="J2376">
            <v>1974.47</v>
          </cell>
          <cell r="K2376">
            <v>1971.65</v>
          </cell>
          <cell r="L2376">
            <v>0</v>
          </cell>
        </row>
        <row r="2377">
          <cell r="A2377" t="str">
            <v>2114069904</v>
          </cell>
          <cell r="B2377">
            <v>14</v>
          </cell>
          <cell r="C2377" t="str">
            <v>2114069904 USD</v>
          </cell>
          <cell r="D2377" t="str">
            <v>ntereses y otros por pagar Particulares</v>
          </cell>
          <cell r="E2377">
            <v>-6.11</v>
          </cell>
          <cell r="F2377">
            <v>9.81</v>
          </cell>
          <cell r="G2377">
            <v>3.7</v>
          </cell>
          <cell r="H2377">
            <v>0</v>
          </cell>
          <cell r="I2377">
            <v>-6.11</v>
          </cell>
          <cell r="J2377">
            <v>9.81</v>
          </cell>
          <cell r="K2377">
            <v>3.7</v>
          </cell>
          <cell r="L2377">
            <v>0</v>
          </cell>
        </row>
        <row r="2378">
          <cell r="A2378" t="str">
            <v>211406993104</v>
          </cell>
          <cell r="B2378">
            <v>20</v>
          </cell>
          <cell r="C2378" t="str">
            <v>2114069904USD-085-31</v>
          </cell>
          <cell r="D2378" t="str">
            <v>ntereses y otros por pagar Particulares (Interses Acumulados - Cuentas de Ahorro</v>
          </cell>
          <cell r="E2378">
            <v>-6.11</v>
          </cell>
          <cell r="F2378">
            <v>9.81</v>
          </cell>
          <cell r="G2378">
            <v>3.7</v>
          </cell>
          <cell r="H2378">
            <v>0</v>
          </cell>
          <cell r="I2378">
            <v>-6.11</v>
          </cell>
          <cell r="J2378">
            <v>9.81</v>
          </cell>
          <cell r="K2378">
            <v>3.7</v>
          </cell>
          <cell r="L2378">
            <v>0</v>
          </cell>
        </row>
        <row r="2379">
          <cell r="A2379" t="str">
            <v>2114069905</v>
          </cell>
          <cell r="B2379">
            <v>14</v>
          </cell>
          <cell r="C2379" t="str">
            <v>2114069905 USD</v>
          </cell>
          <cell r="D2379" t="str">
            <v>Intereses y otros por pagar Bancos</v>
          </cell>
          <cell r="E2379">
            <v>0</v>
          </cell>
          <cell r="F2379">
            <v>9.26</v>
          </cell>
          <cell r="G2379">
            <v>9.26</v>
          </cell>
          <cell r="H2379">
            <v>0</v>
          </cell>
          <cell r="I2379">
            <v>0</v>
          </cell>
          <cell r="J2379">
            <v>9.26</v>
          </cell>
          <cell r="K2379">
            <v>9.26</v>
          </cell>
          <cell r="L2379">
            <v>0</v>
          </cell>
        </row>
        <row r="2380">
          <cell r="A2380" t="str">
            <v>211406995805</v>
          </cell>
          <cell r="B2380">
            <v>20</v>
          </cell>
          <cell r="C2380" t="str">
            <v>2114069905USD-085-58</v>
          </cell>
          <cell r="D2380" t="str">
            <v>Intereses y otros por pagar Bancos (Interses Acumulados - Cuentas de Ahorro (I-R</v>
          </cell>
          <cell r="E2380">
            <v>0</v>
          </cell>
          <cell r="F2380">
            <v>9.26</v>
          </cell>
          <cell r="G2380">
            <v>9.26</v>
          </cell>
          <cell r="H2380">
            <v>0</v>
          </cell>
          <cell r="I2380">
            <v>0</v>
          </cell>
          <cell r="J2380">
            <v>9.26</v>
          </cell>
          <cell r="K2380">
            <v>9.26</v>
          </cell>
          <cell r="L2380">
            <v>0</v>
          </cell>
        </row>
        <row r="2381">
          <cell r="A2381" t="str">
            <v>211407</v>
          </cell>
          <cell r="B2381">
            <v>6</v>
          </cell>
          <cell r="C2381">
            <v>211407</v>
          </cell>
          <cell r="D2381" t="str">
            <v>DEPÓSITOS INACTIVOS - AHORROS</v>
          </cell>
          <cell r="I2381">
            <v>-1698074.64</v>
          </cell>
          <cell r="J2381">
            <v>201257.53</v>
          </cell>
          <cell r="K2381">
            <v>121018.87</v>
          </cell>
          <cell r="L2381">
            <v>-1617835.98</v>
          </cell>
        </row>
        <row r="2382">
          <cell r="A2382" t="str">
            <v>21140702 U</v>
          </cell>
          <cell r="B2382">
            <v>12</v>
          </cell>
          <cell r="C2382" t="str">
            <v>21140702 USD</v>
          </cell>
          <cell r="D2382" t="str">
            <v>Entidades del Estado - ML</v>
          </cell>
          <cell r="E2382">
            <v>-5703.7</v>
          </cell>
          <cell r="F2382">
            <v>0</v>
          </cell>
          <cell r="G2382">
            <v>1.44</v>
          </cell>
          <cell r="H2382">
            <v>-5705.14</v>
          </cell>
          <cell r="I2382">
            <v>-5703.7</v>
          </cell>
          <cell r="J2382">
            <v>0</v>
          </cell>
          <cell r="K2382">
            <v>1.44</v>
          </cell>
          <cell r="L2382">
            <v>-5705.14</v>
          </cell>
        </row>
        <row r="2383">
          <cell r="A2383" t="str">
            <v>2114070201</v>
          </cell>
          <cell r="B2383">
            <v>18</v>
          </cell>
          <cell r="C2383" t="str">
            <v>21140702USD-184-01</v>
          </cell>
          <cell r="D2383" t="str">
            <v>Entidades del Estado - ML (Obligaciones - Cuentas de Ahorro (I-Residents))</v>
          </cell>
          <cell r="E2383">
            <v>-436.39</v>
          </cell>
          <cell r="F2383">
            <v>0</v>
          </cell>
          <cell r="G2383">
            <v>0.11</v>
          </cell>
          <cell r="H2383">
            <v>-436.5</v>
          </cell>
          <cell r="I2383">
            <v>-436.39</v>
          </cell>
          <cell r="J2383">
            <v>0</v>
          </cell>
          <cell r="K2383">
            <v>0.11</v>
          </cell>
          <cell r="L2383">
            <v>-436.5</v>
          </cell>
        </row>
        <row r="2384">
          <cell r="A2384" t="str">
            <v>2114070202</v>
          </cell>
          <cell r="B2384">
            <v>18</v>
          </cell>
          <cell r="C2384" t="str">
            <v>21140702USD-184-02</v>
          </cell>
          <cell r="D2384" t="str">
            <v>Entidades del Estado - ML (Obligaciones - Cuentas de Ahorro (I-Residents))</v>
          </cell>
          <cell r="E2384">
            <v>-1367.79</v>
          </cell>
          <cell r="F2384">
            <v>0</v>
          </cell>
          <cell r="G2384">
            <v>0.35</v>
          </cell>
          <cell r="H2384">
            <v>-1368.14</v>
          </cell>
          <cell r="I2384">
            <v>-1367.79</v>
          </cell>
          <cell r="J2384">
            <v>0</v>
          </cell>
          <cell r="K2384">
            <v>0.35</v>
          </cell>
          <cell r="L2384">
            <v>-1368.14</v>
          </cell>
        </row>
        <row r="2385">
          <cell r="A2385" t="str">
            <v>2114070203</v>
          </cell>
          <cell r="B2385">
            <v>18</v>
          </cell>
          <cell r="C2385" t="str">
            <v>21140702USD-184-03</v>
          </cell>
          <cell r="D2385" t="str">
            <v>Entidades del Estado - ML (Obligaciones - Cuentas de Ahorro (I-Residents))</v>
          </cell>
          <cell r="E2385">
            <v>-5.53</v>
          </cell>
          <cell r="F2385">
            <v>0</v>
          </cell>
          <cell r="G2385">
            <v>0</v>
          </cell>
          <cell r="H2385">
            <v>-5.53</v>
          </cell>
          <cell r="I2385">
            <v>-5.53</v>
          </cell>
          <cell r="J2385">
            <v>0</v>
          </cell>
          <cell r="K2385">
            <v>0</v>
          </cell>
          <cell r="L2385">
            <v>-5.53</v>
          </cell>
        </row>
        <row r="2386">
          <cell r="A2386" t="str">
            <v>2114070207</v>
          </cell>
          <cell r="B2386">
            <v>18</v>
          </cell>
          <cell r="C2386" t="str">
            <v>21140702USD-184-07</v>
          </cell>
          <cell r="D2386" t="str">
            <v>Entidades del Estado - ML (Obligaciones - Cuentas de Ahorro (I-Residents))</v>
          </cell>
          <cell r="E2386">
            <v>-303.29000000000002</v>
          </cell>
          <cell r="F2386">
            <v>0</v>
          </cell>
          <cell r="G2386">
            <v>0.08</v>
          </cell>
          <cell r="H2386">
            <v>-303.37</v>
          </cell>
          <cell r="I2386">
            <v>-303.29000000000002</v>
          </cell>
          <cell r="J2386">
            <v>0</v>
          </cell>
          <cell r="K2386">
            <v>0.08</v>
          </cell>
          <cell r="L2386">
            <v>-303.37</v>
          </cell>
        </row>
        <row r="2387">
          <cell r="A2387" t="str">
            <v>2114070208</v>
          </cell>
          <cell r="B2387">
            <v>18</v>
          </cell>
          <cell r="C2387" t="str">
            <v>21140702USD-184-08</v>
          </cell>
          <cell r="D2387" t="str">
            <v>Entidades del Estado - ML (Obligaciones - Cuentas de Ahorro (I-Residents))</v>
          </cell>
          <cell r="E2387">
            <v>-310.64</v>
          </cell>
          <cell r="F2387">
            <v>0</v>
          </cell>
          <cell r="G2387">
            <v>0.08</v>
          </cell>
          <cell r="H2387">
            <v>-310.72000000000003</v>
          </cell>
          <cell r="I2387">
            <v>-310.64</v>
          </cell>
          <cell r="J2387">
            <v>0</v>
          </cell>
          <cell r="K2387">
            <v>0.08</v>
          </cell>
          <cell r="L2387">
            <v>-310.72000000000003</v>
          </cell>
        </row>
        <row r="2388">
          <cell r="A2388" t="str">
            <v>2114070211</v>
          </cell>
          <cell r="B2388">
            <v>18</v>
          </cell>
          <cell r="C2388" t="str">
            <v>21140702USD-184-11</v>
          </cell>
          <cell r="D2388" t="str">
            <v>Entidades del Estado - ML (Obligaciones - Cuentas de Ahorro (I-Residents))</v>
          </cell>
          <cell r="E2388">
            <v>-3280.06</v>
          </cell>
          <cell r="F2388">
            <v>0</v>
          </cell>
          <cell r="G2388">
            <v>0.82</v>
          </cell>
          <cell r="H2388">
            <v>-3280.88</v>
          </cell>
          <cell r="I2388">
            <v>-3280.06</v>
          </cell>
          <cell r="J2388">
            <v>0</v>
          </cell>
          <cell r="K2388">
            <v>0.82</v>
          </cell>
          <cell r="L2388">
            <v>-3280.88</v>
          </cell>
        </row>
        <row r="2389">
          <cell r="A2389" t="str">
            <v>21140703 U</v>
          </cell>
          <cell r="B2389">
            <v>12</v>
          </cell>
          <cell r="C2389" t="str">
            <v>21140703 USD</v>
          </cell>
          <cell r="D2389" t="str">
            <v>Empresas privadas - ML</v>
          </cell>
          <cell r="E2389">
            <v>-31404.23</v>
          </cell>
          <cell r="F2389">
            <v>2.82</v>
          </cell>
          <cell r="G2389">
            <v>40.51</v>
          </cell>
          <cell r="H2389">
            <v>-31441.919999999998</v>
          </cell>
          <cell r="I2389">
            <v>-31404.23</v>
          </cell>
          <cell r="J2389">
            <v>2.82</v>
          </cell>
          <cell r="K2389">
            <v>40.51</v>
          </cell>
          <cell r="L2389">
            <v>-31441.919999999998</v>
          </cell>
        </row>
        <row r="2390">
          <cell r="A2390" t="str">
            <v>2114070301</v>
          </cell>
          <cell r="B2390">
            <v>18</v>
          </cell>
          <cell r="C2390" t="str">
            <v>21140703USD-184-01</v>
          </cell>
          <cell r="D2390" t="str">
            <v>Empresas privadas - ML (Obligaciones - Cuentas de Ahorro (I-Residents))</v>
          </cell>
          <cell r="E2390">
            <v>-7.82</v>
          </cell>
          <cell r="F2390">
            <v>0</v>
          </cell>
          <cell r="G2390">
            <v>0.02</v>
          </cell>
          <cell r="H2390">
            <v>-7.84</v>
          </cell>
          <cell r="I2390">
            <v>-7.82</v>
          </cell>
          <cell r="J2390">
            <v>0</v>
          </cell>
          <cell r="K2390">
            <v>0.02</v>
          </cell>
          <cell r="L2390">
            <v>-7.84</v>
          </cell>
        </row>
        <row r="2391">
          <cell r="A2391" t="str">
            <v>2114070302</v>
          </cell>
          <cell r="B2391">
            <v>18</v>
          </cell>
          <cell r="C2391" t="str">
            <v>21140703USD-184-02</v>
          </cell>
          <cell r="D2391" t="str">
            <v>Empresas privadas - ML (Obligaciones - Cuentas de Ahorro (I-Residents))</v>
          </cell>
          <cell r="E2391">
            <v>-141.12</v>
          </cell>
          <cell r="F2391">
            <v>0</v>
          </cell>
          <cell r="G2391">
            <v>0.04</v>
          </cell>
          <cell r="H2391">
            <v>-141.16</v>
          </cell>
          <cell r="I2391">
            <v>-141.12</v>
          </cell>
          <cell r="J2391">
            <v>0</v>
          </cell>
          <cell r="K2391">
            <v>0.04</v>
          </cell>
          <cell r="L2391">
            <v>-141.16</v>
          </cell>
        </row>
        <row r="2392">
          <cell r="A2392" t="str">
            <v>2114070303</v>
          </cell>
          <cell r="B2392">
            <v>18</v>
          </cell>
          <cell r="C2392" t="str">
            <v>21140703USD-184-03</v>
          </cell>
          <cell r="D2392" t="str">
            <v>Empresas privadas - ML (Obligaciones - Cuentas de Ahorro (I-Residents))</v>
          </cell>
          <cell r="E2392">
            <v>-3571.05</v>
          </cell>
          <cell r="F2392">
            <v>0.04</v>
          </cell>
          <cell r="G2392">
            <v>8.01</v>
          </cell>
          <cell r="H2392">
            <v>-3579.02</v>
          </cell>
          <cell r="I2392">
            <v>-3571.05</v>
          </cell>
          <cell r="J2392">
            <v>0.04</v>
          </cell>
          <cell r="K2392">
            <v>8.01</v>
          </cell>
          <cell r="L2392">
            <v>-3579.02</v>
          </cell>
        </row>
        <row r="2393">
          <cell r="A2393" t="str">
            <v>2114070304</v>
          </cell>
          <cell r="B2393">
            <v>18</v>
          </cell>
          <cell r="C2393" t="str">
            <v>21140703USD-184-04</v>
          </cell>
          <cell r="D2393" t="str">
            <v>Empresas privadas - ML (Obligaciones - Cuentas de Ahorro (I-Residents))</v>
          </cell>
          <cell r="E2393">
            <v>-515.35</v>
          </cell>
          <cell r="F2393">
            <v>0.01</v>
          </cell>
          <cell r="G2393">
            <v>0.14000000000000001</v>
          </cell>
          <cell r="H2393">
            <v>-515.48</v>
          </cell>
          <cell r="I2393">
            <v>-515.35</v>
          </cell>
          <cell r="J2393">
            <v>0.01</v>
          </cell>
          <cell r="K2393">
            <v>0.14000000000000001</v>
          </cell>
          <cell r="L2393">
            <v>-515.48</v>
          </cell>
        </row>
        <row r="2394">
          <cell r="A2394" t="str">
            <v>2114070305</v>
          </cell>
          <cell r="B2394">
            <v>18</v>
          </cell>
          <cell r="C2394" t="str">
            <v>21140703USD-184-05</v>
          </cell>
          <cell r="D2394" t="str">
            <v>Empresas privadas - ML (Obligaciones - Cuentas de Ahorro (I-Residents))</v>
          </cell>
          <cell r="E2394">
            <v>-10654.01</v>
          </cell>
          <cell r="F2394">
            <v>2.2400000000000002</v>
          </cell>
          <cell r="G2394">
            <v>22.38</v>
          </cell>
          <cell r="H2394">
            <v>-10674.15</v>
          </cell>
          <cell r="I2394">
            <v>-10654.01</v>
          </cell>
          <cell r="J2394">
            <v>2.2400000000000002</v>
          </cell>
          <cell r="K2394">
            <v>22.38</v>
          </cell>
          <cell r="L2394">
            <v>-10674.15</v>
          </cell>
        </row>
        <row r="2395">
          <cell r="A2395" t="str">
            <v>2114070307</v>
          </cell>
          <cell r="B2395">
            <v>18</v>
          </cell>
          <cell r="C2395" t="str">
            <v>21140703USD-184-07</v>
          </cell>
          <cell r="D2395" t="str">
            <v>Empresas privadas - ML (Obligaciones - Cuentas de Ahorro (I-Residents))</v>
          </cell>
          <cell r="E2395">
            <v>-2988.65</v>
          </cell>
          <cell r="F2395">
            <v>0.08</v>
          </cell>
          <cell r="G2395">
            <v>0.76</v>
          </cell>
          <cell r="H2395">
            <v>-2989.33</v>
          </cell>
          <cell r="I2395">
            <v>-2988.65</v>
          </cell>
          <cell r="J2395">
            <v>0.08</v>
          </cell>
          <cell r="K2395">
            <v>0.76</v>
          </cell>
          <cell r="L2395">
            <v>-2989.33</v>
          </cell>
        </row>
        <row r="2396">
          <cell r="A2396" t="str">
            <v>2114070310</v>
          </cell>
          <cell r="B2396">
            <v>18</v>
          </cell>
          <cell r="C2396" t="str">
            <v>21140703USD-184-10</v>
          </cell>
          <cell r="D2396" t="str">
            <v>Empresas privadas - ML (Obligaciones - Cuentas de Ahorro (I-Residents))</v>
          </cell>
          <cell r="E2396">
            <v>-144.86000000000001</v>
          </cell>
          <cell r="F2396">
            <v>0</v>
          </cell>
          <cell r="G2396">
            <v>0.04</v>
          </cell>
          <cell r="H2396">
            <v>-144.9</v>
          </cell>
          <cell r="I2396">
            <v>-144.86000000000001</v>
          </cell>
          <cell r="J2396">
            <v>0</v>
          </cell>
          <cell r="K2396">
            <v>0.04</v>
          </cell>
          <cell r="L2396">
            <v>-144.9</v>
          </cell>
        </row>
        <row r="2397">
          <cell r="A2397" t="str">
            <v>2114070311</v>
          </cell>
          <cell r="B2397">
            <v>18</v>
          </cell>
          <cell r="C2397" t="str">
            <v>21140703USD-184-11</v>
          </cell>
          <cell r="D2397" t="str">
            <v>Empresas privadas - ML (Obligaciones - Cuentas de Ahorro (I-Residents))</v>
          </cell>
          <cell r="E2397">
            <v>-7.0000000000000007E-2</v>
          </cell>
          <cell r="F2397">
            <v>0</v>
          </cell>
          <cell r="G2397">
            <v>0</v>
          </cell>
          <cell r="H2397">
            <v>-7.0000000000000007E-2</v>
          </cell>
          <cell r="I2397">
            <v>-7.0000000000000007E-2</v>
          </cell>
          <cell r="J2397">
            <v>0</v>
          </cell>
          <cell r="K2397">
            <v>0</v>
          </cell>
          <cell r="L2397">
            <v>-7.0000000000000007E-2</v>
          </cell>
        </row>
        <row r="2398">
          <cell r="A2398" t="str">
            <v>2114070312</v>
          </cell>
          <cell r="B2398">
            <v>18</v>
          </cell>
          <cell r="C2398" t="str">
            <v>21140703USD-184-12</v>
          </cell>
          <cell r="D2398" t="str">
            <v>Empresas privadas - ML (Obligaciones - Cuentas de Ahorro (I-Residents))</v>
          </cell>
          <cell r="E2398">
            <v>-46.1</v>
          </cell>
          <cell r="F2398">
            <v>0</v>
          </cell>
          <cell r="G2398">
            <v>0.01</v>
          </cell>
          <cell r="H2398">
            <v>-46.11</v>
          </cell>
          <cell r="I2398">
            <v>-46.1</v>
          </cell>
          <cell r="J2398">
            <v>0</v>
          </cell>
          <cell r="K2398">
            <v>0.01</v>
          </cell>
          <cell r="L2398">
            <v>-46.11</v>
          </cell>
        </row>
        <row r="2399">
          <cell r="A2399" t="str">
            <v>2114070317</v>
          </cell>
          <cell r="B2399">
            <v>18</v>
          </cell>
          <cell r="C2399" t="str">
            <v>21140703USD-184-17</v>
          </cell>
          <cell r="D2399" t="str">
            <v>Empresas privadas - ML (Obligaciones - Cuentas de Ahorro (I-Residents))</v>
          </cell>
          <cell r="E2399">
            <v>-2701.84</v>
          </cell>
          <cell r="F2399">
            <v>7.0000000000000007E-2</v>
          </cell>
          <cell r="G2399">
            <v>0.68</v>
          </cell>
          <cell r="H2399">
            <v>-2702.45</v>
          </cell>
          <cell r="I2399">
            <v>-2701.84</v>
          </cell>
          <cell r="J2399">
            <v>7.0000000000000007E-2</v>
          </cell>
          <cell r="K2399">
            <v>0.68</v>
          </cell>
          <cell r="L2399">
            <v>-2702.45</v>
          </cell>
        </row>
        <row r="2400">
          <cell r="A2400" t="str">
            <v>2114070323</v>
          </cell>
          <cell r="B2400">
            <v>18</v>
          </cell>
          <cell r="C2400" t="str">
            <v>21140703USD-184-23</v>
          </cell>
          <cell r="D2400" t="str">
            <v>Empresas privadas - ML (Obligaciones - Cuentas de Ahorro (I-Residents))</v>
          </cell>
          <cell r="E2400">
            <v>-3573.03</v>
          </cell>
          <cell r="F2400">
            <v>0.09</v>
          </cell>
          <cell r="G2400">
            <v>0.9</v>
          </cell>
          <cell r="H2400">
            <v>-3573.84</v>
          </cell>
          <cell r="I2400">
            <v>-3573.03</v>
          </cell>
          <cell r="J2400">
            <v>0.09</v>
          </cell>
          <cell r="K2400">
            <v>0.9</v>
          </cell>
          <cell r="L2400">
            <v>-3573.84</v>
          </cell>
        </row>
        <row r="2401">
          <cell r="A2401" t="str">
            <v>2114070325</v>
          </cell>
          <cell r="B2401">
            <v>18</v>
          </cell>
          <cell r="C2401" t="str">
            <v>21140703USD-184-25</v>
          </cell>
          <cell r="D2401" t="str">
            <v>Empresas privadas - ML (Obligaciones - Cuentas de Ahorro (I-Residents))</v>
          </cell>
          <cell r="E2401">
            <v>-802.62</v>
          </cell>
          <cell r="F2401">
            <v>0.02</v>
          </cell>
          <cell r="G2401">
            <v>0.44</v>
          </cell>
          <cell r="H2401">
            <v>-803.04</v>
          </cell>
          <cell r="I2401">
            <v>-802.62</v>
          </cell>
          <cell r="J2401">
            <v>0.02</v>
          </cell>
          <cell r="K2401">
            <v>0.44</v>
          </cell>
          <cell r="L2401">
            <v>-803.04</v>
          </cell>
        </row>
        <row r="2402">
          <cell r="A2402" t="str">
            <v>2114070331</v>
          </cell>
          <cell r="B2402">
            <v>18</v>
          </cell>
          <cell r="C2402" t="str">
            <v>21140703USD-184-31</v>
          </cell>
          <cell r="D2402" t="str">
            <v>Empresas privadas - ML (Obligaciones - Cuentas de Ahorro (I-Residents))</v>
          </cell>
          <cell r="E2402">
            <v>-6240.99</v>
          </cell>
          <cell r="F2402">
            <v>0.27</v>
          </cell>
          <cell r="G2402">
            <v>7.05</v>
          </cell>
          <cell r="H2402">
            <v>-6247.77</v>
          </cell>
          <cell r="I2402">
            <v>-6240.99</v>
          </cell>
          <cell r="J2402">
            <v>0.27</v>
          </cell>
          <cell r="K2402">
            <v>7.05</v>
          </cell>
          <cell r="L2402">
            <v>-6247.77</v>
          </cell>
        </row>
        <row r="2403">
          <cell r="A2403" t="str">
            <v>2114070341</v>
          </cell>
          <cell r="B2403">
            <v>18</v>
          </cell>
          <cell r="C2403" t="str">
            <v>21140703USD-184-41</v>
          </cell>
          <cell r="D2403" t="str">
            <v>Empresas privadas - ML (Obligaciones - Cuentas de Ahorro (I-Residents))</v>
          </cell>
          <cell r="E2403">
            <v>-16.72</v>
          </cell>
          <cell r="F2403">
            <v>0</v>
          </cell>
          <cell r="G2403">
            <v>0.04</v>
          </cell>
          <cell r="H2403">
            <v>-16.760000000000002</v>
          </cell>
          <cell r="I2403">
            <v>-16.72</v>
          </cell>
          <cell r="J2403">
            <v>0</v>
          </cell>
          <cell r="K2403">
            <v>0.04</v>
          </cell>
          <cell r="L2403">
            <v>-16.760000000000002</v>
          </cell>
        </row>
        <row r="2404">
          <cell r="A2404" t="str">
            <v>21140704 U</v>
          </cell>
          <cell r="B2404">
            <v>12</v>
          </cell>
          <cell r="C2404" t="str">
            <v>21140704 USD</v>
          </cell>
          <cell r="D2404" t="str">
            <v>Particulares - ML</v>
          </cell>
          <cell r="E2404">
            <v>-1658330.95</v>
          </cell>
          <cell r="F2404">
            <v>196912.67</v>
          </cell>
          <cell r="G2404">
            <v>119270.64</v>
          </cell>
          <cell r="H2404">
            <v>-1580688.92</v>
          </cell>
          <cell r="I2404">
            <v>-1658330.95</v>
          </cell>
          <cell r="J2404">
            <v>196912.67</v>
          </cell>
          <cell r="K2404">
            <v>119270.64</v>
          </cell>
          <cell r="L2404">
            <v>-1580688.92</v>
          </cell>
        </row>
        <row r="2405">
          <cell r="A2405" t="str">
            <v>2114070401</v>
          </cell>
          <cell r="B2405">
            <v>18</v>
          </cell>
          <cell r="C2405" t="str">
            <v>21140704USD-184-01</v>
          </cell>
          <cell r="D2405" t="str">
            <v>Particulares - ML (Obligaciones - Cuentas de Ahorro (I-Residents))</v>
          </cell>
          <cell r="E2405">
            <v>-83453.679999999993</v>
          </cell>
          <cell r="F2405">
            <v>11744.3</v>
          </cell>
          <cell r="G2405">
            <v>1129.94</v>
          </cell>
          <cell r="H2405">
            <v>-72839.320000000007</v>
          </cell>
          <cell r="I2405">
            <v>-83453.679999999993</v>
          </cell>
          <cell r="J2405">
            <v>11744.3</v>
          </cell>
          <cell r="K2405">
            <v>1129.94</v>
          </cell>
          <cell r="L2405">
            <v>-72839.320000000007</v>
          </cell>
        </row>
        <row r="2406">
          <cell r="A2406" t="str">
            <v>2114070402</v>
          </cell>
          <cell r="B2406">
            <v>18</v>
          </cell>
          <cell r="C2406" t="str">
            <v>21140704USD-184-02</v>
          </cell>
          <cell r="D2406" t="str">
            <v>Particulares - ML (Obligaciones - Cuentas de Ahorro (I-Residents))</v>
          </cell>
          <cell r="E2406">
            <v>-201720.84</v>
          </cell>
          <cell r="F2406">
            <v>40919.800000000003</v>
          </cell>
          <cell r="G2406">
            <v>683.59</v>
          </cell>
          <cell r="H2406">
            <v>-161484.63</v>
          </cell>
          <cell r="I2406">
            <v>-201720.84</v>
          </cell>
          <cell r="J2406">
            <v>40919.800000000003</v>
          </cell>
          <cell r="K2406">
            <v>683.59</v>
          </cell>
          <cell r="L2406">
            <v>-161484.63</v>
          </cell>
        </row>
        <row r="2407">
          <cell r="A2407" t="str">
            <v>2114070403</v>
          </cell>
          <cell r="B2407">
            <v>18</v>
          </cell>
          <cell r="C2407" t="str">
            <v>21140704USD-184-03</v>
          </cell>
          <cell r="D2407" t="str">
            <v>Particulares - ML (Obligaciones - Cuentas de Ahorro (I-Residents))</v>
          </cell>
          <cell r="E2407">
            <v>-126705.77</v>
          </cell>
          <cell r="F2407">
            <v>5100.57</v>
          </cell>
          <cell r="G2407">
            <v>15117.06</v>
          </cell>
          <cell r="H2407">
            <v>-136722.26</v>
          </cell>
          <cell r="I2407">
            <v>-126705.77</v>
          </cell>
          <cell r="J2407">
            <v>5100.57</v>
          </cell>
          <cell r="K2407">
            <v>15117.06</v>
          </cell>
          <cell r="L2407">
            <v>-136722.26</v>
          </cell>
        </row>
        <row r="2408">
          <cell r="A2408" t="str">
            <v>2114070404</v>
          </cell>
          <cell r="B2408">
            <v>18</v>
          </cell>
          <cell r="C2408" t="str">
            <v>21140704USD-184-04</v>
          </cell>
          <cell r="D2408" t="str">
            <v>Particulares - ML (Obligaciones - Cuentas de Ahorro (I-Residents))</v>
          </cell>
          <cell r="E2408">
            <v>-83938.18</v>
          </cell>
          <cell r="F2408">
            <v>2375.38</v>
          </cell>
          <cell r="G2408">
            <v>4696.0600000000004</v>
          </cell>
          <cell r="H2408">
            <v>-86258.86</v>
          </cell>
          <cell r="I2408">
            <v>-83938.18</v>
          </cell>
          <cell r="J2408">
            <v>2375.38</v>
          </cell>
          <cell r="K2408">
            <v>4696.0600000000004</v>
          </cell>
          <cell r="L2408">
            <v>-86258.86</v>
          </cell>
        </row>
        <row r="2409">
          <cell r="A2409" t="str">
            <v>2114070405</v>
          </cell>
          <cell r="B2409">
            <v>18</v>
          </cell>
          <cell r="C2409" t="str">
            <v>21140704USD-184-05</v>
          </cell>
          <cell r="D2409" t="str">
            <v>Particulares - ML (Obligaciones - Cuentas de Ahorro (I-Residents))</v>
          </cell>
          <cell r="E2409">
            <v>-31535.67</v>
          </cell>
          <cell r="F2409">
            <v>294.93</v>
          </cell>
          <cell r="G2409">
            <v>699.39</v>
          </cell>
          <cell r="H2409">
            <v>-31940.13</v>
          </cell>
          <cell r="I2409">
            <v>-31535.67</v>
          </cell>
          <cell r="J2409">
            <v>294.93</v>
          </cell>
          <cell r="K2409">
            <v>699.39</v>
          </cell>
          <cell r="L2409">
            <v>-31940.13</v>
          </cell>
        </row>
        <row r="2410">
          <cell r="A2410" t="str">
            <v>2114070407</v>
          </cell>
          <cell r="B2410">
            <v>18</v>
          </cell>
          <cell r="C2410" t="str">
            <v>21140704USD-184-07</v>
          </cell>
          <cell r="D2410" t="str">
            <v>Particulares - ML (Obligaciones - Cuentas de Ahorro (I-Residents))</v>
          </cell>
          <cell r="E2410">
            <v>-93354.75</v>
          </cell>
          <cell r="F2410">
            <v>2279.7600000000002</v>
          </cell>
          <cell r="G2410">
            <v>1316.08</v>
          </cell>
          <cell r="H2410">
            <v>-92391.07</v>
          </cell>
          <cell r="I2410">
            <v>-93354.75</v>
          </cell>
          <cell r="J2410">
            <v>2279.7600000000002</v>
          </cell>
          <cell r="K2410">
            <v>1316.08</v>
          </cell>
          <cell r="L2410">
            <v>-92391.07</v>
          </cell>
        </row>
        <row r="2411">
          <cell r="A2411" t="str">
            <v>2114070408</v>
          </cell>
          <cell r="B2411">
            <v>18</v>
          </cell>
          <cell r="C2411" t="str">
            <v>21140704USD-184-08</v>
          </cell>
          <cell r="D2411" t="str">
            <v>Particulares - ML (Obligaciones - Cuentas de Ahorro (I-Residents))</v>
          </cell>
          <cell r="E2411">
            <v>-29409.14</v>
          </cell>
          <cell r="F2411">
            <v>643.48</v>
          </cell>
          <cell r="G2411">
            <v>165.26</v>
          </cell>
          <cell r="H2411">
            <v>-28930.92</v>
          </cell>
          <cell r="I2411">
            <v>-29409.14</v>
          </cell>
          <cell r="J2411">
            <v>643.48</v>
          </cell>
          <cell r="K2411">
            <v>165.26</v>
          </cell>
          <cell r="L2411">
            <v>-28930.92</v>
          </cell>
        </row>
        <row r="2412">
          <cell r="A2412" t="str">
            <v>2114070410</v>
          </cell>
          <cell r="B2412">
            <v>18</v>
          </cell>
          <cell r="C2412" t="str">
            <v>21140704USD-184-10</v>
          </cell>
          <cell r="D2412" t="str">
            <v>Particulares - ML (Obligaciones - Cuentas de Ahorro (I-Residents))</v>
          </cell>
          <cell r="E2412">
            <v>-46908.76</v>
          </cell>
          <cell r="F2412">
            <v>9676.02</v>
          </cell>
          <cell r="G2412">
            <v>2424.9299999999998</v>
          </cell>
          <cell r="H2412">
            <v>-39657.67</v>
          </cell>
          <cell r="I2412">
            <v>-46908.76</v>
          </cell>
          <cell r="J2412">
            <v>9676.02</v>
          </cell>
          <cell r="K2412">
            <v>2424.9299999999998</v>
          </cell>
          <cell r="L2412">
            <v>-39657.67</v>
          </cell>
        </row>
        <row r="2413">
          <cell r="A2413" t="str">
            <v>2114070411</v>
          </cell>
          <cell r="B2413">
            <v>18</v>
          </cell>
          <cell r="C2413" t="str">
            <v>21140704USD-184-11</v>
          </cell>
          <cell r="D2413" t="str">
            <v>Particulares - ML (Obligaciones - Cuentas de Ahorro (I-Residents))</v>
          </cell>
          <cell r="E2413">
            <v>-40865.51</v>
          </cell>
          <cell r="F2413">
            <v>5185.8500000000004</v>
          </cell>
          <cell r="G2413">
            <v>351.29</v>
          </cell>
          <cell r="H2413">
            <v>-36030.949999999997</v>
          </cell>
          <cell r="I2413">
            <v>-40865.51</v>
          </cell>
          <cell r="J2413">
            <v>5185.8500000000004</v>
          </cell>
          <cell r="K2413">
            <v>351.29</v>
          </cell>
          <cell r="L2413">
            <v>-36030.949999999997</v>
          </cell>
        </row>
        <row r="2414">
          <cell r="A2414" t="str">
            <v>2114070412</v>
          </cell>
          <cell r="B2414">
            <v>18</v>
          </cell>
          <cell r="C2414" t="str">
            <v>21140704USD-184-12</v>
          </cell>
          <cell r="D2414" t="str">
            <v>Particulares - ML (Obligaciones - Cuentas de Ahorro (I-Residents))</v>
          </cell>
          <cell r="E2414">
            <v>-73065.149999999994</v>
          </cell>
          <cell r="F2414">
            <v>22525.19</v>
          </cell>
          <cell r="G2414">
            <v>4555.57</v>
          </cell>
          <cell r="H2414">
            <v>-55095.53</v>
          </cell>
          <cell r="I2414">
            <v>-73065.149999999994</v>
          </cell>
          <cell r="J2414">
            <v>22525.19</v>
          </cell>
          <cell r="K2414">
            <v>4555.57</v>
          </cell>
          <cell r="L2414">
            <v>-55095.53</v>
          </cell>
        </row>
        <row r="2415">
          <cell r="A2415" t="str">
            <v>2114070413</v>
          </cell>
          <cell r="B2415">
            <v>18</v>
          </cell>
          <cell r="C2415" t="str">
            <v>21140704USD-184-13</v>
          </cell>
          <cell r="D2415" t="str">
            <v>Particulares - ML (Obligaciones - Cuentas de Ahorro (I-Residents))</v>
          </cell>
          <cell r="E2415">
            <v>-37447.85</v>
          </cell>
          <cell r="F2415">
            <v>1749.53</v>
          </cell>
          <cell r="G2415">
            <v>600.09</v>
          </cell>
          <cell r="H2415">
            <v>-36298.410000000003</v>
          </cell>
          <cell r="I2415">
            <v>-37447.85</v>
          </cell>
          <cell r="J2415">
            <v>1749.53</v>
          </cell>
          <cell r="K2415">
            <v>600.09</v>
          </cell>
          <cell r="L2415">
            <v>-36298.410000000003</v>
          </cell>
        </row>
        <row r="2416">
          <cell r="A2416" t="str">
            <v>2114070417</v>
          </cell>
          <cell r="B2416">
            <v>18</v>
          </cell>
          <cell r="C2416" t="str">
            <v>21140704USD-184-17</v>
          </cell>
          <cell r="D2416" t="str">
            <v>Particulares - ML (Obligaciones - Cuentas de Ahorro (I-Residents))</v>
          </cell>
          <cell r="E2416">
            <v>-151172.84</v>
          </cell>
          <cell r="F2416">
            <v>24428.83</v>
          </cell>
          <cell r="G2416">
            <v>6139.11</v>
          </cell>
          <cell r="H2416">
            <v>-132883.12</v>
          </cell>
          <cell r="I2416">
            <v>-151172.84</v>
          </cell>
          <cell r="J2416">
            <v>24428.83</v>
          </cell>
          <cell r="K2416">
            <v>6139.11</v>
          </cell>
          <cell r="L2416">
            <v>-132883.12</v>
          </cell>
        </row>
        <row r="2417">
          <cell r="A2417" t="str">
            <v>2114070418</v>
          </cell>
          <cell r="B2417">
            <v>18</v>
          </cell>
          <cell r="C2417" t="str">
            <v>21140704USD-184-18</v>
          </cell>
          <cell r="D2417" t="str">
            <v>Particulares - ML (Obligaciones - Cuentas de Ahorro (I-Residents))</v>
          </cell>
          <cell r="E2417">
            <v>-31416.55</v>
          </cell>
          <cell r="F2417">
            <v>6466.82</v>
          </cell>
          <cell r="G2417">
            <v>1204.6400000000001</v>
          </cell>
          <cell r="H2417">
            <v>-26154.37</v>
          </cell>
          <cell r="I2417">
            <v>-31416.55</v>
          </cell>
          <cell r="J2417">
            <v>6466.82</v>
          </cell>
          <cell r="K2417">
            <v>1204.6400000000001</v>
          </cell>
          <cell r="L2417">
            <v>-26154.37</v>
          </cell>
        </row>
        <row r="2418">
          <cell r="A2418" t="str">
            <v>2114070419</v>
          </cell>
          <cell r="B2418">
            <v>18</v>
          </cell>
          <cell r="C2418" t="str">
            <v>21140704USD-184-19</v>
          </cell>
          <cell r="D2418" t="str">
            <v>Particulares - ML (Obligaciones - Cuentas de Ahorro (I-Residents))</v>
          </cell>
          <cell r="E2418">
            <v>-45536.68</v>
          </cell>
          <cell r="F2418">
            <v>13800.41</v>
          </cell>
          <cell r="G2418">
            <v>18231.54</v>
          </cell>
          <cell r="H2418">
            <v>-49967.81</v>
          </cell>
          <cell r="I2418">
            <v>-45536.68</v>
          </cell>
          <cell r="J2418">
            <v>13800.41</v>
          </cell>
          <cell r="K2418">
            <v>18231.54</v>
          </cell>
          <cell r="L2418">
            <v>-49967.81</v>
          </cell>
        </row>
        <row r="2419">
          <cell r="A2419" t="str">
            <v>2114070422</v>
          </cell>
          <cell r="B2419">
            <v>18</v>
          </cell>
          <cell r="C2419" t="str">
            <v>21140704USD-184-22</v>
          </cell>
          <cell r="D2419" t="str">
            <v>Particulares - ML (Obligaciones - Cuentas de Ahorro (I-Residents))</v>
          </cell>
          <cell r="E2419">
            <v>-25952.55</v>
          </cell>
          <cell r="F2419">
            <v>1701.19</v>
          </cell>
          <cell r="G2419">
            <v>1715.6</v>
          </cell>
          <cell r="H2419">
            <v>-25966.959999999999</v>
          </cell>
          <cell r="I2419">
            <v>-25952.55</v>
          </cell>
          <cell r="J2419">
            <v>1701.19</v>
          </cell>
          <cell r="K2419">
            <v>1715.6</v>
          </cell>
          <cell r="L2419">
            <v>-25966.959999999999</v>
          </cell>
        </row>
        <row r="2420">
          <cell r="A2420" t="str">
            <v>2114070423</v>
          </cell>
          <cell r="B2420">
            <v>18</v>
          </cell>
          <cell r="C2420" t="str">
            <v>21140704USD-184-23</v>
          </cell>
          <cell r="D2420" t="str">
            <v>Particulares - ML (Obligaciones - Cuentas de Ahorro (I-Residents))</v>
          </cell>
          <cell r="E2420">
            <v>-50085.32</v>
          </cell>
          <cell r="F2420">
            <v>1027.8800000000001</v>
          </cell>
          <cell r="G2420">
            <v>607.5</v>
          </cell>
          <cell r="H2420">
            <v>-49664.94</v>
          </cell>
          <cell r="I2420">
            <v>-50085.32</v>
          </cell>
          <cell r="J2420">
            <v>1027.8800000000001</v>
          </cell>
          <cell r="K2420">
            <v>607.5</v>
          </cell>
          <cell r="L2420">
            <v>-49664.94</v>
          </cell>
        </row>
        <row r="2421">
          <cell r="A2421" t="str">
            <v>2114070424</v>
          </cell>
          <cell r="B2421">
            <v>18</v>
          </cell>
          <cell r="C2421" t="str">
            <v>21140704USD-184-24</v>
          </cell>
          <cell r="D2421" t="str">
            <v>Particulares - ML (Obligaciones - Cuentas de Ahorro (I-Residents))</v>
          </cell>
          <cell r="E2421">
            <v>-71372.63</v>
          </cell>
          <cell r="F2421">
            <v>2085.73</v>
          </cell>
          <cell r="G2421">
            <v>2315.64</v>
          </cell>
          <cell r="H2421">
            <v>-71602.539999999994</v>
          </cell>
          <cell r="I2421">
            <v>-71372.63</v>
          </cell>
          <cell r="J2421">
            <v>2085.73</v>
          </cell>
          <cell r="K2421">
            <v>2315.64</v>
          </cell>
          <cell r="L2421">
            <v>-71602.539999999994</v>
          </cell>
        </row>
        <row r="2422">
          <cell r="A2422" t="str">
            <v>2114070425</v>
          </cell>
          <cell r="B2422">
            <v>18</v>
          </cell>
          <cell r="C2422" t="str">
            <v>21140704USD-184-25</v>
          </cell>
          <cell r="D2422" t="str">
            <v>Particulares - ML (Obligaciones - Cuentas de Ahorro (I-Residents))</v>
          </cell>
          <cell r="E2422">
            <v>-130509.73</v>
          </cell>
          <cell r="F2422">
            <v>3017.67</v>
          </cell>
          <cell r="G2422">
            <v>1047.7</v>
          </cell>
          <cell r="H2422">
            <v>-128539.76</v>
          </cell>
          <cell r="I2422">
            <v>-130509.73</v>
          </cell>
          <cell r="J2422">
            <v>3017.67</v>
          </cell>
          <cell r="K2422">
            <v>1047.7</v>
          </cell>
          <cell r="L2422">
            <v>-128539.76</v>
          </cell>
        </row>
        <row r="2423">
          <cell r="A2423" t="str">
            <v>2114070426</v>
          </cell>
          <cell r="B2423">
            <v>18</v>
          </cell>
          <cell r="C2423" t="str">
            <v>21140704USD-184-26</v>
          </cell>
          <cell r="D2423" t="str">
            <v>Particulares - ML (Obligaciones - Cuentas de Ahorro (I-Residents))</v>
          </cell>
          <cell r="E2423">
            <v>-82237.75</v>
          </cell>
          <cell r="F2423">
            <v>20230.91</v>
          </cell>
          <cell r="G2423">
            <v>46257.599999999999</v>
          </cell>
          <cell r="H2423">
            <v>-108264.44</v>
          </cell>
          <cell r="I2423">
            <v>-82237.75</v>
          </cell>
          <cell r="J2423">
            <v>20230.91</v>
          </cell>
          <cell r="K2423">
            <v>46257.599999999999</v>
          </cell>
          <cell r="L2423">
            <v>-108264.44</v>
          </cell>
        </row>
        <row r="2424">
          <cell r="A2424" t="str">
            <v>2114070427</v>
          </cell>
          <cell r="B2424">
            <v>18</v>
          </cell>
          <cell r="C2424" t="str">
            <v>21140704USD-184-27</v>
          </cell>
          <cell r="D2424" t="str">
            <v>Particulares - ML (Obligaciones - Cuentas de Ahorro (I-Residents))</v>
          </cell>
          <cell r="E2424">
            <v>-26482</v>
          </cell>
          <cell r="F2424">
            <v>6332.61</v>
          </cell>
          <cell r="G2424">
            <v>4980.59</v>
          </cell>
          <cell r="H2424">
            <v>-25129.98</v>
          </cell>
          <cell r="I2424">
            <v>-26482</v>
          </cell>
          <cell r="J2424">
            <v>6332.61</v>
          </cell>
          <cell r="K2424">
            <v>4980.59</v>
          </cell>
          <cell r="L2424">
            <v>-25129.98</v>
          </cell>
        </row>
        <row r="2425">
          <cell r="A2425" t="str">
            <v>2114070431</v>
          </cell>
          <cell r="B2425">
            <v>18</v>
          </cell>
          <cell r="C2425" t="str">
            <v>21140704USD-184-31</v>
          </cell>
          <cell r="D2425" t="str">
            <v>Particulares - ML (Obligaciones - Cuentas de Ahorro (I-Residents))</v>
          </cell>
          <cell r="E2425">
            <v>-113428.53</v>
          </cell>
          <cell r="F2425">
            <v>7361.25</v>
          </cell>
          <cell r="G2425">
            <v>3049.17</v>
          </cell>
          <cell r="H2425">
            <v>-109116.45</v>
          </cell>
          <cell r="I2425">
            <v>-113428.53</v>
          </cell>
          <cell r="J2425">
            <v>7361.25</v>
          </cell>
          <cell r="K2425">
            <v>3049.17</v>
          </cell>
          <cell r="L2425">
            <v>-109116.45</v>
          </cell>
        </row>
        <row r="2426">
          <cell r="A2426" t="str">
            <v>2114070441</v>
          </cell>
          <cell r="B2426">
            <v>18</v>
          </cell>
          <cell r="C2426" t="str">
            <v>21140704USD-184-41</v>
          </cell>
          <cell r="D2426" t="str">
            <v>Particulares - ML (Obligaciones - Cuentas de Ahorro (I-Residents))</v>
          </cell>
          <cell r="E2426">
            <v>-81731.070000000007</v>
          </cell>
          <cell r="F2426">
            <v>7964.56</v>
          </cell>
          <cell r="G2426">
            <v>1982.29</v>
          </cell>
          <cell r="H2426">
            <v>-75748.800000000003</v>
          </cell>
          <cell r="I2426">
            <v>-81731.070000000007</v>
          </cell>
          <cell r="J2426">
            <v>7964.56</v>
          </cell>
          <cell r="K2426">
            <v>1982.29</v>
          </cell>
          <cell r="L2426">
            <v>-75748.800000000003</v>
          </cell>
        </row>
        <row r="2427">
          <cell r="A2427" t="str">
            <v>2114079902</v>
          </cell>
          <cell r="B2427">
            <v>14</v>
          </cell>
          <cell r="C2427" t="str">
            <v>2114079902 USD</v>
          </cell>
          <cell r="D2427" t="str">
            <v>Intereses y otros por pagar Entidades Estado</v>
          </cell>
          <cell r="E2427">
            <v>-0.96</v>
          </cell>
          <cell r="F2427">
            <v>1.44</v>
          </cell>
          <cell r="G2427">
            <v>0.48</v>
          </cell>
          <cell r="H2427">
            <v>0</v>
          </cell>
          <cell r="I2427">
            <v>-0.96</v>
          </cell>
          <cell r="J2427">
            <v>1.44</v>
          </cell>
          <cell r="K2427">
            <v>0.48</v>
          </cell>
          <cell r="L2427">
            <v>0</v>
          </cell>
        </row>
        <row r="2428">
          <cell r="A2428" t="str">
            <v>211407990102</v>
          </cell>
          <cell r="B2428">
            <v>20</v>
          </cell>
          <cell r="C2428" t="str">
            <v>2114079902USD-085-01</v>
          </cell>
          <cell r="D2428" t="str">
            <v>Intereses y otros por pagar Entidades Estado (Interses Acumulados - Cuentas de A</v>
          </cell>
          <cell r="E2428">
            <v>-0.08</v>
          </cell>
          <cell r="F2428">
            <v>0.11</v>
          </cell>
          <cell r="G2428">
            <v>0.03</v>
          </cell>
          <cell r="H2428">
            <v>0</v>
          </cell>
          <cell r="I2428">
            <v>-0.08</v>
          </cell>
          <cell r="J2428">
            <v>0.11</v>
          </cell>
          <cell r="K2428">
            <v>0.03</v>
          </cell>
          <cell r="L2428">
            <v>0</v>
          </cell>
        </row>
        <row r="2429">
          <cell r="A2429" t="str">
            <v>211407990202</v>
          </cell>
          <cell r="B2429">
            <v>20</v>
          </cell>
          <cell r="C2429" t="str">
            <v>2114079902USD-085-02</v>
          </cell>
          <cell r="D2429" t="str">
            <v>Intereses y otros por pagar Entidades Estado (Interses Acumulados - Cuentas de A</v>
          </cell>
          <cell r="E2429">
            <v>-0.24</v>
          </cell>
          <cell r="F2429">
            <v>0.35</v>
          </cell>
          <cell r="G2429">
            <v>0.11</v>
          </cell>
          <cell r="H2429">
            <v>0</v>
          </cell>
          <cell r="I2429">
            <v>-0.24</v>
          </cell>
          <cell r="J2429">
            <v>0.35</v>
          </cell>
          <cell r="K2429">
            <v>0.11</v>
          </cell>
          <cell r="L2429">
            <v>0</v>
          </cell>
        </row>
        <row r="2430">
          <cell r="A2430" t="str">
            <v>211407990702</v>
          </cell>
          <cell r="B2430">
            <v>20</v>
          </cell>
          <cell r="C2430" t="str">
            <v>2114079902USD-085-07</v>
          </cell>
          <cell r="D2430" t="str">
            <v>Intereses y otros por pagar Entidades Estado (Interses Acumulados - Cuentas de A</v>
          </cell>
          <cell r="E2430">
            <v>-0.05</v>
          </cell>
          <cell r="F2430">
            <v>0.08</v>
          </cell>
          <cell r="G2430">
            <v>0.03</v>
          </cell>
          <cell r="H2430">
            <v>0</v>
          </cell>
          <cell r="I2430">
            <v>-0.05</v>
          </cell>
          <cell r="J2430">
            <v>0.08</v>
          </cell>
          <cell r="K2430">
            <v>0.03</v>
          </cell>
          <cell r="L2430">
            <v>0</v>
          </cell>
        </row>
        <row r="2431">
          <cell r="A2431" t="str">
            <v>211407990802</v>
          </cell>
          <cell r="B2431">
            <v>20</v>
          </cell>
          <cell r="C2431" t="str">
            <v>2114079902USD-085-08</v>
          </cell>
          <cell r="D2431" t="str">
            <v>Intereses y otros por pagar Entidades Estado (Interses Acumulados - Cuentas de A</v>
          </cell>
          <cell r="E2431">
            <v>-0.05</v>
          </cell>
          <cell r="F2431">
            <v>0.08</v>
          </cell>
          <cell r="G2431">
            <v>0.03</v>
          </cell>
          <cell r="H2431">
            <v>0</v>
          </cell>
          <cell r="I2431">
            <v>-0.05</v>
          </cell>
          <cell r="J2431">
            <v>0.08</v>
          </cell>
          <cell r="K2431">
            <v>0.03</v>
          </cell>
          <cell r="L2431">
            <v>0</v>
          </cell>
        </row>
        <row r="2432">
          <cell r="A2432" t="str">
            <v>211407991102</v>
          </cell>
          <cell r="B2432">
            <v>20</v>
          </cell>
          <cell r="C2432" t="str">
            <v>2114079902USD-085-11</v>
          </cell>
          <cell r="D2432" t="str">
            <v>Intereses y otros por pagar Entidades Estado (Interses Acumulados - Cuentas de A</v>
          </cell>
          <cell r="E2432">
            <v>-0.54</v>
          </cell>
          <cell r="F2432">
            <v>0.82</v>
          </cell>
          <cell r="G2432">
            <v>0.28000000000000003</v>
          </cell>
          <cell r="H2432">
            <v>0</v>
          </cell>
          <cell r="I2432">
            <v>-0.54</v>
          </cell>
          <cell r="J2432">
            <v>0.82</v>
          </cell>
          <cell r="K2432">
            <v>0.28000000000000003</v>
          </cell>
          <cell r="L2432">
            <v>0</v>
          </cell>
        </row>
        <row r="2433">
          <cell r="A2433" t="str">
            <v>2114079903</v>
          </cell>
          <cell r="B2433">
            <v>14</v>
          </cell>
          <cell r="C2433" t="str">
            <v>2114079903 USD</v>
          </cell>
          <cell r="D2433" t="str">
            <v>Intereses y otros por pagar Privada</v>
          </cell>
          <cell r="E2433">
            <v>-27.77</v>
          </cell>
          <cell r="F2433">
            <v>41.29</v>
          </cell>
          <cell r="G2433">
            <v>13.52</v>
          </cell>
          <cell r="H2433">
            <v>0</v>
          </cell>
          <cell r="I2433">
            <v>-27.77</v>
          </cell>
          <cell r="J2433">
            <v>41.29</v>
          </cell>
          <cell r="K2433">
            <v>13.52</v>
          </cell>
          <cell r="L2433">
            <v>0</v>
          </cell>
        </row>
        <row r="2434">
          <cell r="A2434" t="str">
            <v>211407990103</v>
          </cell>
          <cell r="B2434">
            <v>20</v>
          </cell>
          <cell r="C2434" t="str">
            <v>2114079903USD-085-01</v>
          </cell>
          <cell r="D2434" t="str">
            <v>Intereses y otros por pagar Privada (Interses Acumulados - Cuentas de Ahorro (I-</v>
          </cell>
          <cell r="E2434">
            <v>-0.01</v>
          </cell>
          <cell r="F2434">
            <v>0.02</v>
          </cell>
          <cell r="G2434">
            <v>0.01</v>
          </cell>
          <cell r="H2434">
            <v>0</v>
          </cell>
          <cell r="I2434">
            <v>-0.01</v>
          </cell>
          <cell r="J2434">
            <v>0.02</v>
          </cell>
          <cell r="K2434">
            <v>0.01</v>
          </cell>
          <cell r="L2434">
            <v>0</v>
          </cell>
        </row>
        <row r="2435">
          <cell r="A2435" t="str">
            <v>211407990203</v>
          </cell>
          <cell r="B2435">
            <v>20</v>
          </cell>
          <cell r="C2435" t="str">
            <v>2114079903USD-085-02</v>
          </cell>
          <cell r="D2435" t="str">
            <v>Intereses y otros por pagar Privada (Interses Acumulados - Cuentas de Ahorro (I-</v>
          </cell>
          <cell r="E2435">
            <v>-0.02</v>
          </cell>
          <cell r="F2435">
            <v>0.04</v>
          </cell>
          <cell r="G2435">
            <v>0.02</v>
          </cell>
          <cell r="H2435">
            <v>0</v>
          </cell>
          <cell r="I2435">
            <v>-0.02</v>
          </cell>
          <cell r="J2435">
            <v>0.04</v>
          </cell>
          <cell r="K2435">
            <v>0.02</v>
          </cell>
          <cell r="L2435">
            <v>0</v>
          </cell>
        </row>
        <row r="2436">
          <cell r="A2436" t="str">
            <v>211407990303</v>
          </cell>
          <cell r="B2436">
            <v>20</v>
          </cell>
          <cell r="C2436" t="str">
            <v>2114079903USD-085-03</v>
          </cell>
          <cell r="D2436" t="str">
            <v>Intereses y otros por pagar Privada (Interses Acumulados - Cuentas de Ahorro (I-</v>
          </cell>
          <cell r="E2436">
            <v>-5.89</v>
          </cell>
          <cell r="F2436">
            <v>8.51</v>
          </cell>
          <cell r="G2436">
            <v>2.62</v>
          </cell>
          <cell r="H2436">
            <v>0</v>
          </cell>
          <cell r="I2436">
            <v>-5.89</v>
          </cell>
          <cell r="J2436">
            <v>8.51</v>
          </cell>
          <cell r="K2436">
            <v>2.62</v>
          </cell>
          <cell r="L2436">
            <v>0</v>
          </cell>
        </row>
        <row r="2437">
          <cell r="A2437" t="str">
            <v>211407990403</v>
          </cell>
          <cell r="B2437">
            <v>20</v>
          </cell>
          <cell r="C2437" t="str">
            <v>2114079903USD-085-04</v>
          </cell>
          <cell r="D2437" t="str">
            <v>Intereses y otros por pagar Privada (Interses Acumulados - Cuentas de Ahorro (I-</v>
          </cell>
          <cell r="E2437">
            <v>-0.1</v>
          </cell>
          <cell r="F2437">
            <v>0.14000000000000001</v>
          </cell>
          <cell r="G2437">
            <v>0.04</v>
          </cell>
          <cell r="H2437">
            <v>0</v>
          </cell>
          <cell r="I2437">
            <v>-0.1</v>
          </cell>
          <cell r="J2437">
            <v>0.14000000000000001</v>
          </cell>
          <cell r="K2437">
            <v>0.04</v>
          </cell>
          <cell r="L2437">
            <v>0</v>
          </cell>
        </row>
        <row r="2438">
          <cell r="A2438" t="str">
            <v>211407990503</v>
          </cell>
          <cell r="B2438">
            <v>20</v>
          </cell>
          <cell r="C2438" t="str">
            <v>2114079903USD-085-05</v>
          </cell>
          <cell r="D2438" t="str">
            <v>Intereses y otros por pagar Privada (Interses Acumulados - Cuentas de Ahorro (I-</v>
          </cell>
          <cell r="E2438">
            <v>-14.84</v>
          </cell>
          <cell r="F2438">
            <v>22.38</v>
          </cell>
          <cell r="G2438">
            <v>7.54</v>
          </cell>
          <cell r="H2438">
            <v>0</v>
          </cell>
          <cell r="I2438">
            <v>-14.84</v>
          </cell>
          <cell r="J2438">
            <v>22.38</v>
          </cell>
          <cell r="K2438">
            <v>7.54</v>
          </cell>
          <cell r="L2438">
            <v>0</v>
          </cell>
        </row>
        <row r="2439">
          <cell r="A2439" t="str">
            <v>211407990703</v>
          </cell>
          <cell r="B2439">
            <v>20</v>
          </cell>
          <cell r="C2439" t="str">
            <v>2114079903USD-085-07</v>
          </cell>
          <cell r="D2439" t="str">
            <v>Intereses y otros por pagar Privada (Interses Acumulados - Cuentas de Ahorro (I-</v>
          </cell>
          <cell r="E2439">
            <v>-0.5</v>
          </cell>
          <cell r="F2439">
            <v>0.76</v>
          </cell>
          <cell r="G2439">
            <v>0.26</v>
          </cell>
          <cell r="H2439">
            <v>0</v>
          </cell>
          <cell r="I2439">
            <v>-0.5</v>
          </cell>
          <cell r="J2439">
            <v>0.76</v>
          </cell>
          <cell r="K2439">
            <v>0.26</v>
          </cell>
          <cell r="L2439">
            <v>0</v>
          </cell>
        </row>
        <row r="2440">
          <cell r="A2440" t="str">
            <v>211407991003</v>
          </cell>
          <cell r="B2440">
            <v>20</v>
          </cell>
          <cell r="C2440" t="str">
            <v>2114079903USD-085-10</v>
          </cell>
          <cell r="D2440" t="str">
            <v>Intereses y otros por pagar Privada (Interses Acumulados - Cuentas de Ahorro (I-</v>
          </cell>
          <cell r="E2440">
            <v>-0.02</v>
          </cell>
          <cell r="F2440">
            <v>0.04</v>
          </cell>
          <cell r="G2440">
            <v>0.02</v>
          </cell>
          <cell r="H2440">
            <v>0</v>
          </cell>
          <cell r="I2440">
            <v>-0.02</v>
          </cell>
          <cell r="J2440">
            <v>0.04</v>
          </cell>
          <cell r="K2440">
            <v>0.02</v>
          </cell>
          <cell r="L2440">
            <v>0</v>
          </cell>
        </row>
        <row r="2441">
          <cell r="A2441" t="str">
            <v>211407991203</v>
          </cell>
          <cell r="B2441">
            <v>20</v>
          </cell>
          <cell r="C2441" t="str">
            <v>2114079903USD-085-12</v>
          </cell>
          <cell r="D2441" t="str">
            <v>Intereses y otros por pagar Privada (Interses Acumulados - Cuentas de Ahorro (I-</v>
          </cell>
          <cell r="E2441">
            <v>-0.01</v>
          </cell>
          <cell r="F2441">
            <v>0.01</v>
          </cell>
          <cell r="G2441">
            <v>0</v>
          </cell>
          <cell r="H2441">
            <v>0</v>
          </cell>
          <cell r="I2441">
            <v>-0.01</v>
          </cell>
          <cell r="J2441">
            <v>0.01</v>
          </cell>
          <cell r="K2441">
            <v>0</v>
          </cell>
          <cell r="L2441">
            <v>0</v>
          </cell>
        </row>
        <row r="2442">
          <cell r="A2442" t="str">
            <v>211407991703</v>
          </cell>
          <cell r="B2442">
            <v>20</v>
          </cell>
          <cell r="C2442" t="str">
            <v>2114079903USD-085-17</v>
          </cell>
          <cell r="D2442" t="str">
            <v>Intereses y otros por pagar Privada (Interses Acumulados - Cuentas de Ahorro (I-</v>
          </cell>
          <cell r="E2442">
            <v>-0.45</v>
          </cell>
          <cell r="F2442">
            <v>0.68</v>
          </cell>
          <cell r="G2442">
            <v>0.23</v>
          </cell>
          <cell r="H2442">
            <v>0</v>
          </cell>
          <cell r="I2442">
            <v>-0.45</v>
          </cell>
          <cell r="J2442">
            <v>0.68</v>
          </cell>
          <cell r="K2442">
            <v>0.23</v>
          </cell>
          <cell r="L2442">
            <v>0</v>
          </cell>
        </row>
        <row r="2443">
          <cell r="A2443" t="str">
            <v>211407992303</v>
          </cell>
          <cell r="B2443">
            <v>20</v>
          </cell>
          <cell r="C2443" t="str">
            <v>2114079903USD-085-23</v>
          </cell>
          <cell r="D2443" t="str">
            <v>Intereses y otros por pagar Privada (Interses Acumulados - Cuentas de Ahorro (I-</v>
          </cell>
          <cell r="E2443">
            <v>-0.6</v>
          </cell>
          <cell r="F2443">
            <v>0.9</v>
          </cell>
          <cell r="G2443">
            <v>0.3</v>
          </cell>
          <cell r="H2443">
            <v>0</v>
          </cell>
          <cell r="I2443">
            <v>-0.6</v>
          </cell>
          <cell r="J2443">
            <v>0.9</v>
          </cell>
          <cell r="K2443">
            <v>0.3</v>
          </cell>
          <cell r="L2443">
            <v>0</v>
          </cell>
        </row>
        <row r="2444">
          <cell r="A2444" t="str">
            <v>211407992503</v>
          </cell>
          <cell r="B2444">
            <v>20</v>
          </cell>
          <cell r="C2444" t="str">
            <v>2114079903USD-085-25</v>
          </cell>
          <cell r="D2444" t="str">
            <v>Intereses y otros por pagar Privada (Interses Acumulados - Cuentas de Ahorro (I-</v>
          </cell>
          <cell r="E2444">
            <v>-0.32</v>
          </cell>
          <cell r="F2444">
            <v>0.46</v>
          </cell>
          <cell r="G2444">
            <v>0.14000000000000001</v>
          </cell>
          <cell r="H2444">
            <v>0</v>
          </cell>
          <cell r="I2444">
            <v>-0.32</v>
          </cell>
          <cell r="J2444">
            <v>0.46</v>
          </cell>
          <cell r="K2444">
            <v>0.14000000000000001</v>
          </cell>
          <cell r="L2444">
            <v>0</v>
          </cell>
        </row>
        <row r="2445">
          <cell r="A2445" t="str">
            <v>211407993103</v>
          </cell>
          <cell r="B2445">
            <v>20</v>
          </cell>
          <cell r="C2445" t="str">
            <v>2114079903USD-085-31</v>
          </cell>
          <cell r="D2445" t="str">
            <v>Intereses y otros por pagar Privada (Interses Acumulados - Cuentas de Ahorro (I-</v>
          </cell>
          <cell r="E2445">
            <v>-4.9800000000000004</v>
          </cell>
          <cell r="F2445">
            <v>7.31</v>
          </cell>
          <cell r="G2445">
            <v>2.33</v>
          </cell>
          <cell r="H2445">
            <v>0</v>
          </cell>
          <cell r="I2445">
            <v>-4.9800000000000004</v>
          </cell>
          <cell r="J2445">
            <v>7.31</v>
          </cell>
          <cell r="K2445">
            <v>2.33</v>
          </cell>
          <cell r="L2445">
            <v>0</v>
          </cell>
        </row>
        <row r="2446">
          <cell r="A2446" t="str">
            <v>211407994103</v>
          </cell>
          <cell r="B2446">
            <v>20</v>
          </cell>
          <cell r="C2446" t="str">
            <v>2114079903USD-085-41</v>
          </cell>
          <cell r="D2446" t="str">
            <v>Intereses y otros por pagar Privada (Interses Acumulados - Cuentas de Ahorro (I-</v>
          </cell>
          <cell r="E2446">
            <v>-0.03</v>
          </cell>
          <cell r="F2446">
            <v>0.04</v>
          </cell>
          <cell r="G2446">
            <v>0.01</v>
          </cell>
          <cell r="H2446">
            <v>0</v>
          </cell>
          <cell r="I2446">
            <v>-0.03</v>
          </cell>
          <cell r="J2446">
            <v>0.04</v>
          </cell>
          <cell r="K2446">
            <v>0.01</v>
          </cell>
          <cell r="L2446">
            <v>0</v>
          </cell>
        </row>
        <row r="2447">
          <cell r="A2447" t="str">
            <v>2114079904</v>
          </cell>
          <cell r="B2447">
            <v>14</v>
          </cell>
          <cell r="C2447" t="str">
            <v>2114079904 USD</v>
          </cell>
          <cell r="D2447" t="str">
            <v>Intereses y otros por pagar Particulares</v>
          </cell>
          <cell r="E2447">
            <v>-2607.0300000000002</v>
          </cell>
          <cell r="F2447">
            <v>4299.3100000000004</v>
          </cell>
          <cell r="G2447">
            <v>1692.28</v>
          </cell>
          <cell r="H2447">
            <v>0</v>
          </cell>
          <cell r="I2447">
            <v>-2607.0300000000002</v>
          </cell>
          <cell r="J2447">
            <v>4299.3100000000004</v>
          </cell>
          <cell r="K2447">
            <v>1692.28</v>
          </cell>
          <cell r="L2447">
            <v>0</v>
          </cell>
        </row>
        <row r="2448">
          <cell r="A2448" t="str">
            <v>211407990104</v>
          </cell>
          <cell r="B2448">
            <v>20</v>
          </cell>
          <cell r="C2448" t="str">
            <v>2114079904USD-085-01</v>
          </cell>
          <cell r="D2448" t="str">
            <v>Intereses y otros por pagar Particulares (Interses Acumulados - Cuentas de Ahorr</v>
          </cell>
          <cell r="E2448">
            <v>-58.77</v>
          </cell>
          <cell r="F2448">
            <v>89.66</v>
          </cell>
          <cell r="G2448">
            <v>30.89</v>
          </cell>
          <cell r="H2448">
            <v>0</v>
          </cell>
          <cell r="I2448">
            <v>-58.77</v>
          </cell>
          <cell r="J2448">
            <v>89.66</v>
          </cell>
          <cell r="K2448">
            <v>30.89</v>
          </cell>
          <cell r="L2448">
            <v>0</v>
          </cell>
        </row>
        <row r="2449">
          <cell r="A2449" t="str">
            <v>211407990204</v>
          </cell>
          <cell r="B2449">
            <v>20</v>
          </cell>
          <cell r="C2449" t="str">
            <v>2114079904USD-085-02</v>
          </cell>
          <cell r="D2449" t="str">
            <v>Intereses y otros por pagar Particulares (Interses Acumulados - Cuentas de Ahorr</v>
          </cell>
          <cell r="E2449">
            <v>-311.13</v>
          </cell>
          <cell r="F2449">
            <v>424.57</v>
          </cell>
          <cell r="G2449">
            <v>113.44</v>
          </cell>
          <cell r="H2449">
            <v>0</v>
          </cell>
          <cell r="I2449">
            <v>-311.13</v>
          </cell>
          <cell r="J2449">
            <v>424.57</v>
          </cell>
          <cell r="K2449">
            <v>113.44</v>
          </cell>
          <cell r="L2449">
            <v>0</v>
          </cell>
        </row>
        <row r="2450">
          <cell r="A2450" t="str">
            <v>211407990304</v>
          </cell>
          <cell r="B2450">
            <v>20</v>
          </cell>
          <cell r="C2450" t="str">
            <v>2114079904USD-085-03</v>
          </cell>
          <cell r="D2450" t="str">
            <v>Intereses y otros por pagar Particulares (Interses Acumulados - Cuentas de Ahorr</v>
          </cell>
          <cell r="E2450">
            <v>-160.49</v>
          </cell>
          <cell r="F2450">
            <v>264.14</v>
          </cell>
          <cell r="G2450">
            <v>103.65</v>
          </cell>
          <cell r="H2450">
            <v>0</v>
          </cell>
          <cell r="I2450">
            <v>-160.49</v>
          </cell>
          <cell r="J2450">
            <v>264.14</v>
          </cell>
          <cell r="K2450">
            <v>103.65</v>
          </cell>
          <cell r="L2450">
            <v>0</v>
          </cell>
        </row>
        <row r="2451">
          <cell r="A2451" t="str">
            <v>211407990404</v>
          </cell>
          <cell r="B2451">
            <v>20</v>
          </cell>
          <cell r="C2451" t="str">
            <v>2114079904USD-085-04</v>
          </cell>
          <cell r="D2451" t="str">
            <v>Intereses y otros por pagar Particulares (Interses Acumulados - Cuentas de Ahorr</v>
          </cell>
          <cell r="E2451">
            <v>-143.49</v>
          </cell>
          <cell r="F2451">
            <v>217.15</v>
          </cell>
          <cell r="G2451">
            <v>73.66</v>
          </cell>
          <cell r="H2451">
            <v>0</v>
          </cell>
          <cell r="I2451">
            <v>-143.49</v>
          </cell>
          <cell r="J2451">
            <v>217.15</v>
          </cell>
          <cell r="K2451">
            <v>73.66</v>
          </cell>
          <cell r="L2451">
            <v>0</v>
          </cell>
        </row>
        <row r="2452">
          <cell r="A2452" t="str">
            <v>211407990504</v>
          </cell>
          <cell r="B2452">
            <v>20</v>
          </cell>
          <cell r="C2452" t="str">
            <v>2114079904USD-085-05</v>
          </cell>
          <cell r="D2452" t="str">
            <v>Intereses y otros por pagar Particulares (Interses Acumulados - Cuentas de Ahorr</v>
          </cell>
          <cell r="E2452">
            <v>-13.04</v>
          </cell>
          <cell r="F2452">
            <v>19.920000000000002</v>
          </cell>
          <cell r="G2452">
            <v>6.88</v>
          </cell>
          <cell r="H2452">
            <v>0</v>
          </cell>
          <cell r="I2452">
            <v>-13.04</v>
          </cell>
          <cell r="J2452">
            <v>19.920000000000002</v>
          </cell>
          <cell r="K2452">
            <v>6.88</v>
          </cell>
          <cell r="L2452">
            <v>0</v>
          </cell>
        </row>
        <row r="2453">
          <cell r="A2453" t="str">
            <v>211407990704</v>
          </cell>
          <cell r="B2453">
            <v>20</v>
          </cell>
          <cell r="C2453" t="str">
            <v>2114079904USD-085-07</v>
          </cell>
          <cell r="D2453" t="str">
            <v>Intereses y otros por pagar Particulares (Interses Acumulados - Cuentas de Ahorr</v>
          </cell>
          <cell r="E2453">
            <v>-71.77</v>
          </cell>
          <cell r="F2453">
            <v>110.98</v>
          </cell>
          <cell r="G2453">
            <v>39.21</v>
          </cell>
          <cell r="H2453">
            <v>0</v>
          </cell>
          <cell r="I2453">
            <v>-71.77</v>
          </cell>
          <cell r="J2453">
            <v>110.98</v>
          </cell>
          <cell r="K2453">
            <v>39.21</v>
          </cell>
          <cell r="L2453">
            <v>0</v>
          </cell>
        </row>
        <row r="2454">
          <cell r="A2454" t="str">
            <v>211407990804</v>
          </cell>
          <cell r="B2454">
            <v>20</v>
          </cell>
          <cell r="C2454" t="str">
            <v>2114079904USD-085-08</v>
          </cell>
          <cell r="D2454" t="str">
            <v>Intereses y otros por pagar Particulares (Interses Acumulados - Cuentas de Ahorr</v>
          </cell>
          <cell r="E2454">
            <v>-41.44</v>
          </cell>
          <cell r="F2454">
            <v>62.54</v>
          </cell>
          <cell r="G2454">
            <v>21.1</v>
          </cell>
          <cell r="H2454">
            <v>0</v>
          </cell>
          <cell r="I2454">
            <v>-41.44</v>
          </cell>
          <cell r="J2454">
            <v>62.54</v>
          </cell>
          <cell r="K2454">
            <v>21.1</v>
          </cell>
          <cell r="L2454">
            <v>0</v>
          </cell>
        </row>
        <row r="2455">
          <cell r="A2455" t="str">
            <v>211407991004</v>
          </cell>
          <cell r="B2455">
            <v>20</v>
          </cell>
          <cell r="C2455" t="str">
            <v>2114079904USD-085-10</v>
          </cell>
          <cell r="D2455" t="str">
            <v>Intereses y otros por pagar Particulares (Interses Acumulados - Cuentas de Ahorr</v>
          </cell>
          <cell r="E2455">
            <v>-33.64</v>
          </cell>
          <cell r="F2455">
            <v>50.99</v>
          </cell>
          <cell r="G2455">
            <v>17.350000000000001</v>
          </cell>
          <cell r="H2455">
            <v>0</v>
          </cell>
          <cell r="I2455">
            <v>-33.64</v>
          </cell>
          <cell r="J2455">
            <v>50.99</v>
          </cell>
          <cell r="K2455">
            <v>17.350000000000001</v>
          </cell>
          <cell r="L2455">
            <v>0</v>
          </cell>
        </row>
        <row r="2456">
          <cell r="A2456" t="str">
            <v>211407991104</v>
          </cell>
          <cell r="B2456">
            <v>20</v>
          </cell>
          <cell r="C2456" t="str">
            <v>2114079904USD-085-11</v>
          </cell>
          <cell r="D2456" t="str">
            <v>Intereses y otros por pagar Particulares (Interses Acumulados - Cuentas de Ahorr</v>
          </cell>
          <cell r="E2456">
            <v>-22.99</v>
          </cell>
          <cell r="F2456">
            <v>34.65</v>
          </cell>
          <cell r="G2456">
            <v>11.66</v>
          </cell>
          <cell r="H2456">
            <v>0</v>
          </cell>
          <cell r="I2456">
            <v>-22.99</v>
          </cell>
          <cell r="J2456">
            <v>34.65</v>
          </cell>
          <cell r="K2456">
            <v>11.66</v>
          </cell>
          <cell r="L2456">
            <v>0</v>
          </cell>
        </row>
        <row r="2457">
          <cell r="A2457" t="str">
            <v>211407991204</v>
          </cell>
          <cell r="B2457">
            <v>20</v>
          </cell>
          <cell r="C2457" t="str">
            <v>2114079904USD-085-12</v>
          </cell>
          <cell r="D2457" t="str">
            <v>Intereses y otros por pagar Particulares (Interses Acumulados - Cuentas de Ahorr</v>
          </cell>
          <cell r="E2457">
            <v>-135.13</v>
          </cell>
          <cell r="F2457">
            <v>191.79</v>
          </cell>
          <cell r="G2457">
            <v>56.66</v>
          </cell>
          <cell r="H2457">
            <v>0</v>
          </cell>
          <cell r="I2457">
            <v>-135.13</v>
          </cell>
          <cell r="J2457">
            <v>191.79</v>
          </cell>
          <cell r="K2457">
            <v>56.66</v>
          </cell>
          <cell r="L2457">
            <v>0</v>
          </cell>
        </row>
        <row r="2458">
          <cell r="A2458" t="str">
            <v>211407991304</v>
          </cell>
          <cell r="B2458">
            <v>20</v>
          </cell>
          <cell r="C2458" t="str">
            <v>2114079904USD-085-13</v>
          </cell>
          <cell r="D2458" t="str">
            <v>Intereses y otros por pagar Particulares (Interses Acumulados - Cuentas de Ahorr</v>
          </cell>
          <cell r="E2458">
            <v>-33.71</v>
          </cell>
          <cell r="F2458">
            <v>51.58</v>
          </cell>
          <cell r="G2458">
            <v>17.87</v>
          </cell>
          <cell r="H2458">
            <v>0</v>
          </cell>
          <cell r="I2458">
            <v>-33.71</v>
          </cell>
          <cell r="J2458">
            <v>51.58</v>
          </cell>
          <cell r="K2458">
            <v>17.87</v>
          </cell>
          <cell r="L2458">
            <v>0</v>
          </cell>
        </row>
        <row r="2459">
          <cell r="A2459" t="str">
            <v>211407991704</v>
          </cell>
          <cell r="B2459">
            <v>20</v>
          </cell>
          <cell r="C2459" t="str">
            <v>2114079904USD-085-17</v>
          </cell>
          <cell r="D2459" t="str">
            <v>Intereses y otros por pagar Particulares (Interses Acumulados - Cuentas de Ahorr</v>
          </cell>
          <cell r="E2459">
            <v>-258.94</v>
          </cell>
          <cell r="F2459">
            <v>380.39</v>
          </cell>
          <cell r="G2459">
            <v>121.45</v>
          </cell>
          <cell r="H2459">
            <v>0</v>
          </cell>
          <cell r="I2459">
            <v>-258.94</v>
          </cell>
          <cell r="J2459">
            <v>380.39</v>
          </cell>
          <cell r="K2459">
            <v>121.45</v>
          </cell>
          <cell r="L2459">
            <v>0</v>
          </cell>
        </row>
        <row r="2460">
          <cell r="A2460" t="str">
            <v>211407991804</v>
          </cell>
          <cell r="B2460">
            <v>20</v>
          </cell>
          <cell r="C2460" t="str">
            <v>2114079904USD-085-18</v>
          </cell>
          <cell r="D2460" t="str">
            <v>Intereses y otros por pagar Particulares (Interses Acumulados - Cuentas de Ahorr</v>
          </cell>
          <cell r="E2460">
            <v>-42.39</v>
          </cell>
          <cell r="F2460">
            <v>63.2</v>
          </cell>
          <cell r="G2460">
            <v>20.81</v>
          </cell>
          <cell r="H2460">
            <v>0</v>
          </cell>
          <cell r="I2460">
            <v>-42.39</v>
          </cell>
          <cell r="J2460">
            <v>63.2</v>
          </cell>
          <cell r="K2460">
            <v>20.81</v>
          </cell>
          <cell r="L2460">
            <v>0</v>
          </cell>
        </row>
        <row r="2461">
          <cell r="A2461" t="str">
            <v>211407991904</v>
          </cell>
          <cell r="B2461">
            <v>20</v>
          </cell>
          <cell r="C2461" t="str">
            <v>2114079904USD-085-19</v>
          </cell>
          <cell r="D2461" t="str">
            <v>Intereses y otros por pagar Particulares (Interses Acumulados - Cuentas de Ahorr</v>
          </cell>
          <cell r="E2461">
            <v>-24.26</v>
          </cell>
          <cell r="F2461">
            <v>44.02</v>
          </cell>
          <cell r="G2461">
            <v>19.760000000000002</v>
          </cell>
          <cell r="H2461">
            <v>0</v>
          </cell>
          <cell r="I2461">
            <v>-24.26</v>
          </cell>
          <cell r="J2461">
            <v>44.02</v>
          </cell>
          <cell r="K2461">
            <v>19.760000000000002</v>
          </cell>
          <cell r="L2461">
            <v>0</v>
          </cell>
        </row>
        <row r="2462">
          <cell r="A2462" t="str">
            <v>211407992204</v>
          </cell>
          <cell r="B2462">
            <v>20</v>
          </cell>
          <cell r="C2462" t="str">
            <v>2114079904USD-085-22</v>
          </cell>
          <cell r="D2462" t="str">
            <v>Intereses y otros por pagar Particulares (Interses Acumulados - Cuentas de Ahorr</v>
          </cell>
          <cell r="E2462">
            <v>-18.12</v>
          </cell>
          <cell r="F2462">
            <v>31.71</v>
          </cell>
          <cell r="G2462">
            <v>13.59</v>
          </cell>
          <cell r="H2462">
            <v>0</v>
          </cell>
          <cell r="I2462">
            <v>-18.12</v>
          </cell>
          <cell r="J2462">
            <v>31.71</v>
          </cell>
          <cell r="K2462">
            <v>13.59</v>
          </cell>
          <cell r="L2462">
            <v>0</v>
          </cell>
        </row>
        <row r="2463">
          <cell r="A2463" t="str">
            <v>211407992304</v>
          </cell>
          <cell r="B2463">
            <v>20</v>
          </cell>
          <cell r="C2463" t="str">
            <v>2114079904USD-085-23</v>
          </cell>
          <cell r="D2463" t="str">
            <v>Intereses y otros por pagar Particulares (Interses Acumulados - Cuentas de Ahorr</v>
          </cell>
          <cell r="E2463">
            <v>-118.95</v>
          </cell>
          <cell r="F2463">
            <v>179.45</v>
          </cell>
          <cell r="G2463">
            <v>60.5</v>
          </cell>
          <cell r="H2463">
            <v>0</v>
          </cell>
          <cell r="I2463">
            <v>-118.95</v>
          </cell>
          <cell r="J2463">
            <v>179.45</v>
          </cell>
          <cell r="K2463">
            <v>60.5</v>
          </cell>
          <cell r="L2463">
            <v>0</v>
          </cell>
        </row>
        <row r="2464">
          <cell r="A2464" t="str">
            <v>211407992404</v>
          </cell>
          <cell r="B2464">
            <v>20</v>
          </cell>
          <cell r="C2464" t="str">
            <v>2114079904USD-085-24</v>
          </cell>
          <cell r="D2464" t="str">
            <v>Intereses y otros por pagar Particulares (Interses Acumulados - Cuentas de Ahorr</v>
          </cell>
          <cell r="E2464">
            <v>-59.89</v>
          </cell>
          <cell r="F2464">
            <v>90.74</v>
          </cell>
          <cell r="G2464">
            <v>30.85</v>
          </cell>
          <cell r="H2464">
            <v>0</v>
          </cell>
          <cell r="I2464">
            <v>-59.89</v>
          </cell>
          <cell r="J2464">
            <v>90.74</v>
          </cell>
          <cell r="K2464">
            <v>30.85</v>
          </cell>
          <cell r="L2464">
            <v>0</v>
          </cell>
        </row>
        <row r="2465">
          <cell r="A2465" t="str">
            <v>211407992504</v>
          </cell>
          <cell r="B2465">
            <v>20</v>
          </cell>
          <cell r="C2465" t="str">
            <v>2114079904USD-085-25</v>
          </cell>
          <cell r="D2465" t="str">
            <v>Intereses y otros por pagar Particulares (Interses Acumulados - Cuentas de Ahorr</v>
          </cell>
          <cell r="E2465">
            <v>-675.38</v>
          </cell>
          <cell r="F2465">
            <v>1018.5</v>
          </cell>
          <cell r="G2465">
            <v>343.12</v>
          </cell>
          <cell r="H2465">
            <v>0</v>
          </cell>
          <cell r="I2465">
            <v>-675.38</v>
          </cell>
          <cell r="J2465">
            <v>1018.5</v>
          </cell>
          <cell r="K2465">
            <v>343.12</v>
          </cell>
          <cell r="L2465">
            <v>0</v>
          </cell>
        </row>
        <row r="2466">
          <cell r="A2466" t="str">
            <v>211407992604</v>
          </cell>
          <cell r="B2466">
            <v>20</v>
          </cell>
          <cell r="C2466" t="str">
            <v>2114079904USD-085-26</v>
          </cell>
          <cell r="D2466" t="str">
            <v>Intereses y otros por pagar Particulares (Interses Acumulados - Cuentas de Ahorr</v>
          </cell>
          <cell r="E2466">
            <v>-99.66</v>
          </cell>
          <cell r="F2466">
            <v>546.08000000000004</v>
          </cell>
          <cell r="G2466">
            <v>446.42</v>
          </cell>
          <cell r="H2466">
            <v>0</v>
          </cell>
          <cell r="I2466">
            <v>-99.66</v>
          </cell>
          <cell r="J2466">
            <v>546.08000000000004</v>
          </cell>
          <cell r="K2466">
            <v>446.42</v>
          </cell>
          <cell r="L2466">
            <v>0</v>
          </cell>
        </row>
        <row r="2467">
          <cell r="A2467" t="str">
            <v>211407992704</v>
          </cell>
          <cell r="B2467">
            <v>20</v>
          </cell>
          <cell r="C2467" t="str">
            <v>2114079904USD-085-27</v>
          </cell>
          <cell r="D2467" t="str">
            <v>Intereses y otros por pagar Particulares (Interses Acumulados - Cuentas de Ahorr</v>
          </cell>
          <cell r="E2467">
            <v>-9.07</v>
          </cell>
          <cell r="F2467">
            <v>14.48</v>
          </cell>
          <cell r="G2467">
            <v>5.41</v>
          </cell>
          <cell r="H2467">
            <v>0</v>
          </cell>
          <cell r="I2467">
            <v>-9.07</v>
          </cell>
          <cell r="J2467">
            <v>14.48</v>
          </cell>
          <cell r="K2467">
            <v>5.41</v>
          </cell>
          <cell r="L2467">
            <v>0</v>
          </cell>
        </row>
        <row r="2468">
          <cell r="A2468" t="str">
            <v>211407993104</v>
          </cell>
          <cell r="B2468">
            <v>20</v>
          </cell>
          <cell r="C2468" t="str">
            <v>2114079904USD-085-31</v>
          </cell>
          <cell r="D2468" t="str">
            <v>Intereses y otros por pagar Particulares (Interses Acumulados - Cuentas de Ahorr</v>
          </cell>
          <cell r="E2468">
            <v>-166.43</v>
          </cell>
          <cell r="F2468">
            <v>249.57</v>
          </cell>
          <cell r="G2468">
            <v>83.14</v>
          </cell>
          <cell r="H2468">
            <v>0</v>
          </cell>
          <cell r="I2468">
            <v>-166.43</v>
          </cell>
          <cell r="J2468">
            <v>249.57</v>
          </cell>
          <cell r="K2468">
            <v>83.14</v>
          </cell>
          <cell r="L2468">
            <v>0</v>
          </cell>
        </row>
        <row r="2469">
          <cell r="A2469" t="str">
            <v>211407994104</v>
          </cell>
          <cell r="B2469">
            <v>20</v>
          </cell>
          <cell r="C2469" t="str">
            <v>2114079904USD-085-41</v>
          </cell>
          <cell r="D2469" t="str">
            <v>Intereses y otros por pagar Particulares (Interses Acumulados - Cuentas de Ahorr</v>
          </cell>
          <cell r="E2469">
            <v>-108.34</v>
          </cell>
          <cell r="F2469">
            <v>163.19999999999999</v>
          </cell>
          <cell r="G2469">
            <v>54.86</v>
          </cell>
          <cell r="H2469">
            <v>0</v>
          </cell>
          <cell r="I2469">
            <v>-108.34</v>
          </cell>
          <cell r="J2469">
            <v>163.19999999999999</v>
          </cell>
          <cell r="K2469">
            <v>54.86</v>
          </cell>
          <cell r="L2469">
            <v>0</v>
          </cell>
        </row>
        <row r="2470">
          <cell r="A2470" t="str">
            <v>212</v>
          </cell>
          <cell r="B2470">
            <v>3</v>
          </cell>
          <cell r="C2470">
            <v>212</v>
          </cell>
          <cell r="D2470" t="str">
            <v>PRÉSTAMOS</v>
          </cell>
          <cell r="I2470">
            <v>-96766552.019999996</v>
          </cell>
          <cell r="J2470">
            <v>14432505.9</v>
          </cell>
          <cell r="K2470">
            <v>6440798.0300000003</v>
          </cell>
          <cell r="L2470">
            <v>-88774844.150000006</v>
          </cell>
        </row>
        <row r="2471">
          <cell r="A2471" t="str">
            <v>2121</v>
          </cell>
          <cell r="B2471">
            <v>4</v>
          </cell>
          <cell r="C2471">
            <v>2121</v>
          </cell>
          <cell r="D2471" t="str">
            <v>PRÉSTAMOS PACTADOS HASTA UN AÑO PLAZO</v>
          </cell>
          <cell r="I2471">
            <v>-2048627.22</v>
          </cell>
          <cell r="J2471">
            <v>2048627.22</v>
          </cell>
          <cell r="K2471">
            <v>0</v>
          </cell>
          <cell r="L2471">
            <v>0</v>
          </cell>
        </row>
        <row r="2472">
          <cell r="A2472" t="str">
            <v>212108</v>
          </cell>
          <cell r="B2472">
            <v>6</v>
          </cell>
          <cell r="C2472">
            <v>212108</v>
          </cell>
          <cell r="D2472" t="str">
            <v>ADEUDADO A ENTIDADES EXTRANJERAS</v>
          </cell>
          <cell r="I2472">
            <v>-2048627.22</v>
          </cell>
          <cell r="J2472">
            <v>2048627.22</v>
          </cell>
          <cell r="K2472">
            <v>0</v>
          </cell>
          <cell r="L2472">
            <v>0</v>
          </cell>
        </row>
        <row r="2473">
          <cell r="A2473" t="str">
            <v>21210803 U</v>
          </cell>
          <cell r="B2473">
            <v>12</v>
          </cell>
          <cell r="C2473" t="str">
            <v>21210803 USD</v>
          </cell>
          <cell r="D2473" t="str">
            <v>Adeudado a bancos extranjeros - otros - ML</v>
          </cell>
          <cell r="E2473">
            <v>-2000000</v>
          </cell>
          <cell r="F2473">
            <v>2000000</v>
          </cell>
          <cell r="G2473">
            <v>0</v>
          </cell>
          <cell r="H2473">
            <v>0</v>
          </cell>
          <cell r="I2473">
            <v>-2000000</v>
          </cell>
          <cell r="J2473">
            <v>2000000</v>
          </cell>
          <cell r="K2473">
            <v>0</v>
          </cell>
          <cell r="L2473">
            <v>0</v>
          </cell>
        </row>
        <row r="2474">
          <cell r="A2474" t="str">
            <v>2121080300</v>
          </cell>
          <cell r="B2474">
            <v>18</v>
          </cell>
          <cell r="C2474" t="str">
            <v>21210803USD-558-00</v>
          </cell>
          <cell r="D2474" t="str">
            <v>Adeudado a bancos extranjeros - otros - ML (Linea Financiamiento, de Bancos en e</v>
          </cell>
          <cell r="E2474">
            <v>-2000000</v>
          </cell>
          <cell r="F2474">
            <v>2000000</v>
          </cell>
          <cell r="G2474">
            <v>0</v>
          </cell>
          <cell r="H2474">
            <v>0</v>
          </cell>
          <cell r="I2474">
            <v>-2000000</v>
          </cell>
          <cell r="J2474">
            <v>2000000</v>
          </cell>
          <cell r="K2474">
            <v>0</v>
          </cell>
          <cell r="L2474">
            <v>0</v>
          </cell>
        </row>
        <row r="2475">
          <cell r="A2475" t="str">
            <v>2121089905</v>
          </cell>
          <cell r="B2475">
            <v>14</v>
          </cell>
          <cell r="C2475" t="str">
            <v>2121089905 USD</v>
          </cell>
          <cell r="D2475" t="str">
            <v>Adeudado a Banco Interamericano de Comercio Exterior</v>
          </cell>
          <cell r="E2475">
            <v>-48627.22</v>
          </cell>
          <cell r="F2475">
            <v>48627.22</v>
          </cell>
          <cell r="G2475">
            <v>0</v>
          </cell>
          <cell r="H2475">
            <v>0</v>
          </cell>
          <cell r="I2475">
            <v>-48627.22</v>
          </cell>
          <cell r="J2475">
            <v>48627.22</v>
          </cell>
          <cell r="K2475">
            <v>0</v>
          </cell>
          <cell r="L2475">
            <v>0</v>
          </cell>
        </row>
        <row r="2476">
          <cell r="A2476" t="str">
            <v>212108990005</v>
          </cell>
          <cell r="B2476">
            <v>20</v>
          </cell>
          <cell r="C2476" t="str">
            <v>2121089905USD-087-00</v>
          </cell>
          <cell r="D2476" t="str">
            <v>Adeudado a Banco Interamericano de Comercio Exterior (FB from Banks, accr. Int.</v>
          </cell>
          <cell r="E2476">
            <v>-48627.22</v>
          </cell>
          <cell r="F2476">
            <v>48627.22</v>
          </cell>
          <cell r="G2476">
            <v>0</v>
          </cell>
          <cell r="H2476">
            <v>0</v>
          </cell>
          <cell r="I2476">
            <v>-48627.22</v>
          </cell>
          <cell r="J2476">
            <v>48627.22</v>
          </cell>
          <cell r="K2476">
            <v>0</v>
          </cell>
          <cell r="L2476">
            <v>0</v>
          </cell>
        </row>
        <row r="2477">
          <cell r="A2477" t="str">
            <v>2122</v>
          </cell>
          <cell r="B2477">
            <v>4</v>
          </cell>
          <cell r="C2477">
            <v>2122</v>
          </cell>
          <cell r="D2477" t="str">
            <v>PRÉSTAMOS PACTADOS A MÁS DE UN AÑO PLAZO</v>
          </cell>
          <cell r="I2477">
            <v>-68996006.840000004</v>
          </cell>
          <cell r="J2477">
            <v>12060159.23</v>
          </cell>
          <cell r="K2477">
            <v>6335377.0800000001</v>
          </cell>
          <cell r="L2477">
            <v>-63271224.689999998</v>
          </cell>
        </row>
        <row r="2478">
          <cell r="A2478" t="str">
            <v>212207</v>
          </cell>
          <cell r="B2478">
            <v>6</v>
          </cell>
          <cell r="C2478">
            <v>212207</v>
          </cell>
          <cell r="D2478" t="str">
            <v>ADEUDADO AL BMI PARA PRESTAR A TERCEROS</v>
          </cell>
          <cell r="I2478">
            <v>-34211435.329999998</v>
          </cell>
          <cell r="J2478">
            <v>3714717.55</v>
          </cell>
          <cell r="K2478">
            <v>6254125.9299999997</v>
          </cell>
          <cell r="L2478">
            <v>-36750843.710000001</v>
          </cell>
        </row>
        <row r="2479">
          <cell r="A2479" t="str">
            <v>2122070101</v>
          </cell>
          <cell r="B2479">
            <v>14</v>
          </cell>
          <cell r="C2479" t="str">
            <v>2122070101 USD</v>
          </cell>
          <cell r="D2479" t="str">
            <v>Para prestar a terceros - Línea rotativa ML</v>
          </cell>
          <cell r="E2479">
            <v>-31937906.66</v>
          </cell>
          <cell r="F2479">
            <v>1959625.38</v>
          </cell>
          <cell r="G2479">
            <v>4594720.34</v>
          </cell>
          <cell r="H2479">
            <v>-34573001.619999997</v>
          </cell>
          <cell r="I2479">
            <v>-31937906.66</v>
          </cell>
          <cell r="J2479">
            <v>1959625.38</v>
          </cell>
          <cell r="K2479">
            <v>4594720.34</v>
          </cell>
          <cell r="L2479">
            <v>-34573001.619999997</v>
          </cell>
        </row>
        <row r="2480">
          <cell r="A2480" t="str">
            <v>212207010001</v>
          </cell>
          <cell r="B2480">
            <v>20</v>
          </cell>
          <cell r="C2480" t="str">
            <v>2122070101USD-558-00</v>
          </cell>
          <cell r="D2480" t="str">
            <v>Para prestar a terceros - Línea rotativa ML (Linea Financiamiento, de Bancos en</v>
          </cell>
          <cell r="E2480">
            <v>-31937906.66</v>
          </cell>
          <cell r="F2480">
            <v>1959625.38</v>
          </cell>
          <cell r="G2480">
            <v>4594720.34</v>
          </cell>
          <cell r="H2480">
            <v>-34573001.619999997</v>
          </cell>
          <cell r="I2480">
            <v>-31937906.66</v>
          </cell>
          <cell r="J2480">
            <v>1959625.38</v>
          </cell>
          <cell r="K2480">
            <v>4594720.34</v>
          </cell>
          <cell r="L2480">
            <v>-34573001.619999997</v>
          </cell>
        </row>
        <row r="2481">
          <cell r="A2481" t="str">
            <v>2122070102</v>
          </cell>
          <cell r="B2481">
            <v>14</v>
          </cell>
          <cell r="C2481" t="str">
            <v>2122070102 USD</v>
          </cell>
          <cell r="D2481" t="str">
            <v>Para prestar a terceros - crédito decreciente ML</v>
          </cell>
          <cell r="E2481">
            <v>-2143552.7599999998</v>
          </cell>
          <cell r="F2481">
            <v>71434.179999999993</v>
          </cell>
          <cell r="G2481">
            <v>0</v>
          </cell>
          <cell r="H2481">
            <v>-2072118.58</v>
          </cell>
          <cell r="I2481">
            <v>-2143552.7599999998</v>
          </cell>
          <cell r="J2481">
            <v>71434.179999999993</v>
          </cell>
          <cell r="K2481">
            <v>0</v>
          </cell>
          <cell r="L2481">
            <v>-2072118.58</v>
          </cell>
        </row>
        <row r="2482">
          <cell r="A2482" t="str">
            <v>212207010002</v>
          </cell>
          <cell r="B2482">
            <v>20</v>
          </cell>
          <cell r="C2482" t="str">
            <v>2122070102USD-558-00</v>
          </cell>
          <cell r="D2482" t="str">
            <v>Para prestar a terceros - crédito decreciente ML (Linea Financiamiento, de Banco</v>
          </cell>
          <cell r="E2482">
            <v>-2143552.7599999998</v>
          </cell>
          <cell r="F2482">
            <v>71434.179999999993</v>
          </cell>
          <cell r="G2482">
            <v>0</v>
          </cell>
          <cell r="H2482">
            <v>-2072118.58</v>
          </cell>
          <cell r="I2482">
            <v>-2143552.7599999998</v>
          </cell>
          <cell r="J2482">
            <v>71434.179999999993</v>
          </cell>
          <cell r="K2482">
            <v>0</v>
          </cell>
          <cell r="L2482">
            <v>-2072118.58</v>
          </cell>
        </row>
        <row r="2483">
          <cell r="A2483" t="str">
            <v>2122079901</v>
          </cell>
          <cell r="B2483">
            <v>14</v>
          </cell>
          <cell r="C2483" t="str">
            <v>2122079901 USD</v>
          </cell>
          <cell r="D2483" t="str">
            <v>Intereses y otros por pagar - Linea rotativa de Bandesal - ML</v>
          </cell>
          <cell r="E2483">
            <v>-123369.07</v>
          </cell>
          <cell r="F2483">
            <v>1677051.15</v>
          </cell>
          <cell r="G2483">
            <v>1652664.11</v>
          </cell>
          <cell r="H2483">
            <v>-98982.03</v>
          </cell>
          <cell r="I2483">
            <v>-123369.07</v>
          </cell>
          <cell r="J2483">
            <v>1677051.15</v>
          </cell>
          <cell r="K2483">
            <v>1652664.11</v>
          </cell>
          <cell r="L2483">
            <v>-98982.03</v>
          </cell>
        </row>
        <row r="2484">
          <cell r="A2484" t="str">
            <v>212207990001</v>
          </cell>
          <cell r="B2484">
            <v>20</v>
          </cell>
          <cell r="C2484" t="str">
            <v>2122079901USD-587-00</v>
          </cell>
          <cell r="D2484" t="str">
            <v>Intereses y otros por pagar - Linea rotativa de Bandesal - ML (LF, Int. Devengad</v>
          </cell>
          <cell r="E2484">
            <v>-123369.07</v>
          </cell>
          <cell r="F2484">
            <v>1677051.15</v>
          </cell>
          <cell r="G2484">
            <v>1652664.11</v>
          </cell>
          <cell r="H2484">
            <v>-98982.03</v>
          </cell>
          <cell r="I2484">
            <v>-123369.07</v>
          </cell>
          <cell r="J2484">
            <v>1677051.15</v>
          </cell>
          <cell r="K2484">
            <v>1652664.11</v>
          </cell>
          <cell r="L2484">
            <v>-98982.03</v>
          </cell>
        </row>
        <row r="2485">
          <cell r="A2485" t="str">
            <v>2122079902</v>
          </cell>
          <cell r="B2485">
            <v>14</v>
          </cell>
          <cell r="C2485" t="str">
            <v>2122079902 USD</v>
          </cell>
          <cell r="D2485" t="str">
            <v>Intereses y otros por pagar - Crédito decreciente Bandesal - ML</v>
          </cell>
          <cell r="E2485">
            <v>-6606.84</v>
          </cell>
          <cell r="F2485">
            <v>6606.84</v>
          </cell>
          <cell r="G2485">
            <v>6741.48</v>
          </cell>
          <cell r="H2485">
            <v>-6741.48</v>
          </cell>
          <cell r="I2485">
            <v>-6606.84</v>
          </cell>
          <cell r="J2485">
            <v>6606.84</v>
          </cell>
          <cell r="K2485">
            <v>6741.48</v>
          </cell>
          <cell r="L2485">
            <v>-6741.48</v>
          </cell>
        </row>
        <row r="2486">
          <cell r="A2486" t="str">
            <v>212207990002</v>
          </cell>
          <cell r="B2486">
            <v>20</v>
          </cell>
          <cell r="C2486" t="str">
            <v>2122079902USD-587-00</v>
          </cell>
          <cell r="D2486" t="str">
            <v>Intereses y otros por pagar - Crédito decreciente Bandesal - ML (LF, Int. Deveng</v>
          </cell>
          <cell r="E2486">
            <v>-6606.84</v>
          </cell>
          <cell r="F2486">
            <v>6606.84</v>
          </cell>
          <cell r="G2486">
            <v>6741.48</v>
          </cell>
          <cell r="H2486">
            <v>-6741.48</v>
          </cell>
          <cell r="I2486">
            <v>-6606.84</v>
          </cell>
          <cell r="J2486">
            <v>6606.84</v>
          </cell>
          <cell r="K2486">
            <v>6741.48</v>
          </cell>
          <cell r="L2486">
            <v>-6741.48</v>
          </cell>
        </row>
        <row r="2487">
          <cell r="A2487" t="str">
            <v>212208</v>
          </cell>
          <cell r="B2487">
            <v>6</v>
          </cell>
          <cell r="C2487">
            <v>212208</v>
          </cell>
          <cell r="D2487" t="str">
            <v>ADEUDADO A ENTIDADES EXTRANJERAS</v>
          </cell>
          <cell r="I2487">
            <v>-34784571.509999998</v>
          </cell>
          <cell r="J2487">
            <v>8345441.6799999997</v>
          </cell>
          <cell r="K2487">
            <v>81251.149999999994</v>
          </cell>
          <cell r="L2487">
            <v>-26520380.98</v>
          </cell>
        </row>
        <row r="2488">
          <cell r="A2488" t="str">
            <v>2122080207</v>
          </cell>
          <cell r="B2488">
            <v>14</v>
          </cell>
          <cell r="C2488" t="str">
            <v>2122080207 USD</v>
          </cell>
          <cell r="D2488" t="str">
            <v>Adeudado a Microfinance Enhancement Facility SA, SICAV-SIF</v>
          </cell>
          <cell r="E2488">
            <v>-12500000</v>
          </cell>
          <cell r="F2488">
            <v>3750000</v>
          </cell>
          <cell r="G2488">
            <v>0</v>
          </cell>
          <cell r="H2488">
            <v>-8750000</v>
          </cell>
          <cell r="I2488">
            <v>-12500000</v>
          </cell>
          <cell r="J2488">
            <v>3750000</v>
          </cell>
          <cell r="K2488">
            <v>0</v>
          </cell>
          <cell r="L2488">
            <v>-8750000</v>
          </cell>
        </row>
        <row r="2489">
          <cell r="A2489" t="str">
            <v>212208020007</v>
          </cell>
          <cell r="B2489">
            <v>20</v>
          </cell>
          <cell r="C2489" t="str">
            <v>2122080207USD-558-00</v>
          </cell>
          <cell r="D2489" t="str">
            <v>Adeudado a Microfinance Enhancement Facility SA, SICAV-SIF (Linea Financiamiento</v>
          </cell>
          <cell r="E2489">
            <v>-12500000</v>
          </cell>
          <cell r="F2489">
            <v>3750000</v>
          </cell>
          <cell r="G2489">
            <v>0</v>
          </cell>
          <cell r="H2489">
            <v>-8750000</v>
          </cell>
          <cell r="I2489">
            <v>-12500000</v>
          </cell>
          <cell r="J2489">
            <v>3750000</v>
          </cell>
          <cell r="K2489">
            <v>0</v>
          </cell>
          <cell r="L2489">
            <v>-8750000</v>
          </cell>
        </row>
        <row r="2490">
          <cell r="A2490" t="str">
            <v>2122080208</v>
          </cell>
          <cell r="B2490">
            <v>14</v>
          </cell>
          <cell r="C2490" t="str">
            <v>2122080208 USD</v>
          </cell>
          <cell r="D2490" t="str">
            <v>Adeudado a BlueOrchard Microfinance Fund</v>
          </cell>
          <cell r="E2490">
            <v>-21250000</v>
          </cell>
          <cell r="F2490">
            <v>3750000</v>
          </cell>
          <cell r="G2490">
            <v>0</v>
          </cell>
          <cell r="H2490">
            <v>-17500000</v>
          </cell>
          <cell r="I2490">
            <v>-21250000</v>
          </cell>
          <cell r="J2490">
            <v>3750000</v>
          </cell>
          <cell r="K2490">
            <v>0</v>
          </cell>
          <cell r="L2490">
            <v>-17500000</v>
          </cell>
        </row>
        <row r="2491">
          <cell r="A2491" t="str">
            <v>212208020008</v>
          </cell>
          <cell r="B2491">
            <v>20</v>
          </cell>
          <cell r="C2491" t="str">
            <v>2122080208USD-558-00</v>
          </cell>
          <cell r="D2491" t="str">
            <v>Adeudado a BlueOrchard Microfinance Fund (Linea Financiamiento, de Bancos en el</v>
          </cell>
          <cell r="E2491">
            <v>-21250000</v>
          </cell>
          <cell r="F2491">
            <v>3750000</v>
          </cell>
          <cell r="G2491">
            <v>0</v>
          </cell>
          <cell r="H2491">
            <v>-17500000</v>
          </cell>
          <cell r="I2491">
            <v>-21250000</v>
          </cell>
          <cell r="J2491">
            <v>3750000</v>
          </cell>
          <cell r="K2491">
            <v>0</v>
          </cell>
          <cell r="L2491">
            <v>-17500000</v>
          </cell>
        </row>
        <row r="2492">
          <cell r="A2492" t="str">
            <v>2122089907</v>
          </cell>
          <cell r="B2492">
            <v>14</v>
          </cell>
          <cell r="C2492" t="str">
            <v>2122089907 USD</v>
          </cell>
          <cell r="D2492" t="str">
            <v>Int. por pagar a Microfinance Enhancement Facility SA, SICAV-SIF</v>
          </cell>
          <cell r="E2492">
            <v>-405155.58</v>
          </cell>
          <cell r="F2492">
            <v>405155.55</v>
          </cell>
          <cell r="G2492">
            <v>17468.09</v>
          </cell>
          <cell r="H2492">
            <v>-17468.12</v>
          </cell>
          <cell r="I2492">
            <v>-405155.58</v>
          </cell>
          <cell r="J2492">
            <v>405155.55</v>
          </cell>
          <cell r="K2492">
            <v>17468.09</v>
          </cell>
          <cell r="L2492">
            <v>-17468.12</v>
          </cell>
        </row>
        <row r="2493">
          <cell r="A2493" t="str">
            <v>212208990007</v>
          </cell>
          <cell r="B2493">
            <v>20</v>
          </cell>
          <cell r="C2493" t="str">
            <v>2122089907USD-587-00</v>
          </cell>
          <cell r="D2493" t="str">
            <v>Int. por pagar a Microfinance Enhancement Facility SA, SICAV-SIF (LF, Int. Deven</v>
          </cell>
          <cell r="E2493">
            <v>-405155.58</v>
          </cell>
          <cell r="F2493">
            <v>405155.55</v>
          </cell>
          <cell r="G2493">
            <v>17468.09</v>
          </cell>
          <cell r="H2493">
            <v>-17468.12</v>
          </cell>
          <cell r="I2493">
            <v>-405155.58</v>
          </cell>
          <cell r="J2493">
            <v>405155.55</v>
          </cell>
          <cell r="K2493">
            <v>17468.09</v>
          </cell>
          <cell r="L2493">
            <v>-17468.12</v>
          </cell>
        </row>
        <row r="2494">
          <cell r="A2494" t="str">
            <v>2122089908</v>
          </cell>
          <cell r="B2494">
            <v>14</v>
          </cell>
          <cell r="C2494" t="str">
            <v>2122089908 USD</v>
          </cell>
          <cell r="D2494" t="str">
            <v>Int. por pagar a BlueOrchard Microfinance Fund</v>
          </cell>
          <cell r="E2494">
            <v>-629415.93000000005</v>
          </cell>
          <cell r="F2494">
            <v>440286.13</v>
          </cell>
          <cell r="G2494">
            <v>63783.06</v>
          </cell>
          <cell r="H2494">
            <v>-252912.86</v>
          </cell>
          <cell r="I2494">
            <v>-629415.93000000005</v>
          </cell>
          <cell r="J2494">
            <v>440286.13</v>
          </cell>
          <cell r="K2494">
            <v>63783.06</v>
          </cell>
          <cell r="L2494">
            <v>-252912.86</v>
          </cell>
        </row>
        <row r="2495">
          <cell r="A2495" t="str">
            <v>212208990008</v>
          </cell>
          <cell r="B2495">
            <v>20</v>
          </cell>
          <cell r="C2495" t="str">
            <v>2122089908USD-587-00</v>
          </cell>
          <cell r="D2495" t="str">
            <v>Int. por pagar a BlueOrchard Microfinance Fund (LF, Int. Devengado, de Bancos en</v>
          </cell>
          <cell r="E2495">
            <v>-629415.93000000005</v>
          </cell>
          <cell r="F2495">
            <v>440286.13</v>
          </cell>
          <cell r="G2495">
            <v>63783.06</v>
          </cell>
          <cell r="H2495">
            <v>-252912.86</v>
          </cell>
          <cell r="I2495">
            <v>-629415.93000000005</v>
          </cell>
          <cell r="J2495">
            <v>440286.13</v>
          </cell>
          <cell r="K2495">
            <v>63783.06</v>
          </cell>
          <cell r="L2495">
            <v>-252912.86</v>
          </cell>
        </row>
        <row r="2496">
          <cell r="A2496" t="str">
            <v>2123</v>
          </cell>
          <cell r="B2496">
            <v>4</v>
          </cell>
          <cell r="C2496">
            <v>2123</v>
          </cell>
          <cell r="D2496" t="str">
            <v>PRÉSTAMOS PACTADOS A CINCO O MAS AÑOS PLAZO</v>
          </cell>
          <cell r="I2496">
            <v>-25721917.960000001</v>
          </cell>
          <cell r="J2496">
            <v>323719.45</v>
          </cell>
          <cell r="K2496">
            <v>105420.95</v>
          </cell>
          <cell r="L2496">
            <v>-25503619.460000001</v>
          </cell>
        </row>
        <row r="2497">
          <cell r="A2497" t="str">
            <v>212308</v>
          </cell>
          <cell r="B2497">
            <v>6</v>
          </cell>
          <cell r="C2497">
            <v>212308</v>
          </cell>
          <cell r="D2497" t="str">
            <v>ADEUDADO A ENTIDADES EXTRANJERAS</v>
          </cell>
          <cell r="I2497">
            <v>-25721917.960000001</v>
          </cell>
          <cell r="J2497">
            <v>323719.45</v>
          </cell>
          <cell r="K2497">
            <v>105420.95</v>
          </cell>
          <cell r="L2497">
            <v>-25503619.460000001</v>
          </cell>
        </row>
        <row r="2498">
          <cell r="A2498" t="str">
            <v>2123080201</v>
          </cell>
          <cell r="B2498">
            <v>14</v>
          </cell>
          <cell r="C2498" t="str">
            <v>2123080201 USD</v>
          </cell>
          <cell r="D2498" t="str">
            <v>Adeudado a bancos extranjeros por líneas de crédito BID</v>
          </cell>
          <cell r="E2498">
            <v>-210694.48</v>
          </cell>
          <cell r="F2498">
            <v>0</v>
          </cell>
          <cell r="G2498">
            <v>0</v>
          </cell>
          <cell r="H2498">
            <v>-210694.48</v>
          </cell>
          <cell r="I2498">
            <v>-210694.48</v>
          </cell>
          <cell r="J2498">
            <v>0</v>
          </cell>
          <cell r="K2498">
            <v>0</v>
          </cell>
          <cell r="L2498">
            <v>-210694.48</v>
          </cell>
        </row>
        <row r="2499">
          <cell r="A2499" t="str">
            <v>212308020001</v>
          </cell>
          <cell r="B2499">
            <v>20</v>
          </cell>
          <cell r="C2499" t="str">
            <v>2123080201USD-587-00</v>
          </cell>
          <cell r="D2499" t="str">
            <v>Adeudado a bancos extranjeros por líneas de crédito BID (LF, Int. Devengado, de</v>
          </cell>
          <cell r="E2499">
            <v>-210694.48</v>
          </cell>
          <cell r="F2499">
            <v>0</v>
          </cell>
          <cell r="G2499">
            <v>0</v>
          </cell>
          <cell r="H2499">
            <v>-210694.48</v>
          </cell>
          <cell r="I2499">
            <v>-210694.48</v>
          </cell>
          <cell r="J2499">
            <v>0</v>
          </cell>
          <cell r="K2499">
            <v>0</v>
          </cell>
          <cell r="L2499">
            <v>-210694.48</v>
          </cell>
        </row>
        <row r="2500">
          <cell r="A2500" t="str">
            <v>2123080301</v>
          </cell>
          <cell r="B2500">
            <v>14</v>
          </cell>
          <cell r="C2500" t="str">
            <v>2123080301 USD</v>
          </cell>
          <cell r="D2500" t="str">
            <v>Adeudado a bancos extranjeros por líneas de crédito Global Climate Partnership</v>
          </cell>
          <cell r="E2500">
            <v>-10000000</v>
          </cell>
          <cell r="F2500">
            <v>0</v>
          </cell>
          <cell r="G2500">
            <v>0</v>
          </cell>
          <cell r="H2500">
            <v>-10000000</v>
          </cell>
          <cell r="I2500">
            <v>-10000000</v>
          </cell>
          <cell r="J2500">
            <v>0</v>
          </cell>
          <cell r="K2500">
            <v>0</v>
          </cell>
          <cell r="L2500">
            <v>-10000000</v>
          </cell>
        </row>
        <row r="2501">
          <cell r="A2501" t="str">
            <v>212308030001</v>
          </cell>
          <cell r="B2501">
            <v>20</v>
          </cell>
          <cell r="C2501" t="str">
            <v>2123080301USD-558-00</v>
          </cell>
          <cell r="D2501" t="str">
            <v>Adeudado a bancos extranjeros por líneas de crédito Global Climate Partnership (</v>
          </cell>
          <cell r="E2501">
            <v>-10000000</v>
          </cell>
          <cell r="F2501">
            <v>0</v>
          </cell>
          <cell r="G2501">
            <v>0</v>
          </cell>
          <cell r="H2501">
            <v>-10000000</v>
          </cell>
          <cell r="I2501">
            <v>-10000000</v>
          </cell>
          <cell r="J2501">
            <v>0</v>
          </cell>
          <cell r="K2501">
            <v>0</v>
          </cell>
          <cell r="L2501">
            <v>-10000000</v>
          </cell>
        </row>
        <row r="2502">
          <cell r="A2502" t="str">
            <v>2123080302</v>
          </cell>
          <cell r="B2502">
            <v>14</v>
          </cell>
          <cell r="C2502" t="str">
            <v>2123080302 USD</v>
          </cell>
          <cell r="D2502" t="str">
            <v>Adeudado a Eco-Business Fund S.A, SICAV-SIF</v>
          </cell>
          <cell r="E2502">
            <v>-15000000</v>
          </cell>
          <cell r="F2502">
            <v>0</v>
          </cell>
          <cell r="G2502">
            <v>0</v>
          </cell>
          <cell r="H2502">
            <v>-15000000</v>
          </cell>
          <cell r="I2502">
            <v>-15000000</v>
          </cell>
          <cell r="J2502">
            <v>0</v>
          </cell>
          <cell r="K2502">
            <v>0</v>
          </cell>
          <cell r="L2502">
            <v>-15000000</v>
          </cell>
        </row>
        <row r="2503">
          <cell r="A2503" t="str">
            <v>212308030002</v>
          </cell>
          <cell r="B2503">
            <v>20</v>
          </cell>
          <cell r="C2503" t="str">
            <v>2123080302USD-558-00</v>
          </cell>
          <cell r="D2503" t="str">
            <v>Adeudado a Eco-Business Fund S.A, SICAV-SIF (Linea Financiamiento, de Bancos en</v>
          </cell>
          <cell r="E2503">
            <v>-15000000</v>
          </cell>
          <cell r="F2503">
            <v>0</v>
          </cell>
          <cell r="G2503">
            <v>0</v>
          </cell>
          <cell r="H2503">
            <v>-15000000</v>
          </cell>
          <cell r="I2503">
            <v>-15000000</v>
          </cell>
          <cell r="J2503">
            <v>0</v>
          </cell>
          <cell r="K2503">
            <v>0</v>
          </cell>
          <cell r="L2503">
            <v>-15000000</v>
          </cell>
        </row>
        <row r="2504">
          <cell r="A2504" t="str">
            <v>2123089901</v>
          </cell>
          <cell r="B2504">
            <v>14</v>
          </cell>
          <cell r="C2504" t="str">
            <v>2123089901 USD</v>
          </cell>
          <cell r="D2504" t="str">
            <v>Int por pagar a Bcos. Ex. por líneas de crédito ML BID</v>
          </cell>
          <cell r="E2504">
            <v>-756.19</v>
          </cell>
          <cell r="F2504">
            <v>0</v>
          </cell>
          <cell r="G2504">
            <v>178.95</v>
          </cell>
          <cell r="H2504">
            <v>-935.14</v>
          </cell>
          <cell r="I2504">
            <v>-756.19</v>
          </cell>
          <cell r="J2504">
            <v>0</v>
          </cell>
          <cell r="K2504">
            <v>178.95</v>
          </cell>
          <cell r="L2504">
            <v>-935.14</v>
          </cell>
        </row>
        <row r="2505">
          <cell r="A2505" t="str">
            <v>212308990001</v>
          </cell>
          <cell r="B2505">
            <v>20</v>
          </cell>
          <cell r="C2505" t="str">
            <v>2123089901USD-587-00</v>
          </cell>
          <cell r="D2505" t="str">
            <v>Int por pagar a Bcos. Ex. por líneas de crédito ML BID (LF, Int. Devengado, de B</v>
          </cell>
          <cell r="E2505">
            <v>-756.19</v>
          </cell>
          <cell r="F2505">
            <v>0</v>
          </cell>
          <cell r="G2505">
            <v>178.95</v>
          </cell>
          <cell r="H2505">
            <v>-935.14</v>
          </cell>
          <cell r="I2505">
            <v>-756.19</v>
          </cell>
          <cell r="J2505">
            <v>0</v>
          </cell>
          <cell r="K2505">
            <v>178.95</v>
          </cell>
          <cell r="L2505">
            <v>-935.14</v>
          </cell>
        </row>
        <row r="2506">
          <cell r="A2506" t="str">
            <v>2123089913</v>
          </cell>
          <cell r="B2506">
            <v>14</v>
          </cell>
          <cell r="C2506" t="str">
            <v>2123089913 USD</v>
          </cell>
          <cell r="D2506" t="str">
            <v>Int. por pagar a Bcos. Ex. por líneas de créditos ML  Global Climate Partnership</v>
          </cell>
          <cell r="E2506">
            <v>-323719.45</v>
          </cell>
          <cell r="F2506">
            <v>323719.45</v>
          </cell>
          <cell r="G2506">
            <v>29068.54</v>
          </cell>
          <cell r="H2506">
            <v>-29068.54</v>
          </cell>
          <cell r="I2506">
            <v>-323719.45</v>
          </cell>
          <cell r="J2506">
            <v>323719.45</v>
          </cell>
          <cell r="K2506">
            <v>29068.54</v>
          </cell>
          <cell r="L2506">
            <v>-29068.54</v>
          </cell>
        </row>
        <row r="2507">
          <cell r="A2507" t="str">
            <v>212308990013</v>
          </cell>
          <cell r="B2507">
            <v>20</v>
          </cell>
          <cell r="C2507" t="str">
            <v>2123089913USD-587-00</v>
          </cell>
          <cell r="D2507" t="str">
            <v>Int. por pagar a Bcos. Ex. por líneas de créditos ML  Global Climate Partnership</v>
          </cell>
          <cell r="E2507">
            <v>-323719.45</v>
          </cell>
          <cell r="F2507">
            <v>323719.45</v>
          </cell>
          <cell r="G2507">
            <v>29068.54</v>
          </cell>
          <cell r="H2507">
            <v>-29068.54</v>
          </cell>
          <cell r="I2507">
            <v>-323719.45</v>
          </cell>
          <cell r="J2507">
            <v>323719.45</v>
          </cell>
          <cell r="K2507">
            <v>29068.54</v>
          </cell>
          <cell r="L2507">
            <v>-29068.54</v>
          </cell>
        </row>
        <row r="2508">
          <cell r="A2508" t="str">
            <v>2123089914</v>
          </cell>
          <cell r="B2508">
            <v>14</v>
          </cell>
          <cell r="C2508" t="str">
            <v>2123089914 USD</v>
          </cell>
          <cell r="D2508" t="str">
            <v>Intereses por pagar a Eco-Business Fund S.A, SICAV-SIF</v>
          </cell>
          <cell r="E2508">
            <v>-186747.84</v>
          </cell>
          <cell r="F2508">
            <v>0</v>
          </cell>
          <cell r="G2508">
            <v>76173.460000000006</v>
          </cell>
          <cell r="H2508">
            <v>-262921.3</v>
          </cell>
          <cell r="I2508">
            <v>-186747.84</v>
          </cell>
          <cell r="J2508">
            <v>0</v>
          </cell>
          <cell r="K2508">
            <v>76173.460000000006</v>
          </cell>
          <cell r="L2508">
            <v>-262921.3</v>
          </cell>
        </row>
        <row r="2509">
          <cell r="A2509" t="str">
            <v>212308990014</v>
          </cell>
          <cell r="B2509">
            <v>20</v>
          </cell>
          <cell r="C2509" t="str">
            <v>2123089914USD-587-00</v>
          </cell>
          <cell r="D2509" t="str">
            <v>Intereses por pagar a Eco-Business Fund S.A, SICAV-SIF (LF, Int. Devengado, de B</v>
          </cell>
          <cell r="E2509">
            <v>-186747.84</v>
          </cell>
          <cell r="F2509">
            <v>0</v>
          </cell>
          <cell r="G2509">
            <v>76173.460000000006</v>
          </cell>
          <cell r="H2509">
            <v>-262921.3</v>
          </cell>
          <cell r="I2509">
            <v>-186747.84</v>
          </cell>
          <cell r="J2509">
            <v>0</v>
          </cell>
          <cell r="K2509">
            <v>76173.460000000006</v>
          </cell>
          <cell r="L2509">
            <v>-262921.3</v>
          </cell>
        </row>
        <row r="2510">
          <cell r="A2510" t="str">
            <v>213</v>
          </cell>
          <cell r="B2510">
            <v>3</v>
          </cell>
          <cell r="C2510">
            <v>213</v>
          </cell>
          <cell r="D2510" t="str">
            <v>OBLIGACIONES A LA VISTA</v>
          </cell>
          <cell r="I2510">
            <v>-3221358.26</v>
          </cell>
          <cell r="J2510">
            <v>15718591.199999999</v>
          </cell>
          <cell r="K2510">
            <v>14013273.34</v>
          </cell>
          <cell r="L2510">
            <v>-1516040.4</v>
          </cell>
        </row>
        <row r="2511">
          <cell r="A2511" t="str">
            <v>2130</v>
          </cell>
          <cell r="B2511">
            <v>4</v>
          </cell>
          <cell r="C2511">
            <v>2130</v>
          </cell>
          <cell r="D2511" t="str">
            <v>OBLIGACIONES A LA VISTA</v>
          </cell>
          <cell r="I2511">
            <v>-3221358.26</v>
          </cell>
          <cell r="J2511">
            <v>15718591.199999999</v>
          </cell>
          <cell r="K2511">
            <v>14013273.34</v>
          </cell>
          <cell r="L2511">
            <v>-1516040.4</v>
          </cell>
        </row>
        <row r="2512">
          <cell r="A2512" t="str">
            <v>213001</v>
          </cell>
          <cell r="B2512">
            <v>6</v>
          </cell>
          <cell r="C2512">
            <v>213001</v>
          </cell>
          <cell r="D2512" t="str">
            <v>CHEQUES PROPIOS</v>
          </cell>
          <cell r="I2512">
            <v>-3195933.36</v>
          </cell>
          <cell r="J2512">
            <v>13151859.550000001</v>
          </cell>
          <cell r="K2512">
            <v>11461235.1</v>
          </cell>
          <cell r="L2512">
            <v>-1505308.91</v>
          </cell>
        </row>
        <row r="2513">
          <cell r="A2513" t="str">
            <v>21300101 U</v>
          </cell>
          <cell r="B2513">
            <v>12</v>
          </cell>
          <cell r="C2513" t="str">
            <v>21300101 USD</v>
          </cell>
          <cell r="D2513" t="str">
            <v>Cheques de caja o gerencia - ML</v>
          </cell>
          <cell r="E2513">
            <v>-3048227.34</v>
          </cell>
          <cell r="F2513">
            <v>12517075.91</v>
          </cell>
          <cell r="G2513">
            <v>10912610.880000001</v>
          </cell>
          <cell r="H2513">
            <v>-1443762.31</v>
          </cell>
          <cell r="I2513">
            <v>-3048227.34</v>
          </cell>
          <cell r="J2513">
            <v>12517075.91</v>
          </cell>
          <cell r="K2513">
            <v>10912610.880000001</v>
          </cell>
          <cell r="L2513">
            <v>-1443762.31</v>
          </cell>
        </row>
        <row r="2514">
          <cell r="A2514" t="str">
            <v>2130010101</v>
          </cell>
          <cell r="B2514">
            <v>18</v>
          </cell>
          <cell r="C2514" t="str">
            <v>21300101USD-013-01</v>
          </cell>
          <cell r="D2514" t="str">
            <v>Cheques de caja o gerencia - ML (Cheques Propios (Certificados))</v>
          </cell>
          <cell r="E2514">
            <v>-1006.58</v>
          </cell>
          <cell r="F2514">
            <v>8500</v>
          </cell>
          <cell r="G2514">
            <v>10100</v>
          </cell>
          <cell r="H2514">
            <v>-2606.58</v>
          </cell>
          <cell r="I2514">
            <v>-1006.58</v>
          </cell>
          <cell r="J2514">
            <v>8500</v>
          </cell>
          <cell r="K2514">
            <v>10100</v>
          </cell>
          <cell r="L2514">
            <v>-2606.58</v>
          </cell>
        </row>
        <row r="2515">
          <cell r="A2515" t="str">
            <v>2130010102</v>
          </cell>
          <cell r="B2515">
            <v>18</v>
          </cell>
          <cell r="C2515" t="str">
            <v>21300101USD-013-02</v>
          </cell>
          <cell r="D2515" t="str">
            <v>Cheques de caja o gerencia - ML (Cheques Propios (Certificados))</v>
          </cell>
          <cell r="E2515">
            <v>-35544.129999999997</v>
          </cell>
          <cell r="F2515">
            <v>721752.65</v>
          </cell>
          <cell r="G2515">
            <v>700024.81</v>
          </cell>
          <cell r="H2515">
            <v>-13816.29</v>
          </cell>
          <cell r="I2515">
            <v>-35544.129999999997</v>
          </cell>
          <cell r="J2515">
            <v>721752.65</v>
          </cell>
          <cell r="K2515">
            <v>700024.81</v>
          </cell>
          <cell r="L2515">
            <v>-13816.29</v>
          </cell>
        </row>
        <row r="2516">
          <cell r="A2516" t="str">
            <v>2130010103</v>
          </cell>
          <cell r="B2516">
            <v>18</v>
          </cell>
          <cell r="C2516" t="str">
            <v>21300101USD-013-03</v>
          </cell>
          <cell r="D2516" t="str">
            <v>Cheques de caja o gerencia - ML (Cheques Propios (Certificados))</v>
          </cell>
          <cell r="E2516">
            <v>-354574.69</v>
          </cell>
          <cell r="F2516">
            <v>1246336.1499999999</v>
          </cell>
          <cell r="G2516">
            <v>1096271.72</v>
          </cell>
          <cell r="H2516">
            <v>-204510.26</v>
          </cell>
          <cell r="I2516">
            <v>-354574.69</v>
          </cell>
          <cell r="J2516">
            <v>1246336.1499999999</v>
          </cell>
          <cell r="K2516">
            <v>1096271.72</v>
          </cell>
          <cell r="L2516">
            <v>-204510.26</v>
          </cell>
        </row>
        <row r="2517">
          <cell r="A2517" t="str">
            <v>2130010104</v>
          </cell>
          <cell r="B2517">
            <v>18</v>
          </cell>
          <cell r="C2517" t="str">
            <v>21300101USD-013-04</v>
          </cell>
          <cell r="D2517" t="str">
            <v>Cheques de caja o gerencia - ML (Cheques Propios (Certificados))</v>
          </cell>
          <cell r="E2517">
            <v>-21000</v>
          </cell>
          <cell r="F2517">
            <v>125612.02</v>
          </cell>
          <cell r="G2517">
            <v>106112.02</v>
          </cell>
          <cell r="H2517">
            <v>-1500</v>
          </cell>
          <cell r="I2517">
            <v>-21000</v>
          </cell>
          <cell r="J2517">
            <v>125612.02</v>
          </cell>
          <cell r="K2517">
            <v>106112.02</v>
          </cell>
          <cell r="L2517">
            <v>-1500</v>
          </cell>
        </row>
        <row r="2518">
          <cell r="A2518" t="str">
            <v>2130010105</v>
          </cell>
          <cell r="B2518">
            <v>18</v>
          </cell>
          <cell r="C2518" t="str">
            <v>21300101USD-013-05</v>
          </cell>
          <cell r="D2518" t="str">
            <v>Cheques de caja o gerencia - ML (Cheques Propios (Certificados))</v>
          </cell>
          <cell r="E2518">
            <v>-4475</v>
          </cell>
          <cell r="F2518">
            <v>40500</v>
          </cell>
          <cell r="G2518">
            <v>40500</v>
          </cell>
          <cell r="H2518">
            <v>-4475</v>
          </cell>
          <cell r="I2518">
            <v>-4475</v>
          </cell>
          <cell r="J2518">
            <v>40500</v>
          </cell>
          <cell r="K2518">
            <v>40500</v>
          </cell>
          <cell r="L2518">
            <v>-4475</v>
          </cell>
        </row>
        <row r="2519">
          <cell r="A2519" t="str">
            <v>2130010107</v>
          </cell>
          <cell r="B2519">
            <v>18</v>
          </cell>
          <cell r="C2519" t="str">
            <v>21300101USD-013-07</v>
          </cell>
          <cell r="D2519" t="str">
            <v>Cheques de caja o gerencia - ML (Cheques Propios (Certificados))</v>
          </cell>
          <cell r="E2519">
            <v>-99609.83</v>
          </cell>
          <cell r="F2519">
            <v>147611</v>
          </cell>
          <cell r="G2519">
            <v>102000</v>
          </cell>
          <cell r="H2519">
            <v>-53998.83</v>
          </cell>
          <cell r="I2519">
            <v>-99609.83</v>
          </cell>
          <cell r="J2519">
            <v>147611</v>
          </cell>
          <cell r="K2519">
            <v>102000</v>
          </cell>
          <cell r="L2519">
            <v>-53998.83</v>
          </cell>
        </row>
        <row r="2520">
          <cell r="A2520" t="str">
            <v>2130010108</v>
          </cell>
          <cell r="B2520">
            <v>18</v>
          </cell>
          <cell r="C2520" t="str">
            <v>21300101USD-013-08</v>
          </cell>
          <cell r="D2520" t="str">
            <v>Cheques de caja o gerencia - ML (Cheques Propios (Certificados))</v>
          </cell>
          <cell r="E2520">
            <v>-89748.42</v>
          </cell>
          <cell r="F2520">
            <v>125334</v>
          </cell>
          <cell r="G2520">
            <v>112878.97</v>
          </cell>
          <cell r="H2520">
            <v>-77293.39</v>
          </cell>
          <cell r="I2520">
            <v>-89748.42</v>
          </cell>
          <cell r="J2520">
            <v>125334</v>
          </cell>
          <cell r="K2520">
            <v>112878.97</v>
          </cell>
          <cell r="L2520">
            <v>-77293.39</v>
          </cell>
        </row>
        <row r="2521">
          <cell r="A2521" t="str">
            <v>2130010110</v>
          </cell>
          <cell r="B2521">
            <v>18</v>
          </cell>
          <cell r="C2521" t="str">
            <v>21300101USD-013-10</v>
          </cell>
          <cell r="D2521" t="str">
            <v>Cheques de caja o gerencia - ML (Cheques Propios (Certificados))</v>
          </cell>
          <cell r="E2521">
            <v>-5100</v>
          </cell>
          <cell r="F2521">
            <v>18330</v>
          </cell>
          <cell r="G2521">
            <v>27002.01</v>
          </cell>
          <cell r="H2521">
            <v>-13772.01</v>
          </cell>
          <cell r="I2521">
            <v>-5100</v>
          </cell>
          <cell r="J2521">
            <v>18330</v>
          </cell>
          <cell r="K2521">
            <v>27002.01</v>
          </cell>
          <cell r="L2521">
            <v>-13772.01</v>
          </cell>
        </row>
        <row r="2522">
          <cell r="A2522" t="str">
            <v>2130010111</v>
          </cell>
          <cell r="B2522">
            <v>18</v>
          </cell>
          <cell r="C2522" t="str">
            <v>21300101USD-013-11</v>
          </cell>
          <cell r="D2522" t="str">
            <v>Cheques de caja o gerencia - ML (Cheques Propios (Certificados))</v>
          </cell>
          <cell r="E2522">
            <v>-116405</v>
          </cell>
          <cell r="F2522">
            <v>261792.7</v>
          </cell>
          <cell r="G2522">
            <v>213600.36</v>
          </cell>
          <cell r="H2522">
            <v>-68212.66</v>
          </cell>
          <cell r="I2522">
            <v>-116405</v>
          </cell>
          <cell r="J2522">
            <v>261792.7</v>
          </cell>
          <cell r="K2522">
            <v>213600.36</v>
          </cell>
          <cell r="L2522">
            <v>-68212.66</v>
          </cell>
        </row>
        <row r="2523">
          <cell r="A2523" t="str">
            <v>2130010112</v>
          </cell>
          <cell r="B2523">
            <v>18</v>
          </cell>
          <cell r="C2523" t="str">
            <v>21300101USD-013-12</v>
          </cell>
          <cell r="D2523" t="str">
            <v>Cheques de caja o gerencia - ML (Cheques Propios (Certificados))</v>
          </cell>
          <cell r="E2523">
            <v>-50659.55</v>
          </cell>
          <cell r="F2523">
            <v>207254.35</v>
          </cell>
          <cell r="G2523">
            <v>163669.13</v>
          </cell>
          <cell r="H2523">
            <v>-7074.33</v>
          </cell>
          <cell r="I2523">
            <v>-50659.55</v>
          </cell>
          <cell r="J2523">
            <v>207254.35</v>
          </cell>
          <cell r="K2523">
            <v>163669.13</v>
          </cell>
          <cell r="L2523">
            <v>-7074.33</v>
          </cell>
        </row>
        <row r="2524">
          <cell r="A2524" t="str">
            <v>2130010113</v>
          </cell>
          <cell r="B2524">
            <v>18</v>
          </cell>
          <cell r="C2524" t="str">
            <v>21300101USD-013-13</v>
          </cell>
          <cell r="D2524" t="str">
            <v>Cheques de caja o gerencia - ML (Cheques Propios (Certificados))</v>
          </cell>
          <cell r="E2524">
            <v>-37950</v>
          </cell>
          <cell r="F2524">
            <v>178306.05</v>
          </cell>
          <cell r="G2524">
            <v>171306.05</v>
          </cell>
          <cell r="H2524">
            <v>-30950</v>
          </cell>
          <cell r="I2524">
            <v>-37950</v>
          </cell>
          <cell r="J2524">
            <v>178306.05</v>
          </cell>
          <cell r="K2524">
            <v>171306.05</v>
          </cell>
          <cell r="L2524">
            <v>-30950</v>
          </cell>
        </row>
        <row r="2525">
          <cell r="A2525" t="str">
            <v>2130010117</v>
          </cell>
          <cell r="B2525">
            <v>18</v>
          </cell>
          <cell r="C2525" t="str">
            <v>21300101USD-013-17</v>
          </cell>
          <cell r="D2525" t="str">
            <v>Cheques de caja o gerencia - ML (Cheques Propios (Certificados))</v>
          </cell>
          <cell r="E2525">
            <v>-7890.34</v>
          </cell>
          <cell r="F2525">
            <v>40089</v>
          </cell>
          <cell r="G2525">
            <v>90500</v>
          </cell>
          <cell r="H2525">
            <v>-58301.34</v>
          </cell>
          <cell r="I2525">
            <v>-7890.34</v>
          </cell>
          <cell r="J2525">
            <v>40089</v>
          </cell>
          <cell r="K2525">
            <v>90500</v>
          </cell>
          <cell r="L2525">
            <v>-58301.34</v>
          </cell>
        </row>
        <row r="2526">
          <cell r="A2526" t="str">
            <v>2130010118</v>
          </cell>
          <cell r="B2526">
            <v>18</v>
          </cell>
          <cell r="C2526" t="str">
            <v>21300101USD-013-18</v>
          </cell>
          <cell r="D2526" t="str">
            <v>Cheques de caja o gerencia - ML (Cheques Propios (Certificados))</v>
          </cell>
          <cell r="E2526">
            <v>-13381.35</v>
          </cell>
          <cell r="F2526">
            <v>77056.789999999994</v>
          </cell>
          <cell r="G2526">
            <v>64056.79</v>
          </cell>
          <cell r="H2526">
            <v>-381.35</v>
          </cell>
          <cell r="I2526">
            <v>-13381.35</v>
          </cell>
          <cell r="J2526">
            <v>77056.789999999994</v>
          </cell>
          <cell r="K2526">
            <v>64056.79</v>
          </cell>
          <cell r="L2526">
            <v>-381.35</v>
          </cell>
        </row>
        <row r="2527">
          <cell r="A2527" t="str">
            <v>2130010119</v>
          </cell>
          <cell r="B2527">
            <v>18</v>
          </cell>
          <cell r="C2527" t="str">
            <v>21300101USD-013-19</v>
          </cell>
          <cell r="D2527" t="str">
            <v>Cheques de caja o gerencia - ML (Cheques Propios (Certificados))</v>
          </cell>
          <cell r="E2527">
            <v>-5619.54</v>
          </cell>
          <cell r="F2527">
            <v>27116.09</v>
          </cell>
          <cell r="G2527">
            <v>27116.09</v>
          </cell>
          <cell r="H2527">
            <v>-5619.54</v>
          </cell>
          <cell r="I2527">
            <v>-5619.54</v>
          </cell>
          <cell r="J2527">
            <v>27116.09</v>
          </cell>
          <cell r="K2527">
            <v>27116.09</v>
          </cell>
          <cell r="L2527">
            <v>-5619.54</v>
          </cell>
        </row>
        <row r="2528">
          <cell r="A2528" t="str">
            <v>2130010122</v>
          </cell>
          <cell r="B2528">
            <v>18</v>
          </cell>
          <cell r="C2528" t="str">
            <v>21300101USD-013-22</v>
          </cell>
          <cell r="D2528" t="str">
            <v>Cheques de caja o gerencia - ML (Cheques Propios (Certificados))</v>
          </cell>
          <cell r="E2528">
            <v>0</v>
          </cell>
          <cell r="F2528">
            <v>16393</v>
          </cell>
          <cell r="G2528">
            <v>16393</v>
          </cell>
          <cell r="H2528">
            <v>0</v>
          </cell>
          <cell r="I2528">
            <v>0</v>
          </cell>
          <cell r="J2528">
            <v>16393</v>
          </cell>
          <cell r="K2528">
            <v>16393</v>
          </cell>
          <cell r="L2528">
            <v>0</v>
          </cell>
        </row>
        <row r="2529">
          <cell r="A2529" t="str">
            <v>2130010123</v>
          </cell>
          <cell r="B2529">
            <v>18</v>
          </cell>
          <cell r="C2529" t="str">
            <v>21300101USD-013-23</v>
          </cell>
          <cell r="D2529" t="str">
            <v>Cheques de caja o gerencia - ML (Cheques Propios (Certificados))</v>
          </cell>
          <cell r="E2529">
            <v>-77210</v>
          </cell>
          <cell r="F2529">
            <v>103284.19</v>
          </cell>
          <cell r="G2529">
            <v>26284.19</v>
          </cell>
          <cell r="H2529">
            <v>-210</v>
          </cell>
          <cell r="I2529">
            <v>-77210</v>
          </cell>
          <cell r="J2529">
            <v>103284.19</v>
          </cell>
          <cell r="K2529">
            <v>26284.19</v>
          </cell>
          <cell r="L2529">
            <v>-210</v>
          </cell>
        </row>
        <row r="2530">
          <cell r="A2530" t="str">
            <v>2130010124</v>
          </cell>
          <cell r="B2530">
            <v>18</v>
          </cell>
          <cell r="C2530" t="str">
            <v>21300101USD-013-24</v>
          </cell>
          <cell r="D2530" t="str">
            <v>Cheques de caja o gerencia - ML (Cheques Propios (Certificados))</v>
          </cell>
          <cell r="E2530">
            <v>-1600</v>
          </cell>
          <cell r="F2530">
            <v>117590.62</v>
          </cell>
          <cell r="G2530">
            <v>125843.04</v>
          </cell>
          <cell r="H2530">
            <v>-9852.42</v>
          </cell>
          <cell r="I2530">
            <v>-1600</v>
          </cell>
          <cell r="J2530">
            <v>117590.62</v>
          </cell>
          <cell r="K2530">
            <v>125843.04</v>
          </cell>
          <cell r="L2530">
            <v>-9852.42</v>
          </cell>
        </row>
        <row r="2531">
          <cell r="A2531" t="str">
            <v>2130010125</v>
          </cell>
          <cell r="B2531">
            <v>18</v>
          </cell>
          <cell r="C2531" t="str">
            <v>21300101USD-013-25</v>
          </cell>
          <cell r="D2531" t="str">
            <v>Cheques de caja o gerencia - ML (Cheques Propios (Certificados))</v>
          </cell>
          <cell r="E2531">
            <v>-21472.25</v>
          </cell>
          <cell r="F2531">
            <v>1011736.27</v>
          </cell>
          <cell r="G2531">
            <v>1000872.4</v>
          </cell>
          <cell r="H2531">
            <v>-10608.38</v>
          </cell>
          <cell r="I2531">
            <v>-21472.25</v>
          </cell>
          <cell r="J2531">
            <v>1011736.27</v>
          </cell>
          <cell r="K2531">
            <v>1000872.4</v>
          </cell>
          <cell r="L2531">
            <v>-10608.38</v>
          </cell>
        </row>
        <row r="2532">
          <cell r="A2532" t="str">
            <v>2130010126</v>
          </cell>
          <cell r="B2532">
            <v>18</v>
          </cell>
          <cell r="C2532" t="str">
            <v>21300101USD-013-26</v>
          </cell>
          <cell r="D2532" t="str">
            <v>Cheques de caja o gerencia - ML (Cheques Propios (Certificados))</v>
          </cell>
          <cell r="E2532">
            <v>0</v>
          </cell>
          <cell r="F2532">
            <v>37380</v>
          </cell>
          <cell r="G2532">
            <v>37380</v>
          </cell>
          <cell r="H2532">
            <v>0</v>
          </cell>
          <cell r="I2532">
            <v>0</v>
          </cell>
          <cell r="J2532">
            <v>37380</v>
          </cell>
          <cell r="K2532">
            <v>37380</v>
          </cell>
          <cell r="L2532">
            <v>0</v>
          </cell>
        </row>
        <row r="2533">
          <cell r="A2533" t="str">
            <v>2130010127</v>
          </cell>
          <cell r="B2533">
            <v>18</v>
          </cell>
          <cell r="C2533" t="str">
            <v>21300101USD-013-27</v>
          </cell>
          <cell r="D2533" t="str">
            <v>Cheques de caja o gerencia - ML (Cheques Propios (Certificados))</v>
          </cell>
          <cell r="E2533">
            <v>-36975.64</v>
          </cell>
          <cell r="F2533">
            <v>221344.45</v>
          </cell>
          <cell r="G2533">
            <v>184421.51</v>
          </cell>
          <cell r="H2533">
            <v>-52.7</v>
          </cell>
          <cell r="I2533">
            <v>-36975.64</v>
          </cell>
          <cell r="J2533">
            <v>221344.45</v>
          </cell>
          <cell r="K2533">
            <v>184421.51</v>
          </cell>
          <cell r="L2533">
            <v>-52.7</v>
          </cell>
        </row>
        <row r="2534">
          <cell r="A2534" t="str">
            <v>2130010131</v>
          </cell>
          <cell r="B2534">
            <v>18</v>
          </cell>
          <cell r="C2534" t="str">
            <v>21300101USD-013-31</v>
          </cell>
          <cell r="D2534" t="str">
            <v>Cheques de caja o gerencia - ML (Cheques Propios (Certificados))</v>
          </cell>
          <cell r="E2534">
            <v>-1976555.34</v>
          </cell>
          <cell r="F2534">
            <v>7433458.5499999998</v>
          </cell>
          <cell r="G2534">
            <v>6214323.3600000003</v>
          </cell>
          <cell r="H2534">
            <v>-757420.15</v>
          </cell>
          <cell r="I2534">
            <v>-1976555.34</v>
          </cell>
          <cell r="J2534">
            <v>7433458.5499999998</v>
          </cell>
          <cell r="K2534">
            <v>6214323.3600000003</v>
          </cell>
          <cell r="L2534">
            <v>-757420.15</v>
          </cell>
        </row>
        <row r="2535">
          <cell r="A2535" t="str">
            <v>2130010141</v>
          </cell>
          <cell r="B2535">
            <v>18</v>
          </cell>
          <cell r="C2535" t="str">
            <v>21300101USD-013-41</v>
          </cell>
          <cell r="D2535" t="str">
            <v>Cheques de caja o gerencia - ML (Cheques Propios (Certificados))</v>
          </cell>
          <cell r="E2535">
            <v>-55349.68</v>
          </cell>
          <cell r="F2535">
            <v>140143.57999999999</v>
          </cell>
          <cell r="G2535">
            <v>116523.82</v>
          </cell>
          <cell r="H2535">
            <v>-31729.919999999998</v>
          </cell>
          <cell r="I2535">
            <v>-55349.68</v>
          </cell>
          <cell r="J2535">
            <v>140143.57999999999</v>
          </cell>
          <cell r="K2535">
            <v>116523.82</v>
          </cell>
          <cell r="L2535">
            <v>-31729.919999999998</v>
          </cell>
        </row>
        <row r="2536">
          <cell r="A2536" t="str">
            <v>2130010158</v>
          </cell>
          <cell r="B2536">
            <v>18</v>
          </cell>
          <cell r="C2536" t="str">
            <v>21300101USD-013-58</v>
          </cell>
          <cell r="D2536" t="str">
            <v>Cheques de caja o gerencia - ML (Cheques Propios (Certificados))</v>
          </cell>
          <cell r="E2536">
            <v>-15500</v>
          </cell>
          <cell r="F2536">
            <v>147493.48000000001</v>
          </cell>
          <cell r="G2536">
            <v>200500.78</v>
          </cell>
          <cell r="H2536">
            <v>-68507.3</v>
          </cell>
          <cell r="I2536">
            <v>-15500</v>
          </cell>
          <cell r="J2536">
            <v>147493.48000000001</v>
          </cell>
          <cell r="K2536">
            <v>200500.78</v>
          </cell>
          <cell r="L2536">
            <v>-68507.3</v>
          </cell>
        </row>
        <row r="2537">
          <cell r="A2537" t="str">
            <v>2130010159</v>
          </cell>
          <cell r="B2537">
            <v>18</v>
          </cell>
          <cell r="C2537" t="str">
            <v>21300101USD-013-59</v>
          </cell>
          <cell r="D2537" t="str">
            <v>Cheques de caja o gerencia - ML (Cheques Propios (Certificados))</v>
          </cell>
          <cell r="E2537">
            <v>-20600</v>
          </cell>
          <cell r="F2537">
            <v>62660.97</v>
          </cell>
          <cell r="G2537">
            <v>64930.83</v>
          </cell>
          <cell r="H2537">
            <v>-22869.86</v>
          </cell>
          <cell r="I2537">
            <v>-20600</v>
          </cell>
          <cell r="J2537">
            <v>62660.97</v>
          </cell>
          <cell r="K2537">
            <v>64930.83</v>
          </cell>
          <cell r="L2537">
            <v>-22869.86</v>
          </cell>
        </row>
        <row r="2538">
          <cell r="A2538" t="str">
            <v>21300102 U</v>
          </cell>
          <cell r="B2538">
            <v>12</v>
          </cell>
          <cell r="C2538" t="str">
            <v>21300102 USD</v>
          </cell>
          <cell r="D2538" t="str">
            <v>Cheques certificados - ML</v>
          </cell>
          <cell r="E2538">
            <v>-147706.01999999999</v>
          </cell>
          <cell r="F2538">
            <v>634783.64</v>
          </cell>
          <cell r="G2538">
            <v>548624.22</v>
          </cell>
          <cell r="H2538">
            <v>-61546.6</v>
          </cell>
          <cell r="I2538">
            <v>-147706.01999999999</v>
          </cell>
          <cell r="J2538">
            <v>634783.64</v>
          </cell>
          <cell r="K2538">
            <v>548624.22</v>
          </cell>
          <cell r="L2538">
            <v>-61546.6</v>
          </cell>
        </row>
        <row r="2539">
          <cell r="A2539" t="str">
            <v>2130010202</v>
          </cell>
          <cell r="B2539">
            <v>18</v>
          </cell>
          <cell r="C2539" t="str">
            <v>21300102USD-006-02</v>
          </cell>
          <cell r="D2539" t="str">
            <v>Cheques certificados - ML (Cuentas Corrientes de Clientes)</v>
          </cell>
          <cell r="E2539">
            <v>-316.58999999999997</v>
          </cell>
          <cell r="F2539">
            <v>255000</v>
          </cell>
          <cell r="G2539">
            <v>255000</v>
          </cell>
          <cell r="H2539">
            <v>-316.58999999999997</v>
          </cell>
          <cell r="I2539">
            <v>-316.58999999999997</v>
          </cell>
          <cell r="J2539">
            <v>255000</v>
          </cell>
          <cell r="K2539">
            <v>255000</v>
          </cell>
          <cell r="L2539">
            <v>-316.58999999999997</v>
          </cell>
        </row>
        <row r="2540">
          <cell r="A2540" t="str">
            <v>2130010203</v>
          </cell>
          <cell r="B2540">
            <v>18</v>
          </cell>
          <cell r="C2540" t="str">
            <v>21300102USD-006-03</v>
          </cell>
          <cell r="D2540" t="str">
            <v>Cheques certificados - ML (Cuentas Corrientes de Clientes)</v>
          </cell>
          <cell r="E2540">
            <v>0</v>
          </cell>
          <cell r="F2540">
            <v>31650.03</v>
          </cell>
          <cell r="G2540">
            <v>31650.03</v>
          </cell>
          <cell r="H2540">
            <v>0</v>
          </cell>
          <cell r="I2540">
            <v>0</v>
          </cell>
          <cell r="J2540">
            <v>31650.03</v>
          </cell>
          <cell r="K2540">
            <v>31650.03</v>
          </cell>
          <cell r="L2540">
            <v>0</v>
          </cell>
        </row>
        <row r="2541">
          <cell r="A2541" t="str">
            <v>2130010204</v>
          </cell>
          <cell r="B2541">
            <v>18</v>
          </cell>
          <cell r="C2541" t="str">
            <v>21300102USD-006-04</v>
          </cell>
          <cell r="D2541" t="str">
            <v>Cheques certificados - ML (Cuentas Corrientes de Clientes)</v>
          </cell>
          <cell r="E2541">
            <v>-136.31</v>
          </cell>
          <cell r="F2541">
            <v>0</v>
          </cell>
          <cell r="G2541">
            <v>0</v>
          </cell>
          <cell r="H2541">
            <v>-136.31</v>
          </cell>
          <cell r="I2541">
            <v>-136.31</v>
          </cell>
          <cell r="J2541">
            <v>0</v>
          </cell>
          <cell r="K2541">
            <v>0</v>
          </cell>
          <cell r="L2541">
            <v>-136.31</v>
          </cell>
        </row>
        <row r="2542">
          <cell r="A2542" t="str">
            <v>2130010205</v>
          </cell>
          <cell r="B2542">
            <v>18</v>
          </cell>
          <cell r="C2542" t="str">
            <v>21300102USD-006-05</v>
          </cell>
          <cell r="D2542" t="str">
            <v>Cheques certificados - ML (Cuentas Corrientes de Clientes)</v>
          </cell>
          <cell r="E2542">
            <v>-1167.5</v>
          </cell>
          <cell r="F2542">
            <v>5000</v>
          </cell>
          <cell r="G2542">
            <v>5000</v>
          </cell>
          <cell r="H2542">
            <v>-1167.5</v>
          </cell>
          <cell r="I2542">
            <v>-1167.5</v>
          </cell>
          <cell r="J2542">
            <v>5000</v>
          </cell>
          <cell r="K2542">
            <v>5000</v>
          </cell>
          <cell r="L2542">
            <v>-1167.5</v>
          </cell>
        </row>
        <row r="2543">
          <cell r="A2543" t="str">
            <v>2130010207</v>
          </cell>
          <cell r="B2543">
            <v>18</v>
          </cell>
          <cell r="C2543" t="str">
            <v>21300102USD-006-07</v>
          </cell>
          <cell r="D2543" t="str">
            <v>Cheques certificados - ML (Cuentas Corrientes de Clientes)</v>
          </cell>
          <cell r="E2543">
            <v>-43.84</v>
          </cell>
          <cell r="F2543">
            <v>0</v>
          </cell>
          <cell r="G2543">
            <v>0</v>
          </cell>
          <cell r="H2543">
            <v>-43.84</v>
          </cell>
          <cell r="I2543">
            <v>-43.84</v>
          </cell>
          <cell r="J2543">
            <v>0</v>
          </cell>
          <cell r="K2543">
            <v>0</v>
          </cell>
          <cell r="L2543">
            <v>-43.84</v>
          </cell>
        </row>
        <row r="2544">
          <cell r="A2544" t="str">
            <v>2130010208</v>
          </cell>
          <cell r="B2544">
            <v>18</v>
          </cell>
          <cell r="C2544" t="str">
            <v>21300102USD-006-08</v>
          </cell>
          <cell r="D2544" t="str">
            <v>Cheques certificados - ML (Cuentas Corrientes de Clientes)</v>
          </cell>
          <cell r="E2544">
            <v>0</v>
          </cell>
          <cell r="F2544">
            <v>160.68</v>
          </cell>
          <cell r="G2544">
            <v>160.68</v>
          </cell>
          <cell r="H2544">
            <v>0</v>
          </cell>
          <cell r="I2544">
            <v>0</v>
          </cell>
          <cell r="J2544">
            <v>160.68</v>
          </cell>
          <cell r="K2544">
            <v>160.68</v>
          </cell>
          <cell r="L2544">
            <v>0</v>
          </cell>
        </row>
        <row r="2545">
          <cell r="A2545" t="str">
            <v>2130010210</v>
          </cell>
          <cell r="B2545">
            <v>18</v>
          </cell>
          <cell r="C2545" t="str">
            <v>21300102USD-006-10</v>
          </cell>
          <cell r="D2545" t="str">
            <v>Cheques certificados - ML (Cuentas Corrientes de Clientes)</v>
          </cell>
          <cell r="E2545">
            <v>-2180</v>
          </cell>
          <cell r="F2545">
            <v>427.5</v>
          </cell>
          <cell r="G2545">
            <v>427.5</v>
          </cell>
          <cell r="H2545">
            <v>-2180</v>
          </cell>
          <cell r="I2545">
            <v>-2180</v>
          </cell>
          <cell r="J2545">
            <v>427.5</v>
          </cell>
          <cell r="K2545">
            <v>427.5</v>
          </cell>
          <cell r="L2545">
            <v>-2180</v>
          </cell>
        </row>
        <row r="2546">
          <cell r="A2546" t="str">
            <v>2130010211</v>
          </cell>
          <cell r="B2546">
            <v>18</v>
          </cell>
          <cell r="C2546" t="str">
            <v>21300102USD-006-11</v>
          </cell>
          <cell r="D2546" t="str">
            <v>Cheques certificados - ML (Cuentas Corrientes de Clientes)</v>
          </cell>
          <cell r="E2546">
            <v>-2000.07</v>
          </cell>
          <cell r="F2546">
            <v>0</v>
          </cell>
          <cell r="G2546">
            <v>0</v>
          </cell>
          <cell r="H2546">
            <v>-2000.07</v>
          </cell>
          <cell r="I2546">
            <v>-2000.07</v>
          </cell>
          <cell r="J2546">
            <v>0</v>
          </cell>
          <cell r="K2546">
            <v>0</v>
          </cell>
          <cell r="L2546">
            <v>-2000.07</v>
          </cell>
        </row>
        <row r="2547">
          <cell r="A2547" t="str">
            <v>2130010212</v>
          </cell>
          <cell r="B2547">
            <v>18</v>
          </cell>
          <cell r="C2547" t="str">
            <v>21300102USD-006-12</v>
          </cell>
          <cell r="D2547" t="str">
            <v>Cheques certificados - ML (Cuentas Corrientes de Clientes)</v>
          </cell>
          <cell r="E2547">
            <v>-100</v>
          </cell>
          <cell r="F2547">
            <v>604.70000000000005</v>
          </cell>
          <cell r="G2547">
            <v>641.20000000000005</v>
          </cell>
          <cell r="H2547">
            <v>-136.5</v>
          </cell>
          <cell r="I2547">
            <v>-100</v>
          </cell>
          <cell r="J2547">
            <v>604.70000000000005</v>
          </cell>
          <cell r="K2547">
            <v>641.20000000000005</v>
          </cell>
          <cell r="L2547">
            <v>-136.5</v>
          </cell>
        </row>
        <row r="2548">
          <cell r="A2548" t="str">
            <v>2130010213</v>
          </cell>
          <cell r="B2548">
            <v>18</v>
          </cell>
          <cell r="C2548" t="str">
            <v>21300102USD-006-13</v>
          </cell>
          <cell r="D2548" t="str">
            <v>Cheques certificados - ML (Cuentas Corrientes de Clientes)</v>
          </cell>
          <cell r="E2548">
            <v>-100</v>
          </cell>
          <cell r="F2548">
            <v>0</v>
          </cell>
          <cell r="G2548">
            <v>0</v>
          </cell>
          <cell r="H2548">
            <v>-100</v>
          </cell>
          <cell r="I2548">
            <v>-100</v>
          </cell>
          <cell r="J2548">
            <v>0</v>
          </cell>
          <cell r="K2548">
            <v>0</v>
          </cell>
          <cell r="L2548">
            <v>-100</v>
          </cell>
        </row>
        <row r="2549">
          <cell r="A2549" t="str">
            <v>2130010217</v>
          </cell>
          <cell r="B2549">
            <v>18</v>
          </cell>
          <cell r="C2549" t="str">
            <v>21300102USD-006-17</v>
          </cell>
          <cell r="D2549" t="str">
            <v>Cheques certificados - ML (Cuentas Corrientes de Clientes)</v>
          </cell>
          <cell r="E2549">
            <v>-66664</v>
          </cell>
          <cell r="F2549">
            <v>63242.27</v>
          </cell>
          <cell r="G2549">
            <v>242.27</v>
          </cell>
          <cell r="H2549">
            <v>-3664</v>
          </cell>
          <cell r="I2549">
            <v>-66664</v>
          </cell>
          <cell r="J2549">
            <v>63242.27</v>
          </cell>
          <cell r="K2549">
            <v>242.27</v>
          </cell>
          <cell r="L2549">
            <v>-3664</v>
          </cell>
        </row>
        <row r="2550">
          <cell r="A2550" t="str">
            <v>2130010218</v>
          </cell>
          <cell r="B2550">
            <v>18</v>
          </cell>
          <cell r="C2550" t="str">
            <v>21300102USD-006-18</v>
          </cell>
          <cell r="D2550" t="str">
            <v>Cheques certificados - ML (Cuentas Corrientes de Clientes)</v>
          </cell>
          <cell r="E2550">
            <v>-100</v>
          </cell>
          <cell r="F2550">
            <v>0</v>
          </cell>
          <cell r="G2550">
            <v>0</v>
          </cell>
          <cell r="H2550">
            <v>-100</v>
          </cell>
          <cell r="I2550">
            <v>-100</v>
          </cell>
          <cell r="J2550">
            <v>0</v>
          </cell>
          <cell r="K2550">
            <v>0</v>
          </cell>
          <cell r="L2550">
            <v>-100</v>
          </cell>
        </row>
        <row r="2551">
          <cell r="A2551" t="str">
            <v>2130010219</v>
          </cell>
          <cell r="B2551">
            <v>18</v>
          </cell>
          <cell r="C2551" t="str">
            <v>21300102USD-006-19</v>
          </cell>
          <cell r="D2551" t="str">
            <v>Cheques certificados - ML (Cuentas Corrientes de Clientes)</v>
          </cell>
          <cell r="E2551">
            <v>-34269.42</v>
          </cell>
          <cell r="F2551">
            <v>35575.49</v>
          </cell>
          <cell r="G2551">
            <v>1406.07</v>
          </cell>
          <cell r="H2551">
            <v>-100</v>
          </cell>
          <cell r="I2551">
            <v>-34269.42</v>
          </cell>
          <cell r="J2551">
            <v>35575.49</v>
          </cell>
          <cell r="K2551">
            <v>1406.07</v>
          </cell>
          <cell r="L2551">
            <v>-100</v>
          </cell>
        </row>
        <row r="2552">
          <cell r="A2552" t="str">
            <v>2130010223</v>
          </cell>
          <cell r="B2552">
            <v>18</v>
          </cell>
          <cell r="C2552" t="str">
            <v>21300102USD-006-23</v>
          </cell>
          <cell r="D2552" t="str">
            <v>Cheques certificados - ML (Cuentas Corrientes de Clientes)</v>
          </cell>
          <cell r="E2552">
            <v>-1017</v>
          </cell>
          <cell r="F2552">
            <v>1017</v>
          </cell>
          <cell r="G2552">
            <v>0</v>
          </cell>
          <cell r="H2552">
            <v>0</v>
          </cell>
          <cell r="I2552">
            <v>-1017</v>
          </cell>
          <cell r="J2552">
            <v>1017</v>
          </cell>
          <cell r="K2552">
            <v>0</v>
          </cell>
          <cell r="L2552">
            <v>0</v>
          </cell>
        </row>
        <row r="2553">
          <cell r="A2553" t="str">
            <v>2130010224</v>
          </cell>
          <cell r="B2553">
            <v>18</v>
          </cell>
          <cell r="C2553" t="str">
            <v>21300102USD-006-24</v>
          </cell>
          <cell r="D2553" t="str">
            <v>Cheques certificados - ML (Cuentas Corrientes de Clientes)</v>
          </cell>
          <cell r="E2553">
            <v>-3299.99</v>
          </cell>
          <cell r="F2553">
            <v>3000</v>
          </cell>
          <cell r="G2553">
            <v>0</v>
          </cell>
          <cell r="H2553">
            <v>-299.99</v>
          </cell>
          <cell r="I2553">
            <v>-3299.99</v>
          </cell>
          <cell r="J2553">
            <v>3000</v>
          </cell>
          <cell r="K2553">
            <v>0</v>
          </cell>
          <cell r="L2553">
            <v>-299.99</v>
          </cell>
        </row>
        <row r="2554">
          <cell r="A2554" t="str">
            <v>2130010225</v>
          </cell>
          <cell r="B2554">
            <v>18</v>
          </cell>
          <cell r="C2554" t="str">
            <v>21300102USD-006-25</v>
          </cell>
          <cell r="D2554" t="str">
            <v>Cheques certificados - ML (Cuentas Corrientes de Clientes)</v>
          </cell>
          <cell r="E2554">
            <v>-21516</v>
          </cell>
          <cell r="F2554">
            <v>816.46</v>
          </cell>
          <cell r="G2554">
            <v>2332.27</v>
          </cell>
          <cell r="H2554">
            <v>-23031.81</v>
          </cell>
          <cell r="I2554">
            <v>-21516</v>
          </cell>
          <cell r="J2554">
            <v>816.46</v>
          </cell>
          <cell r="K2554">
            <v>2332.27</v>
          </cell>
          <cell r="L2554">
            <v>-23031.81</v>
          </cell>
        </row>
        <row r="2555">
          <cell r="A2555" t="str">
            <v>2130010231</v>
          </cell>
          <cell r="B2555">
            <v>18</v>
          </cell>
          <cell r="C2555" t="str">
            <v>21300102USD-006-31</v>
          </cell>
          <cell r="D2555" t="str">
            <v>Cheques certificados - ML (Cuentas Corrientes de Clientes)</v>
          </cell>
          <cell r="E2555">
            <v>-14474.3</v>
          </cell>
          <cell r="F2555">
            <v>52571.72</v>
          </cell>
          <cell r="G2555">
            <v>65999.91</v>
          </cell>
          <cell r="H2555">
            <v>-27902.49</v>
          </cell>
          <cell r="I2555">
            <v>-14474.3</v>
          </cell>
          <cell r="J2555">
            <v>52571.72</v>
          </cell>
          <cell r="K2555">
            <v>65999.91</v>
          </cell>
          <cell r="L2555">
            <v>-27902.49</v>
          </cell>
        </row>
        <row r="2556">
          <cell r="A2556" t="str">
            <v>2130010241</v>
          </cell>
          <cell r="B2556">
            <v>18</v>
          </cell>
          <cell r="C2556" t="str">
            <v>21300102USD-006-41</v>
          </cell>
          <cell r="D2556" t="str">
            <v>Cheques certificados - ML (Cuentas Corrientes de Clientes)</v>
          </cell>
          <cell r="E2556">
            <v>-321</v>
          </cell>
          <cell r="F2556">
            <v>185717.79</v>
          </cell>
          <cell r="G2556">
            <v>185764.29</v>
          </cell>
          <cell r="H2556">
            <v>-367.5</v>
          </cell>
          <cell r="I2556">
            <v>-321</v>
          </cell>
          <cell r="J2556">
            <v>185717.79</v>
          </cell>
          <cell r="K2556">
            <v>185764.29</v>
          </cell>
          <cell r="L2556">
            <v>-367.5</v>
          </cell>
        </row>
        <row r="2557">
          <cell r="A2557" t="str">
            <v>213003</v>
          </cell>
          <cell r="B2557">
            <v>6</v>
          </cell>
          <cell r="C2557">
            <v>213003</v>
          </cell>
          <cell r="D2557" t="str">
            <v>COBROS POR CUENTA AJENA</v>
          </cell>
          <cell r="I2557">
            <v>-13494.9</v>
          </cell>
          <cell r="J2557">
            <v>2535451.65</v>
          </cell>
          <cell r="K2557">
            <v>2529838.2400000002</v>
          </cell>
          <cell r="L2557">
            <v>-7881.49</v>
          </cell>
        </row>
        <row r="2558">
          <cell r="A2558" t="str">
            <v>21300303 U</v>
          </cell>
          <cell r="B2558">
            <v>12</v>
          </cell>
          <cell r="C2558" t="str">
            <v>21300303 USD</v>
          </cell>
          <cell r="D2558" t="str">
            <v>Impuestos y servicios públicos - ML</v>
          </cell>
          <cell r="E2558">
            <v>-13494.9</v>
          </cell>
          <cell r="F2558">
            <v>2535451.65</v>
          </cell>
          <cell r="G2558">
            <v>2529838.2400000002</v>
          </cell>
          <cell r="H2558">
            <v>-7881.49</v>
          </cell>
          <cell r="I2558">
            <v>-13494.9</v>
          </cell>
          <cell r="J2558">
            <v>2535451.65</v>
          </cell>
          <cell r="K2558">
            <v>2529838.2400000002</v>
          </cell>
          <cell r="L2558">
            <v>-7881.49</v>
          </cell>
        </row>
        <row r="2559">
          <cell r="A2559" t="str">
            <v>2130030300</v>
          </cell>
          <cell r="B2559">
            <v>18</v>
          </cell>
          <cell r="C2559" t="str">
            <v>21300303USD-135-00</v>
          </cell>
          <cell r="D2559" t="str">
            <v>Impuestos y servicios públicos - ML (Otras Obligaciones por Pagar)</v>
          </cell>
          <cell r="E2559">
            <v>-2372.48</v>
          </cell>
          <cell r="F2559">
            <v>116018.06</v>
          </cell>
          <cell r="G2559">
            <v>116342.21</v>
          </cell>
          <cell r="H2559">
            <v>-2696.63</v>
          </cell>
          <cell r="I2559">
            <v>-2372.48</v>
          </cell>
          <cell r="J2559">
            <v>116018.06</v>
          </cell>
          <cell r="K2559">
            <v>116342.21</v>
          </cell>
          <cell r="L2559">
            <v>-2696.63</v>
          </cell>
        </row>
        <row r="2560">
          <cell r="A2560" t="str">
            <v>2130030307</v>
          </cell>
          <cell r="B2560">
            <v>18</v>
          </cell>
          <cell r="C2560" t="str">
            <v>21300303USD-135-07</v>
          </cell>
          <cell r="D2560" t="str">
            <v>Impuestos y servicios públicos - ML (Otras Obligaciones por Pagar)</v>
          </cell>
          <cell r="E2560">
            <v>-1993</v>
          </cell>
          <cell r="F2560">
            <v>195724.9</v>
          </cell>
          <cell r="G2560">
            <v>194739.16</v>
          </cell>
          <cell r="H2560">
            <v>-1007.26</v>
          </cell>
          <cell r="I2560">
            <v>-1993</v>
          </cell>
          <cell r="J2560">
            <v>195724.9</v>
          </cell>
          <cell r="K2560">
            <v>194739.16</v>
          </cell>
          <cell r="L2560">
            <v>-1007.26</v>
          </cell>
        </row>
        <row r="2561">
          <cell r="A2561" t="str">
            <v>2130030308</v>
          </cell>
          <cell r="B2561">
            <v>18</v>
          </cell>
          <cell r="C2561" t="str">
            <v>21300303USD-135-08</v>
          </cell>
          <cell r="D2561" t="str">
            <v>Impuestos y servicios públicos - ML (Otras Obligaciones por Pagar)</v>
          </cell>
          <cell r="E2561">
            <v>0</v>
          </cell>
          <cell r="F2561">
            <v>2016.06</v>
          </cell>
          <cell r="G2561">
            <v>2016.06</v>
          </cell>
          <cell r="H2561">
            <v>0</v>
          </cell>
          <cell r="I2561">
            <v>0</v>
          </cell>
          <cell r="J2561">
            <v>2016.06</v>
          </cell>
          <cell r="K2561">
            <v>2016.06</v>
          </cell>
          <cell r="L2561">
            <v>0</v>
          </cell>
        </row>
        <row r="2562">
          <cell r="A2562" t="str">
            <v>2130030318</v>
          </cell>
          <cell r="B2562">
            <v>18</v>
          </cell>
          <cell r="C2562" t="str">
            <v>21300303USD-135-18</v>
          </cell>
          <cell r="D2562" t="str">
            <v>Impuestos y servicios públicos - ML (Otras Obligaciones por Pagar)</v>
          </cell>
          <cell r="E2562">
            <v>0</v>
          </cell>
          <cell r="F2562">
            <v>0</v>
          </cell>
          <cell r="G2562">
            <v>5.92</v>
          </cell>
          <cell r="H2562">
            <v>-5.92</v>
          </cell>
          <cell r="I2562">
            <v>0</v>
          </cell>
          <cell r="J2562">
            <v>0</v>
          </cell>
          <cell r="K2562">
            <v>5.92</v>
          </cell>
          <cell r="L2562">
            <v>-5.92</v>
          </cell>
        </row>
        <row r="2563">
          <cell r="A2563" t="str">
            <v>2130030325</v>
          </cell>
          <cell r="B2563">
            <v>18</v>
          </cell>
          <cell r="C2563" t="str">
            <v>21300303USD-135-25</v>
          </cell>
          <cell r="D2563" t="str">
            <v>Impuestos y servicios públicos - ML (Otras Obligaciones por Pagar)</v>
          </cell>
          <cell r="E2563">
            <v>0</v>
          </cell>
          <cell r="F2563">
            <v>44081.78</v>
          </cell>
          <cell r="G2563">
            <v>44081.78</v>
          </cell>
          <cell r="H2563">
            <v>0</v>
          </cell>
          <cell r="I2563">
            <v>0</v>
          </cell>
          <cell r="J2563">
            <v>44081.78</v>
          </cell>
          <cell r="K2563">
            <v>44081.78</v>
          </cell>
          <cell r="L2563">
            <v>0</v>
          </cell>
        </row>
        <row r="2564">
          <cell r="A2564" t="str">
            <v>2130030331</v>
          </cell>
          <cell r="B2564">
            <v>18</v>
          </cell>
          <cell r="C2564" t="str">
            <v>21300303USD-135-31</v>
          </cell>
          <cell r="D2564" t="str">
            <v>Impuestos y servicios públicos - ML (Otras Obligaciones por Pagar)</v>
          </cell>
          <cell r="E2564">
            <v>-9129.42</v>
          </cell>
          <cell r="F2564">
            <v>2156226.35</v>
          </cell>
          <cell r="G2564">
            <v>2151268.61</v>
          </cell>
          <cell r="H2564">
            <v>-4171.68</v>
          </cell>
          <cell r="I2564">
            <v>-9129.42</v>
          </cell>
          <cell r="J2564">
            <v>2156226.35</v>
          </cell>
          <cell r="K2564">
            <v>2151268.61</v>
          </cell>
          <cell r="L2564">
            <v>-4171.68</v>
          </cell>
        </row>
        <row r="2565">
          <cell r="A2565" t="str">
            <v>2130030341</v>
          </cell>
          <cell r="B2565">
            <v>18</v>
          </cell>
          <cell r="C2565" t="str">
            <v>21300303USD-135-41</v>
          </cell>
          <cell r="D2565" t="str">
            <v>Impuestos y servicios públicos - ML (Otras Obligaciones por Pagar)</v>
          </cell>
          <cell r="E2565">
            <v>0</v>
          </cell>
          <cell r="F2565">
            <v>21384.5</v>
          </cell>
          <cell r="G2565">
            <v>21384.5</v>
          </cell>
          <cell r="H2565">
            <v>0</v>
          </cell>
          <cell r="I2565">
            <v>0</v>
          </cell>
          <cell r="J2565">
            <v>21384.5</v>
          </cell>
          <cell r="K2565">
            <v>21384.5</v>
          </cell>
          <cell r="L2565">
            <v>0</v>
          </cell>
        </row>
        <row r="2566">
          <cell r="A2566" t="str">
            <v>213005</v>
          </cell>
          <cell r="B2566">
            <v>6</v>
          </cell>
          <cell r="C2566">
            <v>213005</v>
          </cell>
          <cell r="D2566" t="str">
            <v>TRANSFERENCIAS DE FONDOS</v>
          </cell>
          <cell r="I2566">
            <v>-11930</v>
          </cell>
          <cell r="J2566">
            <v>31280</v>
          </cell>
          <cell r="K2566">
            <v>22200</v>
          </cell>
          <cell r="L2566">
            <v>-2850</v>
          </cell>
        </row>
        <row r="2567">
          <cell r="A2567" t="str">
            <v>21300502 U</v>
          </cell>
          <cell r="B2567">
            <v>12</v>
          </cell>
          <cell r="C2567" t="str">
            <v>21300502 USD</v>
          </cell>
          <cell r="D2567" t="str">
            <v>Giros emitidos por pagar - ML</v>
          </cell>
          <cell r="E2567">
            <v>-11930</v>
          </cell>
          <cell r="F2567">
            <v>31280</v>
          </cell>
          <cell r="G2567">
            <v>22200</v>
          </cell>
          <cell r="H2567">
            <v>-2850</v>
          </cell>
          <cell r="I2567">
            <v>-11930</v>
          </cell>
          <cell r="J2567">
            <v>31280</v>
          </cell>
          <cell r="K2567">
            <v>22200</v>
          </cell>
          <cell r="L2567">
            <v>-2850</v>
          </cell>
        </row>
        <row r="2568">
          <cell r="A2568" t="str">
            <v>2130050231</v>
          </cell>
          <cell r="B2568">
            <v>18</v>
          </cell>
          <cell r="C2568" t="str">
            <v>21300502USD-671-31</v>
          </cell>
          <cell r="D2568" t="str">
            <v>Giros emitidos por pagar - ML (Otras Instituciones por Pagar (Western Union, Mas</v>
          </cell>
          <cell r="E2568">
            <v>-10980</v>
          </cell>
          <cell r="F2568">
            <v>11380</v>
          </cell>
          <cell r="G2568">
            <v>1350</v>
          </cell>
          <cell r="H2568">
            <v>-950</v>
          </cell>
          <cell r="I2568">
            <v>-10980</v>
          </cell>
          <cell r="J2568">
            <v>11380</v>
          </cell>
          <cell r="K2568">
            <v>1350</v>
          </cell>
          <cell r="L2568">
            <v>-950</v>
          </cell>
        </row>
        <row r="2569">
          <cell r="A2569" t="str">
            <v>2130050258</v>
          </cell>
          <cell r="B2569">
            <v>18</v>
          </cell>
          <cell r="C2569" t="str">
            <v>21300502USD-671-58</v>
          </cell>
          <cell r="D2569" t="str">
            <v>Giros emitidos por pagar - ML (Otras Instituciones por Pagar (Western Union, Mas</v>
          </cell>
          <cell r="E2569">
            <v>-950</v>
          </cell>
          <cell r="F2569">
            <v>950</v>
          </cell>
          <cell r="G2569">
            <v>1900</v>
          </cell>
          <cell r="H2569">
            <v>-1900</v>
          </cell>
          <cell r="I2569">
            <v>-950</v>
          </cell>
          <cell r="J2569">
            <v>950</v>
          </cell>
          <cell r="K2569">
            <v>1900</v>
          </cell>
          <cell r="L2569">
            <v>-1900</v>
          </cell>
        </row>
        <row r="2570">
          <cell r="A2570" t="str">
            <v>2130050259</v>
          </cell>
          <cell r="B2570">
            <v>18</v>
          </cell>
          <cell r="C2570" t="str">
            <v>21300502USD-671-59</v>
          </cell>
          <cell r="D2570" t="str">
            <v>Giros emitidos por pagar - ML (Otras Instituciones por Pagar (Western Union, Mas</v>
          </cell>
          <cell r="E2570">
            <v>0</v>
          </cell>
          <cell r="F2570">
            <v>18950</v>
          </cell>
          <cell r="G2570">
            <v>18950</v>
          </cell>
          <cell r="H2570">
            <v>0</v>
          </cell>
          <cell r="I2570">
            <v>0</v>
          </cell>
          <cell r="J2570">
            <v>18950</v>
          </cell>
          <cell r="K2570">
            <v>18950</v>
          </cell>
          <cell r="L2570">
            <v>0</v>
          </cell>
        </row>
        <row r="2571">
          <cell r="A2571" t="str">
            <v>214</v>
          </cell>
          <cell r="B2571">
            <v>3</v>
          </cell>
          <cell r="C2571">
            <v>214</v>
          </cell>
          <cell r="D2571" t="str">
            <v>TÍTULOS DE EMISIÓN PROPIA</v>
          </cell>
          <cell r="I2571">
            <v>-50926712.329999998</v>
          </cell>
          <cell r="J2571">
            <v>0</v>
          </cell>
          <cell r="K2571">
            <v>22784588.350000001</v>
          </cell>
          <cell r="L2571">
            <v>-73711300.680000007</v>
          </cell>
        </row>
        <row r="2572">
          <cell r="A2572" t="str">
            <v>2141</v>
          </cell>
          <cell r="B2572">
            <v>4</v>
          </cell>
          <cell r="C2572">
            <v>2141</v>
          </cell>
          <cell r="D2572" t="str">
            <v>TÍTULOS DE EMISIÓN PROPIA PACTADOS HASTA UN AÑO PLAZO.</v>
          </cell>
          <cell r="I2572">
            <v>0</v>
          </cell>
          <cell r="J2572">
            <v>0</v>
          </cell>
          <cell r="K2572">
            <v>1427986.64</v>
          </cell>
          <cell r="L2572">
            <v>-1427986.64</v>
          </cell>
        </row>
        <row r="2573">
          <cell r="A2573" t="str">
            <v>2141</v>
          </cell>
          <cell r="B2573">
            <v>4</v>
          </cell>
          <cell r="C2573">
            <v>2141</v>
          </cell>
          <cell r="D2573" t="str">
            <v>TÍTULOS DE EMISIÓN PROPIA PACTADOS HASTA UN AÑO PLAZO</v>
          </cell>
          <cell r="I2573">
            <v>0</v>
          </cell>
          <cell r="J2573">
            <v>0</v>
          </cell>
          <cell r="K2573">
            <v>1427986.64</v>
          </cell>
          <cell r="L2573">
            <v>-1427986.64</v>
          </cell>
        </row>
        <row r="2574">
          <cell r="A2574" t="str">
            <v>21410002 U</v>
          </cell>
          <cell r="B2574">
            <v>12</v>
          </cell>
          <cell r="C2574" t="str">
            <v>21410002 USD</v>
          </cell>
          <cell r="D2574" t="str">
            <v>Títulosvalores sin garantía hipotecaria - ML</v>
          </cell>
          <cell r="E2574">
            <v>0</v>
          </cell>
          <cell r="F2574">
            <v>0</v>
          </cell>
          <cell r="G2574">
            <v>1425000</v>
          </cell>
          <cell r="H2574">
            <v>-1425000</v>
          </cell>
          <cell r="I2574">
            <v>0</v>
          </cell>
          <cell r="J2574">
            <v>0</v>
          </cell>
          <cell r="K2574">
            <v>1425000</v>
          </cell>
          <cell r="L2574">
            <v>-1425000</v>
          </cell>
        </row>
        <row r="2575">
          <cell r="A2575" t="str">
            <v>2141000200</v>
          </cell>
          <cell r="B2575">
            <v>18</v>
          </cell>
          <cell r="C2575" t="str">
            <v>21410002USD-068-00</v>
          </cell>
          <cell r="D2575" t="str">
            <v>Títulosvalores sin garantía hipotecaria - ML (Bonds, principal)</v>
          </cell>
          <cell r="E2575">
            <v>0</v>
          </cell>
          <cell r="F2575">
            <v>0</v>
          </cell>
          <cell r="G2575">
            <v>1425000</v>
          </cell>
          <cell r="H2575">
            <v>-1425000</v>
          </cell>
          <cell r="I2575">
            <v>0</v>
          </cell>
          <cell r="J2575">
            <v>0</v>
          </cell>
          <cell r="K2575">
            <v>1425000</v>
          </cell>
          <cell r="L2575">
            <v>-1425000</v>
          </cell>
        </row>
        <row r="2576">
          <cell r="A2576" t="str">
            <v>21410099 U</v>
          </cell>
          <cell r="B2576">
            <v>12</v>
          </cell>
          <cell r="C2576" t="str">
            <v>21410099 USD</v>
          </cell>
          <cell r="D2576" t="str">
            <v>Intereses y otros por pagar - ML</v>
          </cell>
          <cell r="E2576">
            <v>0</v>
          </cell>
          <cell r="F2576">
            <v>0</v>
          </cell>
          <cell r="G2576">
            <v>2986.64</v>
          </cell>
          <cell r="H2576">
            <v>-2986.64</v>
          </cell>
          <cell r="I2576">
            <v>0</v>
          </cell>
          <cell r="J2576">
            <v>0</v>
          </cell>
          <cell r="K2576">
            <v>2986.64</v>
          </cell>
          <cell r="L2576">
            <v>-2986.64</v>
          </cell>
        </row>
        <row r="2577">
          <cell r="A2577" t="str">
            <v>2141009900</v>
          </cell>
          <cell r="B2577">
            <v>18</v>
          </cell>
          <cell r="C2577" t="str">
            <v>21410099USD-067-00</v>
          </cell>
          <cell r="D2577" t="str">
            <v>Intereses y otros por pagar - ML (Bonds, accrued int. payable)</v>
          </cell>
          <cell r="E2577">
            <v>0</v>
          </cell>
          <cell r="F2577">
            <v>0</v>
          </cell>
          <cell r="G2577">
            <v>2986.64</v>
          </cell>
          <cell r="H2577">
            <v>-2986.64</v>
          </cell>
          <cell r="I2577">
            <v>0</v>
          </cell>
          <cell r="J2577">
            <v>0</v>
          </cell>
          <cell r="K2577">
            <v>2986.64</v>
          </cell>
          <cell r="L2577">
            <v>-2986.64</v>
          </cell>
        </row>
        <row r="2578">
          <cell r="A2578" t="str">
            <v>2142</v>
          </cell>
          <cell r="B2578">
            <v>4</v>
          </cell>
          <cell r="C2578">
            <v>2142</v>
          </cell>
          <cell r="D2578" t="str">
            <v>PACTADOS A MÁS DE UN AÑO PLAZO</v>
          </cell>
          <cell r="I2578">
            <v>-50926712.329999998</v>
          </cell>
          <cell r="J2578">
            <v>0</v>
          </cell>
          <cell r="K2578">
            <v>21356601.710000001</v>
          </cell>
          <cell r="L2578">
            <v>-72283314.040000007</v>
          </cell>
        </row>
        <row r="2579">
          <cell r="A2579" t="str">
            <v>214201</v>
          </cell>
          <cell r="B2579">
            <v>6</v>
          </cell>
          <cell r="C2579">
            <v>214201</v>
          </cell>
          <cell r="D2579" t="str">
            <v>PACTADOS A MENOS DE CINCO AÑOS PLAZO</v>
          </cell>
          <cell r="I2579">
            <v>0</v>
          </cell>
          <cell r="J2579">
            <v>0</v>
          </cell>
          <cell r="K2579">
            <v>21123040.059999999</v>
          </cell>
          <cell r="L2579">
            <v>-21123040.059999999</v>
          </cell>
        </row>
        <row r="2580">
          <cell r="A2580" t="str">
            <v>21420102 U</v>
          </cell>
          <cell r="B2580">
            <v>12</v>
          </cell>
          <cell r="C2580" t="str">
            <v>21420102 USD</v>
          </cell>
          <cell r="D2580" t="str">
            <v>Títulosvalores sin garantía hipotecaria - ML</v>
          </cell>
          <cell r="E2580">
            <v>0</v>
          </cell>
          <cell r="F2580">
            <v>0</v>
          </cell>
          <cell r="G2580">
            <v>21075000</v>
          </cell>
          <cell r="H2580">
            <v>-21075000</v>
          </cell>
          <cell r="I2580">
            <v>0</v>
          </cell>
          <cell r="J2580">
            <v>0</v>
          </cell>
          <cell r="K2580">
            <v>21075000</v>
          </cell>
          <cell r="L2580">
            <v>-21075000</v>
          </cell>
        </row>
        <row r="2581">
          <cell r="A2581" t="str">
            <v>2142010200</v>
          </cell>
          <cell r="B2581">
            <v>18</v>
          </cell>
          <cell r="C2581" t="str">
            <v>21420102USD-068-00</v>
          </cell>
          <cell r="D2581" t="str">
            <v>Títulosvalores sin garantía hipotecaria - ML (Bonds, principal)</v>
          </cell>
          <cell r="E2581">
            <v>0</v>
          </cell>
          <cell r="F2581">
            <v>0</v>
          </cell>
          <cell r="G2581">
            <v>21075000</v>
          </cell>
          <cell r="H2581">
            <v>-21075000</v>
          </cell>
          <cell r="I2581">
            <v>0</v>
          </cell>
          <cell r="J2581">
            <v>0</v>
          </cell>
          <cell r="K2581">
            <v>21075000</v>
          </cell>
          <cell r="L2581">
            <v>-21075000</v>
          </cell>
        </row>
        <row r="2582">
          <cell r="A2582" t="str">
            <v>21420199 U</v>
          </cell>
          <cell r="B2582">
            <v>12</v>
          </cell>
          <cell r="C2582" t="str">
            <v>21420199 USD</v>
          </cell>
          <cell r="D2582" t="str">
            <v>Intereses y otros por pagar - ML</v>
          </cell>
          <cell r="E2582">
            <v>0</v>
          </cell>
          <cell r="F2582">
            <v>0</v>
          </cell>
          <cell r="G2582">
            <v>48040.06</v>
          </cell>
          <cell r="H2582">
            <v>-48040.06</v>
          </cell>
          <cell r="I2582">
            <v>0</v>
          </cell>
          <cell r="J2582">
            <v>0</v>
          </cell>
          <cell r="K2582">
            <v>48040.06</v>
          </cell>
          <cell r="L2582">
            <v>-48040.06</v>
          </cell>
        </row>
        <row r="2583">
          <cell r="A2583" t="str">
            <v>2142019900</v>
          </cell>
          <cell r="B2583">
            <v>18</v>
          </cell>
          <cell r="C2583" t="str">
            <v>21420199USD-067-00</v>
          </cell>
          <cell r="D2583" t="str">
            <v>Intereses y otros por pagar - ML (Bonds, accrued int. payable)</v>
          </cell>
          <cell r="E2583">
            <v>0</v>
          </cell>
          <cell r="F2583">
            <v>0</v>
          </cell>
          <cell r="G2583">
            <v>48040.06</v>
          </cell>
          <cell r="H2583">
            <v>-48040.06</v>
          </cell>
          <cell r="I2583">
            <v>0</v>
          </cell>
          <cell r="J2583">
            <v>0</v>
          </cell>
          <cell r="K2583">
            <v>48040.06</v>
          </cell>
          <cell r="L2583">
            <v>-48040.06</v>
          </cell>
        </row>
        <row r="2584">
          <cell r="A2584" t="str">
            <v>214202</v>
          </cell>
          <cell r="B2584">
            <v>6</v>
          </cell>
          <cell r="C2584">
            <v>214202</v>
          </cell>
          <cell r="D2584" t="str">
            <v>PACTADOS A CINCO O MAS AÑOS PLAZO</v>
          </cell>
          <cell r="I2584">
            <v>-50926712.329999998</v>
          </cell>
          <cell r="J2584">
            <v>0</v>
          </cell>
          <cell r="K2584">
            <v>233561.65</v>
          </cell>
          <cell r="L2584">
            <v>-51160273.979999997</v>
          </cell>
        </row>
        <row r="2585">
          <cell r="A2585" t="str">
            <v>21420201 U</v>
          </cell>
          <cell r="B2585">
            <v>12</v>
          </cell>
          <cell r="C2585" t="str">
            <v>21420201 USD</v>
          </cell>
          <cell r="D2585" t="str">
            <v>Títulosvalores con garantía hipotecaria - ML</v>
          </cell>
          <cell r="E2585">
            <v>-50000000</v>
          </cell>
          <cell r="F2585">
            <v>0</v>
          </cell>
          <cell r="G2585">
            <v>0</v>
          </cell>
          <cell r="H2585">
            <v>-50000000</v>
          </cell>
          <cell r="I2585">
            <v>-50000000</v>
          </cell>
          <cell r="J2585">
            <v>0</v>
          </cell>
          <cell r="K2585">
            <v>0</v>
          </cell>
          <cell r="L2585">
            <v>-50000000</v>
          </cell>
        </row>
        <row r="2586">
          <cell r="A2586" t="str">
            <v>2142020100</v>
          </cell>
          <cell r="B2586">
            <v>18</v>
          </cell>
          <cell r="C2586" t="str">
            <v>21420201USD-068-00</v>
          </cell>
          <cell r="D2586" t="str">
            <v>Títulosvalores con garantía hipotecaria - ML (Bonds, principal)</v>
          </cell>
          <cell r="E2586">
            <v>-50000000</v>
          </cell>
          <cell r="F2586">
            <v>0</v>
          </cell>
          <cell r="G2586">
            <v>0</v>
          </cell>
          <cell r="H2586">
            <v>-50000000</v>
          </cell>
          <cell r="I2586">
            <v>-50000000</v>
          </cell>
          <cell r="J2586">
            <v>0</v>
          </cell>
          <cell r="K2586">
            <v>0</v>
          </cell>
          <cell r="L2586">
            <v>-50000000</v>
          </cell>
        </row>
        <row r="2587">
          <cell r="A2587" t="str">
            <v>21420299 U</v>
          </cell>
          <cell r="B2587">
            <v>12</v>
          </cell>
          <cell r="C2587" t="str">
            <v>21420299 USD</v>
          </cell>
          <cell r="D2587" t="str">
            <v>Intereses y otros por pagar - ML</v>
          </cell>
          <cell r="E2587">
            <v>-926712.33</v>
          </cell>
          <cell r="F2587">
            <v>0</v>
          </cell>
          <cell r="G2587">
            <v>233561.65</v>
          </cell>
          <cell r="H2587">
            <v>-1160273.98</v>
          </cell>
          <cell r="I2587">
            <v>-926712.33</v>
          </cell>
          <cell r="J2587">
            <v>0</v>
          </cell>
          <cell r="K2587">
            <v>233561.65</v>
          </cell>
          <cell r="L2587">
            <v>-1160273.98</v>
          </cell>
        </row>
        <row r="2588">
          <cell r="A2588" t="str">
            <v>2142029900</v>
          </cell>
          <cell r="B2588">
            <v>18</v>
          </cell>
          <cell r="C2588" t="str">
            <v>21420299USD-067-00</v>
          </cell>
          <cell r="D2588" t="str">
            <v>Intereses y otros por pagar - ML (Bonds, accrued int. payable)</v>
          </cell>
          <cell r="E2588">
            <v>-926712.33</v>
          </cell>
          <cell r="F2588">
            <v>0</v>
          </cell>
          <cell r="G2588">
            <v>233561.65</v>
          </cell>
          <cell r="H2588">
            <v>-1160273.98</v>
          </cell>
          <cell r="I2588">
            <v>-926712.33</v>
          </cell>
          <cell r="J2588">
            <v>0</v>
          </cell>
          <cell r="K2588">
            <v>233561.65</v>
          </cell>
          <cell r="L2588">
            <v>-1160273.98</v>
          </cell>
        </row>
        <row r="2589">
          <cell r="A2589" t="str">
            <v>215</v>
          </cell>
          <cell r="B2589">
            <v>3</v>
          </cell>
          <cell r="C2589">
            <v>215</v>
          </cell>
          <cell r="D2589" t="str">
            <v>DOCUMENTOS TRANSADOS</v>
          </cell>
          <cell r="I2589">
            <v>-1500000</v>
          </cell>
          <cell r="J2589">
            <v>5500000</v>
          </cell>
          <cell r="K2589">
            <v>6500000</v>
          </cell>
          <cell r="L2589">
            <v>-2500000</v>
          </cell>
        </row>
        <row r="2590">
          <cell r="A2590" t="str">
            <v>2151</v>
          </cell>
          <cell r="B2590">
            <v>4</v>
          </cell>
          <cell r="C2590">
            <v>2151</v>
          </cell>
          <cell r="D2590" t="str">
            <v>DOCUMENTOS TRANSADOS HASTA UN AÑO PLAZO</v>
          </cell>
          <cell r="I2590">
            <v>-1500000</v>
          </cell>
          <cell r="J2590">
            <v>5500000</v>
          </cell>
          <cell r="K2590">
            <v>6500000</v>
          </cell>
          <cell r="L2590">
            <v>-2500000</v>
          </cell>
        </row>
        <row r="2591">
          <cell r="A2591" t="str">
            <v>215103</v>
          </cell>
          <cell r="B2591">
            <v>6</v>
          </cell>
          <cell r="C2591">
            <v>215103</v>
          </cell>
          <cell r="D2591" t="str">
            <v>OPERACIONES DE REPORTO CON EMPRESAS PRIVADAS</v>
          </cell>
          <cell r="I2591">
            <v>-1500000</v>
          </cell>
          <cell r="J2591">
            <v>5500000</v>
          </cell>
          <cell r="K2591">
            <v>6500000</v>
          </cell>
          <cell r="L2591">
            <v>-2500000</v>
          </cell>
        </row>
        <row r="2592">
          <cell r="A2592" t="str">
            <v>21510300 U</v>
          </cell>
          <cell r="B2592">
            <v>12</v>
          </cell>
          <cell r="C2592" t="str">
            <v>21510300 USD</v>
          </cell>
          <cell r="D2592" t="str">
            <v>Operaciones de reporto con empresa privada</v>
          </cell>
          <cell r="E2592">
            <v>-1500000</v>
          </cell>
          <cell r="F2592">
            <v>5500000</v>
          </cell>
          <cell r="G2592">
            <v>6500000</v>
          </cell>
          <cell r="H2592">
            <v>-2500000</v>
          </cell>
          <cell r="I2592">
            <v>-1500000</v>
          </cell>
          <cell r="J2592">
            <v>5500000</v>
          </cell>
          <cell r="K2592">
            <v>6500000</v>
          </cell>
          <cell r="L2592">
            <v>-2500000</v>
          </cell>
        </row>
        <row r="2593">
          <cell r="A2593" t="str">
            <v>2151030100</v>
          </cell>
          <cell r="B2593">
            <v>18</v>
          </cell>
          <cell r="C2593" t="str">
            <v>21510301USD-468-00</v>
          </cell>
          <cell r="D2593" t="str">
            <v>Operaciones de reporto con empresa privada (Inversiones sin Tasa Fija)</v>
          </cell>
          <cell r="E2593">
            <v>-1500000</v>
          </cell>
          <cell r="F2593">
            <v>5500000</v>
          </cell>
          <cell r="G2593">
            <v>6500000</v>
          </cell>
          <cell r="H2593">
            <v>-2500000</v>
          </cell>
          <cell r="I2593">
            <v>-1500000</v>
          </cell>
          <cell r="J2593">
            <v>5500000</v>
          </cell>
          <cell r="K2593">
            <v>6500000</v>
          </cell>
          <cell r="L2593">
            <v>-2500000</v>
          </cell>
        </row>
        <row r="2594">
          <cell r="A2594" t="str">
            <v>22</v>
          </cell>
          <cell r="B2594">
            <v>2</v>
          </cell>
          <cell r="C2594">
            <v>22</v>
          </cell>
          <cell r="D2594" t="str">
            <v>OTROS PASIVOS</v>
          </cell>
          <cell r="I2594">
            <v>-3898436.39</v>
          </cell>
          <cell r="J2594">
            <v>372066342.13999999</v>
          </cell>
          <cell r="K2594">
            <v>372351045.77999997</v>
          </cell>
          <cell r="L2594">
            <v>-4183140.03</v>
          </cell>
        </row>
        <row r="2595">
          <cell r="A2595" t="str">
            <v>221</v>
          </cell>
          <cell r="B2595">
            <v>3</v>
          </cell>
          <cell r="C2595">
            <v>221</v>
          </cell>
          <cell r="D2595" t="str">
            <v>SALDOS ENTRE COMPAÑÍAS</v>
          </cell>
          <cell r="I2595">
            <v>0</v>
          </cell>
          <cell r="J2595">
            <v>328478361.31</v>
          </cell>
          <cell r="K2595">
            <v>328478361.31</v>
          </cell>
          <cell r="L2595">
            <v>0</v>
          </cell>
        </row>
        <row r="2596">
          <cell r="A2596" t="str">
            <v>2210</v>
          </cell>
          <cell r="B2596">
            <v>4</v>
          </cell>
          <cell r="C2596">
            <v>2210</v>
          </cell>
          <cell r="D2596" t="str">
            <v>SALDOS ENTRE COMPAÑIAS</v>
          </cell>
          <cell r="I2596">
            <v>0</v>
          </cell>
          <cell r="J2596">
            <v>328478361.31</v>
          </cell>
          <cell r="K2596">
            <v>328478361.31</v>
          </cell>
          <cell r="L2596">
            <v>0</v>
          </cell>
        </row>
        <row r="2597">
          <cell r="A2597" t="str">
            <v>2210</v>
          </cell>
          <cell r="B2597">
            <v>4</v>
          </cell>
          <cell r="C2597">
            <v>2210</v>
          </cell>
          <cell r="D2597" t="str">
            <v>SALDOS ENTRE COMPAÑIAS</v>
          </cell>
          <cell r="I2597">
            <v>0</v>
          </cell>
          <cell r="J2597">
            <v>328478361.31</v>
          </cell>
          <cell r="K2597">
            <v>328478361.31</v>
          </cell>
          <cell r="L2597">
            <v>0</v>
          </cell>
        </row>
        <row r="2598">
          <cell r="A2598" t="str">
            <v>22100001 U</v>
          </cell>
          <cell r="B2598">
            <v>12</v>
          </cell>
          <cell r="C2598" t="str">
            <v>22100001 USD</v>
          </cell>
          <cell r="D2598" t="str">
            <v>Saldos con agencias nacionales - ML</v>
          </cell>
          <cell r="E2598">
            <v>0</v>
          </cell>
          <cell r="F2598">
            <v>328478361.31</v>
          </cell>
          <cell r="G2598">
            <v>328478361.31</v>
          </cell>
          <cell r="H2598">
            <v>0</v>
          </cell>
          <cell r="I2598">
            <v>0</v>
          </cell>
          <cell r="J2598">
            <v>328478361.31</v>
          </cell>
          <cell r="K2598">
            <v>328478361.31</v>
          </cell>
          <cell r="L2598">
            <v>0</v>
          </cell>
        </row>
        <row r="2599">
          <cell r="A2599" t="str">
            <v>2210000100</v>
          </cell>
          <cell r="B2599">
            <v>18</v>
          </cell>
          <cell r="C2599" t="str">
            <v>22100001USD-190-00</v>
          </cell>
          <cell r="D2599" t="str">
            <v>Saldos con agencias nacionales - ML (Transferencias entre Agencias)</v>
          </cell>
          <cell r="E2599">
            <v>-31713225.309999999</v>
          </cell>
          <cell r="F2599">
            <v>103737502.09999999</v>
          </cell>
          <cell r="G2599">
            <v>100882734.98999999</v>
          </cell>
          <cell r="H2599">
            <v>-28858458.199999999</v>
          </cell>
          <cell r="I2599">
            <v>-31713225.309999999</v>
          </cell>
          <cell r="J2599">
            <v>103737502.09999999</v>
          </cell>
          <cell r="K2599">
            <v>100882734.98999999</v>
          </cell>
          <cell r="L2599">
            <v>-28858458.199999999</v>
          </cell>
        </row>
        <row r="2600">
          <cell r="A2600" t="str">
            <v>2210000101</v>
          </cell>
          <cell r="B2600">
            <v>18</v>
          </cell>
          <cell r="C2600" t="str">
            <v>22100001USD-190-01</v>
          </cell>
          <cell r="D2600" t="str">
            <v>Saldos con agencias nacionales - ML (Transferencias entre Agencias)</v>
          </cell>
          <cell r="E2600">
            <v>3192670.81</v>
          </cell>
          <cell r="F2600">
            <v>1513416.65</v>
          </cell>
          <cell r="G2600">
            <v>1440836.56</v>
          </cell>
          <cell r="H2600">
            <v>3265250.9</v>
          </cell>
          <cell r="I2600">
            <v>3192670.81</v>
          </cell>
          <cell r="J2600">
            <v>1513416.65</v>
          </cell>
          <cell r="K2600">
            <v>1440836.56</v>
          </cell>
          <cell r="L2600">
            <v>3265250.9</v>
          </cell>
        </row>
        <row r="2601">
          <cell r="A2601" t="str">
            <v>2210000102</v>
          </cell>
          <cell r="B2601">
            <v>18</v>
          </cell>
          <cell r="C2601" t="str">
            <v>22100001USD-190-02</v>
          </cell>
          <cell r="D2601" t="str">
            <v>Saldos con agencias nacionales - ML (Transferencias entre Agencias)</v>
          </cell>
          <cell r="E2601">
            <v>-5089482.7300000004</v>
          </cell>
          <cell r="F2601">
            <v>16125655.130000001</v>
          </cell>
          <cell r="G2601">
            <v>6146717.7199999997</v>
          </cell>
          <cell r="H2601">
            <v>4889454.68</v>
          </cell>
          <cell r="I2601">
            <v>-5089482.7300000004</v>
          </cell>
          <cell r="J2601">
            <v>16125655.130000001</v>
          </cell>
          <cell r="K2601">
            <v>6146717.7199999997</v>
          </cell>
          <cell r="L2601">
            <v>4889454.68</v>
          </cell>
        </row>
        <row r="2602">
          <cell r="A2602" t="str">
            <v>2210000103</v>
          </cell>
          <cell r="B2602">
            <v>18</v>
          </cell>
          <cell r="C2602" t="str">
            <v>22100001USD-190-03</v>
          </cell>
          <cell r="D2602" t="str">
            <v>Saldos con agencias nacionales - ML (Transferencias entre Agencias)</v>
          </cell>
          <cell r="E2602">
            <v>-7220178.5499999998</v>
          </cell>
          <cell r="F2602">
            <v>21169301.280000001</v>
          </cell>
          <cell r="G2602">
            <v>10968655.76</v>
          </cell>
          <cell r="H2602">
            <v>2980466.97</v>
          </cell>
          <cell r="I2602">
            <v>-7220178.5499999998</v>
          </cell>
          <cell r="J2602">
            <v>21169301.280000001</v>
          </cell>
          <cell r="K2602">
            <v>10968655.76</v>
          </cell>
          <cell r="L2602">
            <v>2980466.97</v>
          </cell>
        </row>
        <row r="2603">
          <cell r="A2603" t="str">
            <v>2210000104</v>
          </cell>
          <cell r="B2603">
            <v>18</v>
          </cell>
          <cell r="C2603" t="str">
            <v>22100001USD-190-04</v>
          </cell>
          <cell r="D2603" t="str">
            <v>Saldos con agencias nacionales - ML (Transferencias entre Agencias)</v>
          </cell>
          <cell r="E2603">
            <v>-793602.37</v>
          </cell>
          <cell r="F2603">
            <v>3494022.79</v>
          </cell>
          <cell r="G2603">
            <v>3361507.98</v>
          </cell>
          <cell r="H2603">
            <v>-661087.56000000006</v>
          </cell>
          <cell r="I2603">
            <v>-793602.37</v>
          </cell>
          <cell r="J2603">
            <v>3494022.79</v>
          </cell>
          <cell r="K2603">
            <v>3361507.98</v>
          </cell>
          <cell r="L2603">
            <v>-661087.56000000006</v>
          </cell>
        </row>
        <row r="2604">
          <cell r="A2604" t="str">
            <v>2210000105</v>
          </cell>
          <cell r="B2604">
            <v>18</v>
          </cell>
          <cell r="C2604" t="str">
            <v>22100001USD-190-05</v>
          </cell>
          <cell r="D2604" t="str">
            <v>Saldos con agencias nacionales - ML (Transferencias entre Agencias)</v>
          </cell>
          <cell r="E2604">
            <v>184851.33</v>
          </cell>
          <cell r="F2604">
            <v>1908445.94</v>
          </cell>
          <cell r="G2604">
            <v>1998627.65</v>
          </cell>
          <cell r="H2604">
            <v>94669.62</v>
          </cell>
          <cell r="I2604">
            <v>184851.33</v>
          </cell>
          <cell r="J2604">
            <v>1908445.94</v>
          </cell>
          <cell r="K2604">
            <v>1998627.65</v>
          </cell>
          <cell r="L2604">
            <v>94669.62</v>
          </cell>
        </row>
        <row r="2605">
          <cell r="A2605" t="str">
            <v>2210000106</v>
          </cell>
          <cell r="B2605">
            <v>18</v>
          </cell>
          <cell r="C2605" t="str">
            <v>22100001USD-190-06</v>
          </cell>
          <cell r="D2605" t="str">
            <v>Saldos con agencias nacionales - ML (Transferencias entre Agencias)</v>
          </cell>
          <cell r="E2605">
            <v>-533.95000000000005</v>
          </cell>
          <cell r="F2605">
            <v>533.96</v>
          </cell>
          <cell r="G2605">
            <v>0.01</v>
          </cell>
          <cell r="H2605">
            <v>0</v>
          </cell>
          <cell r="I2605">
            <v>-533.95000000000005</v>
          </cell>
          <cell r="J2605">
            <v>533.96</v>
          </cell>
          <cell r="K2605">
            <v>0.01</v>
          </cell>
          <cell r="L2605">
            <v>0</v>
          </cell>
        </row>
        <row r="2606">
          <cell r="A2606" t="str">
            <v>2210000107</v>
          </cell>
          <cell r="B2606">
            <v>18</v>
          </cell>
          <cell r="C2606" t="str">
            <v>22100001USD-190-07</v>
          </cell>
          <cell r="D2606" t="str">
            <v>Saldos con agencias nacionales - ML (Transferencias entre Agencias)</v>
          </cell>
          <cell r="E2606">
            <v>-2421778.69</v>
          </cell>
          <cell r="F2606">
            <v>3042259.09</v>
          </cell>
          <cell r="G2606">
            <v>3088022.49</v>
          </cell>
          <cell r="H2606">
            <v>-2467542.09</v>
          </cell>
          <cell r="I2606">
            <v>-2421778.69</v>
          </cell>
          <cell r="J2606">
            <v>3042259.09</v>
          </cell>
          <cell r="K2606">
            <v>3088022.49</v>
          </cell>
          <cell r="L2606">
            <v>-2467542.09</v>
          </cell>
        </row>
        <row r="2607">
          <cell r="A2607" t="str">
            <v>2210000108</v>
          </cell>
          <cell r="B2607">
            <v>18</v>
          </cell>
          <cell r="C2607" t="str">
            <v>22100001USD-190-08</v>
          </cell>
          <cell r="D2607" t="str">
            <v>Saldos con agencias nacionales - ML (Transferencias entre Agencias)</v>
          </cell>
          <cell r="E2607">
            <v>-923175.56</v>
          </cell>
          <cell r="F2607">
            <v>7407007.5</v>
          </cell>
          <cell r="G2607">
            <v>3609502.85</v>
          </cell>
          <cell r="H2607">
            <v>2874329.09</v>
          </cell>
          <cell r="I2607">
            <v>-923175.56</v>
          </cell>
          <cell r="J2607">
            <v>7407007.5</v>
          </cell>
          <cell r="K2607">
            <v>3609502.85</v>
          </cell>
          <cell r="L2607">
            <v>2874329.09</v>
          </cell>
        </row>
        <row r="2608">
          <cell r="A2608" t="str">
            <v>2210000110</v>
          </cell>
          <cell r="B2608">
            <v>18</v>
          </cell>
          <cell r="C2608" t="str">
            <v>22100001USD-190-10</v>
          </cell>
          <cell r="D2608" t="str">
            <v>Saldos con agencias nacionales - ML (Transferencias entre Agencias)</v>
          </cell>
          <cell r="E2608">
            <v>4651600.3099999996</v>
          </cell>
          <cell r="F2608">
            <v>2932289.71</v>
          </cell>
          <cell r="G2608">
            <v>2401856.12</v>
          </cell>
          <cell r="H2608">
            <v>5182033.9000000004</v>
          </cell>
          <cell r="I2608">
            <v>4651600.3099999996</v>
          </cell>
          <cell r="J2608">
            <v>2932289.71</v>
          </cell>
          <cell r="K2608">
            <v>2401856.12</v>
          </cell>
          <cell r="L2608">
            <v>5182033.9000000004</v>
          </cell>
        </row>
        <row r="2609">
          <cell r="A2609" t="str">
            <v>2210000111</v>
          </cell>
          <cell r="B2609">
            <v>18</v>
          </cell>
          <cell r="C2609" t="str">
            <v>22100001USD-190-11</v>
          </cell>
          <cell r="D2609" t="str">
            <v>Saldos con agencias nacionales - ML (Transferencias entre Agencias)</v>
          </cell>
          <cell r="E2609">
            <v>-5963458.2300000004</v>
          </cell>
          <cell r="F2609">
            <v>7491853.7199999997</v>
          </cell>
          <cell r="G2609">
            <v>2044834.84</v>
          </cell>
          <cell r="H2609">
            <v>-516439.35</v>
          </cell>
          <cell r="I2609">
            <v>-5963458.2300000004</v>
          </cell>
          <cell r="J2609">
            <v>7491853.7199999997</v>
          </cell>
          <cell r="K2609">
            <v>2044834.84</v>
          </cell>
          <cell r="L2609">
            <v>-516439.35</v>
          </cell>
        </row>
        <row r="2610">
          <cell r="A2610" t="str">
            <v>2210000112</v>
          </cell>
          <cell r="B2610">
            <v>18</v>
          </cell>
          <cell r="C2610" t="str">
            <v>22100001USD-190-12</v>
          </cell>
          <cell r="D2610" t="str">
            <v>Saldos con agencias nacionales - ML (Transferencias entre Agencias)</v>
          </cell>
          <cell r="E2610">
            <v>-11870600.140000001</v>
          </cell>
          <cell r="F2610">
            <v>8881101.75</v>
          </cell>
          <cell r="G2610">
            <v>671064.5</v>
          </cell>
          <cell r="H2610">
            <v>-3660562.89</v>
          </cell>
          <cell r="I2610">
            <v>-11870600.140000001</v>
          </cell>
          <cell r="J2610">
            <v>8881101.75</v>
          </cell>
          <cell r="K2610">
            <v>671064.5</v>
          </cell>
          <cell r="L2610">
            <v>-3660562.89</v>
          </cell>
        </row>
        <row r="2611">
          <cell r="A2611" t="str">
            <v>2210000113</v>
          </cell>
          <cell r="B2611">
            <v>18</v>
          </cell>
          <cell r="C2611" t="str">
            <v>22100001USD-190-13</v>
          </cell>
          <cell r="D2611" t="str">
            <v>Saldos con agencias nacionales - ML (Transferencias entre Agencias)</v>
          </cell>
          <cell r="E2611">
            <v>-2111894.12</v>
          </cell>
          <cell r="F2611">
            <v>4082266.23</v>
          </cell>
          <cell r="G2611">
            <v>1723223.31</v>
          </cell>
          <cell r="H2611">
            <v>247148.79999999999</v>
          </cell>
          <cell r="I2611">
            <v>-2111894.12</v>
          </cell>
          <cell r="J2611">
            <v>4082266.23</v>
          </cell>
          <cell r="K2611">
            <v>1723223.31</v>
          </cell>
          <cell r="L2611">
            <v>247148.79999999999</v>
          </cell>
        </row>
        <row r="2612">
          <cell r="A2612" t="str">
            <v>2210000117</v>
          </cell>
          <cell r="B2612">
            <v>18</v>
          </cell>
          <cell r="C2612" t="str">
            <v>22100001USD-190-17</v>
          </cell>
          <cell r="D2612" t="str">
            <v>Saldos con agencias nacionales - ML (Transferencias entre Agencias)</v>
          </cell>
          <cell r="E2612">
            <v>-1201479.56</v>
          </cell>
          <cell r="F2612">
            <v>6190879.8600000003</v>
          </cell>
          <cell r="G2612">
            <v>2986142.1</v>
          </cell>
          <cell r="H2612">
            <v>2003258.2</v>
          </cell>
          <cell r="I2612">
            <v>-1201479.56</v>
          </cell>
          <cell r="J2612">
            <v>6190879.8600000003</v>
          </cell>
          <cell r="K2612">
            <v>2986142.1</v>
          </cell>
          <cell r="L2612">
            <v>2003258.2</v>
          </cell>
        </row>
        <row r="2613">
          <cell r="A2613" t="str">
            <v>2210000118</v>
          </cell>
          <cell r="B2613">
            <v>18</v>
          </cell>
          <cell r="C2613" t="str">
            <v>22100001USD-190-18</v>
          </cell>
          <cell r="D2613" t="str">
            <v>Saldos con agencias nacionales - ML (Transferencias entre Agencias)</v>
          </cell>
          <cell r="E2613">
            <v>4695741.1399999997</v>
          </cell>
          <cell r="F2613">
            <v>2361749.5299999998</v>
          </cell>
          <cell r="G2613">
            <v>2157814.98</v>
          </cell>
          <cell r="H2613">
            <v>4899675.6900000004</v>
          </cell>
          <cell r="I2613">
            <v>4695741.1399999997</v>
          </cell>
          <cell r="J2613">
            <v>2361749.5299999998</v>
          </cell>
          <cell r="K2613">
            <v>2157814.98</v>
          </cell>
          <cell r="L2613">
            <v>4899675.6900000004</v>
          </cell>
        </row>
        <row r="2614">
          <cell r="A2614" t="str">
            <v>2210000119</v>
          </cell>
          <cell r="B2614">
            <v>18</v>
          </cell>
          <cell r="C2614" t="str">
            <v>22100001USD-190-19</v>
          </cell>
          <cell r="D2614" t="str">
            <v>Saldos con agencias nacionales - ML (Transferencias entre Agencias)</v>
          </cell>
          <cell r="E2614">
            <v>-363905.84</v>
          </cell>
          <cell r="F2614">
            <v>2482611.0499999998</v>
          </cell>
          <cell r="G2614">
            <v>1074769.6599999999</v>
          </cell>
          <cell r="H2614">
            <v>1043935.55</v>
          </cell>
          <cell r="I2614">
            <v>-363905.84</v>
          </cell>
          <cell r="J2614">
            <v>2482611.0499999998</v>
          </cell>
          <cell r="K2614">
            <v>1074769.6599999999</v>
          </cell>
          <cell r="L2614">
            <v>1043935.55</v>
          </cell>
        </row>
        <row r="2615">
          <cell r="A2615" t="str">
            <v>2210000122</v>
          </cell>
          <cell r="B2615">
            <v>18</v>
          </cell>
          <cell r="C2615" t="str">
            <v>22100001USD-190-22</v>
          </cell>
          <cell r="D2615" t="str">
            <v>Saldos con agencias nacionales - ML (Transferencias entre Agencias)</v>
          </cell>
          <cell r="E2615">
            <v>3200053.68</v>
          </cell>
          <cell r="F2615">
            <v>1230019.31</v>
          </cell>
          <cell r="G2615">
            <v>855580.34</v>
          </cell>
          <cell r="H2615">
            <v>3574492.65</v>
          </cell>
          <cell r="I2615">
            <v>3200053.68</v>
          </cell>
          <cell r="J2615">
            <v>1230019.31</v>
          </cell>
          <cell r="K2615">
            <v>855580.34</v>
          </cell>
          <cell r="L2615">
            <v>3574492.65</v>
          </cell>
        </row>
        <row r="2616">
          <cell r="A2616" t="str">
            <v>2210000123</v>
          </cell>
          <cell r="B2616">
            <v>18</v>
          </cell>
          <cell r="C2616" t="str">
            <v>22100001USD-190-23</v>
          </cell>
          <cell r="D2616" t="str">
            <v>Saldos con agencias nacionales - ML (Transferencias entre Agencias)</v>
          </cell>
          <cell r="E2616">
            <v>-2573690.6800000002</v>
          </cell>
          <cell r="F2616">
            <v>2260888.2000000002</v>
          </cell>
          <cell r="G2616">
            <v>1655018.36</v>
          </cell>
          <cell r="H2616">
            <v>-1967820.84</v>
          </cell>
          <cell r="I2616">
            <v>-2573690.6800000002</v>
          </cell>
          <cell r="J2616">
            <v>2260888.2000000002</v>
          </cell>
          <cell r="K2616">
            <v>1655018.36</v>
          </cell>
          <cell r="L2616">
            <v>-1967820.84</v>
          </cell>
        </row>
        <row r="2617">
          <cell r="A2617" t="str">
            <v>2210000124</v>
          </cell>
          <cell r="B2617">
            <v>18</v>
          </cell>
          <cell r="C2617" t="str">
            <v>22100001USD-190-24</v>
          </cell>
          <cell r="D2617" t="str">
            <v>Saldos con agencias nacionales - ML (Transferencias entre Agencias)</v>
          </cell>
          <cell r="E2617">
            <v>-2792488.23</v>
          </cell>
          <cell r="F2617">
            <v>2122233.06</v>
          </cell>
          <cell r="G2617">
            <v>1323505.01</v>
          </cell>
          <cell r="H2617">
            <v>-1993760.18</v>
          </cell>
          <cell r="I2617">
            <v>-2792488.23</v>
          </cell>
          <cell r="J2617">
            <v>2122233.06</v>
          </cell>
          <cell r="K2617">
            <v>1323505.01</v>
          </cell>
          <cell r="L2617">
            <v>-1993760.18</v>
          </cell>
        </row>
        <row r="2618">
          <cell r="A2618" t="str">
            <v>2210000125</v>
          </cell>
          <cell r="B2618">
            <v>18</v>
          </cell>
          <cell r="C2618" t="str">
            <v>22100001USD-190-25</v>
          </cell>
          <cell r="D2618" t="str">
            <v>Saldos con agencias nacionales - ML (Transferencias entre Agencias)</v>
          </cell>
          <cell r="E2618">
            <v>19748600.25</v>
          </cell>
          <cell r="F2618">
            <v>9826077.2100000009</v>
          </cell>
          <cell r="G2618">
            <v>9365887.8800000008</v>
          </cell>
          <cell r="H2618">
            <v>20208789.579999998</v>
          </cell>
          <cell r="I2618">
            <v>19748600.25</v>
          </cell>
          <cell r="J2618">
            <v>9826077.2100000009</v>
          </cell>
          <cell r="K2618">
            <v>9365887.8800000008</v>
          </cell>
          <cell r="L2618">
            <v>20208789.579999998</v>
          </cell>
        </row>
        <row r="2619">
          <cell r="A2619" t="str">
            <v>2210000126</v>
          </cell>
          <cell r="B2619">
            <v>18</v>
          </cell>
          <cell r="C2619" t="str">
            <v>22100001USD-190-26</v>
          </cell>
          <cell r="D2619" t="str">
            <v>Saldos con agencias nacionales - ML (Transferencias entre Agencias)</v>
          </cell>
          <cell r="E2619">
            <v>-2581713.9</v>
          </cell>
          <cell r="F2619">
            <v>2031062.24</v>
          </cell>
          <cell r="G2619">
            <v>542705.43000000005</v>
          </cell>
          <cell r="H2619">
            <v>-1093357.0900000001</v>
          </cell>
          <cell r="I2619">
            <v>-2581713.9</v>
          </cell>
          <cell r="J2619">
            <v>2031062.24</v>
          </cell>
          <cell r="K2619">
            <v>542705.43000000005</v>
          </cell>
          <cell r="L2619">
            <v>-1093357.0900000001</v>
          </cell>
        </row>
        <row r="2620">
          <cell r="A2620" t="str">
            <v>2210000127</v>
          </cell>
          <cell r="B2620">
            <v>18</v>
          </cell>
          <cell r="C2620" t="str">
            <v>22100001USD-190-27</v>
          </cell>
          <cell r="D2620" t="str">
            <v>Saldos con agencias nacionales - ML (Transferencias entre Agencias)</v>
          </cell>
          <cell r="E2620">
            <v>-917562.88</v>
          </cell>
          <cell r="F2620">
            <v>3705884.67</v>
          </cell>
          <cell r="G2620">
            <v>2530702.0299999998</v>
          </cell>
          <cell r="H2620">
            <v>257619.76</v>
          </cell>
          <cell r="I2620">
            <v>-917562.88</v>
          </cell>
          <cell r="J2620">
            <v>3705884.67</v>
          </cell>
          <cell r="K2620">
            <v>2530702.0299999998</v>
          </cell>
          <cell r="L2620">
            <v>257619.76</v>
          </cell>
        </row>
        <row r="2621">
          <cell r="A2621" t="str">
            <v>2210000131</v>
          </cell>
          <cell r="B2621">
            <v>18</v>
          </cell>
          <cell r="C2621" t="str">
            <v>22100001USD-190-31</v>
          </cell>
          <cell r="D2621" t="str">
            <v>Saldos con agencias nacionales - ML (Transferencias entre Agencias)</v>
          </cell>
          <cell r="E2621">
            <v>38625230.840000004</v>
          </cell>
          <cell r="F2621">
            <v>88928015.010000005</v>
          </cell>
          <cell r="G2621">
            <v>150022039.88999999</v>
          </cell>
          <cell r="H2621">
            <v>-22468794.039999999</v>
          </cell>
          <cell r="I2621">
            <v>38625230.840000004</v>
          </cell>
          <cell r="J2621">
            <v>88928015.010000005</v>
          </cell>
          <cell r="K2621">
            <v>150022039.88999999</v>
          </cell>
          <cell r="L2621">
            <v>-22468794.039999999</v>
          </cell>
        </row>
        <row r="2622">
          <cell r="A2622" t="str">
            <v>2210000141</v>
          </cell>
          <cell r="B2622">
            <v>18</v>
          </cell>
          <cell r="C2622" t="str">
            <v>22100001USD-190-41</v>
          </cell>
          <cell r="D2622" t="str">
            <v>Saldos con agencias nacionales - ML (Transferencias entre Agencias)</v>
          </cell>
          <cell r="E2622">
            <v>-1584446.11</v>
          </cell>
          <cell r="F2622">
            <v>17114078.559999999</v>
          </cell>
          <cell r="G2622">
            <v>9475306.0899999999</v>
          </cell>
          <cell r="H2622">
            <v>6054326.3600000003</v>
          </cell>
          <cell r="I2622">
            <v>-1584446.11</v>
          </cell>
          <cell r="J2622">
            <v>17114078.559999999</v>
          </cell>
          <cell r="K2622">
            <v>9475306.0899999999</v>
          </cell>
          <cell r="L2622">
            <v>6054326.3600000003</v>
          </cell>
        </row>
        <row r="2623">
          <cell r="A2623" t="str">
            <v>2210000158</v>
          </cell>
          <cell r="B2623">
            <v>18</v>
          </cell>
          <cell r="C2623" t="str">
            <v>22100001USD-190-58</v>
          </cell>
          <cell r="D2623" t="str">
            <v>Saldos con agencias nacionales - ML (Transferencias entre Agencias)</v>
          </cell>
          <cell r="E2623">
            <v>2411455.5499999998</v>
          </cell>
          <cell r="F2623">
            <v>4898385.6500000004</v>
          </cell>
          <cell r="G2623">
            <v>4927077.13</v>
          </cell>
          <cell r="H2623">
            <v>2382764.0699999998</v>
          </cell>
          <cell r="I2623">
            <v>2411455.5499999998</v>
          </cell>
          <cell r="J2623">
            <v>4898385.6500000004</v>
          </cell>
          <cell r="K2623">
            <v>4927077.13</v>
          </cell>
          <cell r="L2623">
            <v>2382764.0699999998</v>
          </cell>
        </row>
        <row r="2624">
          <cell r="A2624" t="str">
            <v>2210000159</v>
          </cell>
          <cell r="B2624">
            <v>18</v>
          </cell>
          <cell r="C2624" t="str">
            <v>22100001USD-190-59</v>
          </cell>
          <cell r="D2624" t="str">
            <v>Saldos con agencias nacionales - ML (Transferencias entre Agencias)</v>
          </cell>
          <cell r="E2624">
            <v>3413012.94</v>
          </cell>
          <cell r="F2624">
            <v>3540821.11</v>
          </cell>
          <cell r="G2624">
            <v>3224227.63</v>
          </cell>
          <cell r="H2624">
            <v>3729606.42</v>
          </cell>
          <cell r="I2624">
            <v>3413012.94</v>
          </cell>
          <cell r="J2624">
            <v>3540821.11</v>
          </cell>
          <cell r="K2624">
            <v>3224227.63</v>
          </cell>
          <cell r="L2624">
            <v>3729606.42</v>
          </cell>
        </row>
        <row r="2625">
          <cell r="A2625" t="str">
            <v>222</v>
          </cell>
          <cell r="B2625">
            <v>3</v>
          </cell>
          <cell r="C2625">
            <v>222</v>
          </cell>
          <cell r="D2625" t="str">
            <v>CUENTAS POR PAGAR</v>
          </cell>
          <cell r="I2625">
            <v>-1622738.47</v>
          </cell>
          <cell r="J2625">
            <v>42108405.869999997</v>
          </cell>
          <cell r="K2625">
            <v>42788340.18</v>
          </cell>
          <cell r="L2625">
            <v>-2302672.7799999998</v>
          </cell>
        </row>
        <row r="2626">
          <cell r="A2626" t="str">
            <v>2220</v>
          </cell>
          <cell r="B2626">
            <v>4</v>
          </cell>
          <cell r="C2626">
            <v>2220</v>
          </cell>
          <cell r="D2626" t="str">
            <v>CUENTAS POR PAGAR</v>
          </cell>
          <cell r="I2626">
            <v>-1622738.47</v>
          </cell>
          <cell r="J2626">
            <v>42108405.869999997</v>
          </cell>
          <cell r="K2626">
            <v>42788340.18</v>
          </cell>
          <cell r="L2626">
            <v>-2302672.7799999998</v>
          </cell>
        </row>
        <row r="2627">
          <cell r="A2627" t="str">
            <v>222001</v>
          </cell>
          <cell r="B2627">
            <v>6</v>
          </cell>
          <cell r="C2627">
            <v>222001</v>
          </cell>
          <cell r="D2627" t="str">
            <v>CHEQUES DE CAJA PARA PROVEEDORES</v>
          </cell>
          <cell r="I2627">
            <v>-219653.9</v>
          </cell>
          <cell r="J2627">
            <v>912607.44</v>
          </cell>
          <cell r="K2627">
            <v>864082.86</v>
          </cell>
          <cell r="L2627">
            <v>-171129.32</v>
          </cell>
        </row>
        <row r="2628">
          <cell r="A2628" t="str">
            <v>22200101 U</v>
          </cell>
          <cell r="B2628">
            <v>12</v>
          </cell>
          <cell r="C2628" t="str">
            <v>22200101 USD</v>
          </cell>
          <cell r="D2628" t="str">
            <v>Cheques de caja para proveedores - ML</v>
          </cell>
          <cell r="E2628">
            <v>-219653.9</v>
          </cell>
          <cell r="F2628">
            <v>912607.44</v>
          </cell>
          <cell r="G2628">
            <v>864082.86</v>
          </cell>
          <cell r="H2628">
            <v>-171129.32</v>
          </cell>
          <cell r="I2628">
            <v>-219653.9</v>
          </cell>
          <cell r="J2628">
            <v>912607.44</v>
          </cell>
          <cell r="K2628">
            <v>864082.86</v>
          </cell>
          <cell r="L2628">
            <v>-171129.32</v>
          </cell>
        </row>
        <row r="2629">
          <cell r="A2629" t="str">
            <v>2220010100</v>
          </cell>
          <cell r="B2629">
            <v>18</v>
          </cell>
          <cell r="C2629" t="str">
            <v>22200101USD-013-00</v>
          </cell>
          <cell r="D2629" t="str">
            <v>Cheques de caja para proveedores - ML (Cheques Propios (Certificados))</v>
          </cell>
          <cell r="E2629">
            <v>-219653.9</v>
          </cell>
          <cell r="F2629">
            <v>912607.44</v>
          </cell>
          <cell r="G2629">
            <v>864082.86</v>
          </cell>
          <cell r="H2629">
            <v>-171129.32</v>
          </cell>
          <cell r="I2629">
            <v>-219653.9</v>
          </cell>
          <cell r="J2629">
            <v>912607.44</v>
          </cell>
          <cell r="K2629">
            <v>864082.86</v>
          </cell>
          <cell r="L2629">
            <v>-171129.32</v>
          </cell>
        </row>
        <row r="2630">
          <cell r="A2630" t="str">
            <v>222003</v>
          </cell>
          <cell r="B2630">
            <v>6</v>
          </cell>
          <cell r="C2630">
            <v>222003</v>
          </cell>
          <cell r="D2630" t="str">
            <v>IMPUESTOS SERVICIOS PÚBLICOS Y OTRAS OBLIGACIONES</v>
          </cell>
          <cell r="I2630">
            <v>-386132.89</v>
          </cell>
          <cell r="J2630">
            <v>1596008.92</v>
          </cell>
          <cell r="K2630">
            <v>2334997.35</v>
          </cell>
          <cell r="L2630">
            <v>-1125121.32</v>
          </cell>
        </row>
        <row r="2631">
          <cell r="A2631" t="str">
            <v>2220030101</v>
          </cell>
          <cell r="B2631">
            <v>14</v>
          </cell>
          <cell r="C2631" t="str">
            <v>2220030101 USD</v>
          </cell>
          <cell r="D2631" t="str">
            <v>Impuestos Municipales por Pagar</v>
          </cell>
          <cell r="E2631">
            <v>-231726.7</v>
          </cell>
          <cell r="F2631">
            <v>2114.34</v>
          </cell>
          <cell r="G2631">
            <v>12999.12</v>
          </cell>
          <cell r="H2631">
            <v>-242611.48</v>
          </cell>
          <cell r="I2631">
            <v>-231726.7</v>
          </cell>
          <cell r="J2631">
            <v>2114.34</v>
          </cell>
          <cell r="K2631">
            <v>12999.12</v>
          </cell>
          <cell r="L2631">
            <v>-242611.48</v>
          </cell>
        </row>
        <row r="2632">
          <cell r="A2632" t="str">
            <v>222003010101</v>
          </cell>
          <cell r="B2632">
            <v>20</v>
          </cell>
          <cell r="C2632" t="str">
            <v>2220030101USD-142-01</v>
          </cell>
          <cell r="D2632" t="str">
            <v>Impuestos Municipales por Pagar (Impuestos por Pagar)</v>
          </cell>
          <cell r="E2632">
            <v>-266.58999999999997</v>
          </cell>
          <cell r="F2632">
            <v>0</v>
          </cell>
          <cell r="G2632">
            <v>1.59</v>
          </cell>
          <cell r="H2632">
            <v>-268.18</v>
          </cell>
          <cell r="I2632">
            <v>-266.58999999999997</v>
          </cell>
          <cell r="J2632">
            <v>0</v>
          </cell>
          <cell r="K2632">
            <v>1.59</v>
          </cell>
          <cell r="L2632">
            <v>-268.18</v>
          </cell>
        </row>
        <row r="2633">
          <cell r="A2633" t="str">
            <v>222003010201</v>
          </cell>
          <cell r="B2633">
            <v>20</v>
          </cell>
          <cell r="C2633" t="str">
            <v>2220030101USD-142-02</v>
          </cell>
          <cell r="D2633" t="str">
            <v>Impuestos Municipales por Pagar (Impuestos por Pagar)</v>
          </cell>
          <cell r="E2633">
            <v>-2062.7399999999998</v>
          </cell>
          <cell r="F2633">
            <v>2062.7399999999998</v>
          </cell>
          <cell r="G2633">
            <v>0</v>
          </cell>
          <cell r="H2633">
            <v>0</v>
          </cell>
          <cell r="I2633">
            <v>-2062.7399999999998</v>
          </cell>
          <cell r="J2633">
            <v>2062.7399999999998</v>
          </cell>
          <cell r="K2633">
            <v>0</v>
          </cell>
          <cell r="L2633">
            <v>0</v>
          </cell>
        </row>
        <row r="2634">
          <cell r="A2634" t="str">
            <v>222003010301</v>
          </cell>
          <cell r="B2634">
            <v>20</v>
          </cell>
          <cell r="C2634" t="str">
            <v>2220030101USD-142-03</v>
          </cell>
          <cell r="D2634" t="str">
            <v>Impuestos Municipales por Pagar (Impuestos por Pagar)</v>
          </cell>
          <cell r="E2634">
            <v>-8438.64</v>
          </cell>
          <cell r="F2634">
            <v>0</v>
          </cell>
          <cell r="G2634">
            <v>401.84</v>
          </cell>
          <cell r="H2634">
            <v>-8840.48</v>
          </cell>
          <cell r="I2634">
            <v>-8438.64</v>
          </cell>
          <cell r="J2634">
            <v>0</v>
          </cell>
          <cell r="K2634">
            <v>401.84</v>
          </cell>
          <cell r="L2634">
            <v>-8840.48</v>
          </cell>
        </row>
        <row r="2635">
          <cell r="A2635" t="str">
            <v>222003010401</v>
          </cell>
          <cell r="B2635">
            <v>20</v>
          </cell>
          <cell r="C2635" t="str">
            <v>2220030101USD-142-04</v>
          </cell>
          <cell r="D2635" t="str">
            <v>Impuestos Municipales por Pagar (Impuestos por Pagar)</v>
          </cell>
          <cell r="E2635">
            <v>-5</v>
          </cell>
          <cell r="F2635">
            <v>5</v>
          </cell>
          <cell r="G2635">
            <v>5</v>
          </cell>
          <cell r="H2635">
            <v>-5</v>
          </cell>
          <cell r="I2635">
            <v>-5</v>
          </cell>
          <cell r="J2635">
            <v>5</v>
          </cell>
          <cell r="K2635">
            <v>5</v>
          </cell>
          <cell r="L2635">
            <v>-5</v>
          </cell>
        </row>
        <row r="2636">
          <cell r="A2636" t="str">
            <v>222003010501</v>
          </cell>
          <cell r="B2636">
            <v>20</v>
          </cell>
          <cell r="C2636" t="str">
            <v>2220030101USD-142-05</v>
          </cell>
          <cell r="D2636" t="str">
            <v>Impuestos Municipales por Pagar (Impuestos por Pagar)</v>
          </cell>
          <cell r="E2636">
            <v>-9066.4</v>
          </cell>
          <cell r="F2636">
            <v>0</v>
          </cell>
          <cell r="G2636">
            <v>1133.3</v>
          </cell>
          <cell r="H2636">
            <v>-10199.700000000001</v>
          </cell>
          <cell r="I2636">
            <v>-9066.4</v>
          </cell>
          <cell r="J2636">
            <v>0</v>
          </cell>
          <cell r="K2636">
            <v>1133.3</v>
          </cell>
          <cell r="L2636">
            <v>-10199.700000000001</v>
          </cell>
        </row>
        <row r="2637">
          <cell r="A2637" t="str">
            <v>222003010801</v>
          </cell>
          <cell r="B2637">
            <v>20</v>
          </cell>
          <cell r="C2637" t="str">
            <v>2220030101USD-142-08</v>
          </cell>
          <cell r="D2637" t="str">
            <v>Impuestos Municipales por Pagar (Impuestos por Pagar)</v>
          </cell>
          <cell r="E2637">
            <v>-4423.0200000000004</v>
          </cell>
          <cell r="F2637">
            <v>0</v>
          </cell>
          <cell r="G2637">
            <v>0</v>
          </cell>
          <cell r="H2637">
            <v>-4423.0200000000004</v>
          </cell>
          <cell r="I2637">
            <v>-4423.0200000000004</v>
          </cell>
          <cell r="J2637">
            <v>0</v>
          </cell>
          <cell r="K2637">
            <v>0</v>
          </cell>
          <cell r="L2637">
            <v>-4423.0200000000004</v>
          </cell>
        </row>
        <row r="2638">
          <cell r="A2638" t="str">
            <v>222003011001</v>
          </cell>
          <cell r="B2638">
            <v>20</v>
          </cell>
          <cell r="C2638" t="str">
            <v>2220030101USD-142-10</v>
          </cell>
          <cell r="D2638" t="str">
            <v>Impuestos Municipales por Pagar (Impuestos por Pagar)</v>
          </cell>
          <cell r="E2638">
            <v>0</v>
          </cell>
          <cell r="F2638">
            <v>0</v>
          </cell>
          <cell r="G2638">
            <v>1864.54</v>
          </cell>
          <cell r="H2638">
            <v>-1864.54</v>
          </cell>
          <cell r="I2638">
            <v>0</v>
          </cell>
          <cell r="J2638">
            <v>0</v>
          </cell>
          <cell r="K2638">
            <v>1864.54</v>
          </cell>
          <cell r="L2638">
            <v>-1864.54</v>
          </cell>
        </row>
        <row r="2639">
          <cell r="A2639" t="str">
            <v>222003011101</v>
          </cell>
          <cell r="B2639">
            <v>20</v>
          </cell>
          <cell r="C2639" t="str">
            <v>2220030101USD-142-11</v>
          </cell>
          <cell r="D2639" t="str">
            <v>Impuestos Municipales por Pagar (Impuestos por Pagar)</v>
          </cell>
          <cell r="E2639">
            <v>-12541.26</v>
          </cell>
          <cell r="F2639">
            <v>0</v>
          </cell>
          <cell r="G2639">
            <v>0</v>
          </cell>
          <cell r="H2639">
            <v>-12541.26</v>
          </cell>
          <cell r="I2639">
            <v>-12541.26</v>
          </cell>
          <cell r="J2639">
            <v>0</v>
          </cell>
          <cell r="K2639">
            <v>0</v>
          </cell>
          <cell r="L2639">
            <v>-12541.26</v>
          </cell>
        </row>
        <row r="2640">
          <cell r="A2640" t="str">
            <v>222003011201</v>
          </cell>
          <cell r="B2640">
            <v>20</v>
          </cell>
          <cell r="C2640" t="str">
            <v>2220030101USD-142-12</v>
          </cell>
          <cell r="D2640" t="str">
            <v>Impuestos Municipales por Pagar (Impuestos por Pagar)</v>
          </cell>
          <cell r="E2640">
            <v>-39315.75</v>
          </cell>
          <cell r="F2640">
            <v>0</v>
          </cell>
          <cell r="G2640">
            <v>3460.88</v>
          </cell>
          <cell r="H2640">
            <v>-42776.63</v>
          </cell>
          <cell r="I2640">
            <v>-39315.75</v>
          </cell>
          <cell r="J2640">
            <v>0</v>
          </cell>
          <cell r="K2640">
            <v>3460.88</v>
          </cell>
          <cell r="L2640">
            <v>-42776.63</v>
          </cell>
        </row>
        <row r="2641">
          <cell r="A2641" t="str">
            <v>222003011301</v>
          </cell>
          <cell r="B2641">
            <v>20</v>
          </cell>
          <cell r="C2641" t="str">
            <v>2220030101USD-142-13</v>
          </cell>
          <cell r="D2641" t="str">
            <v>Impuestos Municipales por Pagar (Impuestos por Pagar)</v>
          </cell>
          <cell r="E2641">
            <v>-54299.12</v>
          </cell>
          <cell r="F2641">
            <v>0</v>
          </cell>
          <cell r="G2641">
            <v>0</v>
          </cell>
          <cell r="H2641">
            <v>-54299.12</v>
          </cell>
          <cell r="I2641">
            <v>-54299.12</v>
          </cell>
          <cell r="J2641">
            <v>0</v>
          </cell>
          <cell r="K2641">
            <v>0</v>
          </cell>
          <cell r="L2641">
            <v>-54299.12</v>
          </cell>
        </row>
        <row r="2642">
          <cell r="A2642" t="str">
            <v>222003011701</v>
          </cell>
          <cell r="B2642">
            <v>20</v>
          </cell>
          <cell r="C2642" t="str">
            <v>2220030101USD-142-17</v>
          </cell>
          <cell r="D2642" t="str">
            <v>Impuestos Municipales por Pagar (Impuestos por Pagar)</v>
          </cell>
          <cell r="E2642">
            <v>-17372.400000000001</v>
          </cell>
          <cell r="F2642">
            <v>0</v>
          </cell>
          <cell r="G2642">
            <v>1887.3</v>
          </cell>
          <cell r="H2642">
            <v>-19259.7</v>
          </cell>
          <cell r="I2642">
            <v>-17372.400000000001</v>
          </cell>
          <cell r="J2642">
            <v>0</v>
          </cell>
          <cell r="K2642">
            <v>1887.3</v>
          </cell>
          <cell r="L2642">
            <v>-19259.7</v>
          </cell>
        </row>
        <row r="2643">
          <cell r="A2643" t="str">
            <v>222003011801</v>
          </cell>
          <cell r="B2643">
            <v>20</v>
          </cell>
          <cell r="C2643" t="str">
            <v>2220030101USD-142-18</v>
          </cell>
          <cell r="D2643" t="str">
            <v>Impuestos Municipales por Pagar (Impuestos por Pagar)</v>
          </cell>
          <cell r="E2643">
            <v>-10184.370000000001</v>
          </cell>
          <cell r="F2643">
            <v>0</v>
          </cell>
          <cell r="G2643">
            <v>0</v>
          </cell>
          <cell r="H2643">
            <v>-10184.370000000001</v>
          </cell>
          <cell r="I2643">
            <v>-10184.370000000001</v>
          </cell>
          <cell r="J2643">
            <v>0</v>
          </cell>
          <cell r="K2643">
            <v>0</v>
          </cell>
          <cell r="L2643">
            <v>-10184.370000000001</v>
          </cell>
        </row>
        <row r="2644">
          <cell r="A2644" t="str">
            <v>222003011901</v>
          </cell>
          <cell r="B2644">
            <v>20</v>
          </cell>
          <cell r="C2644" t="str">
            <v>2220030101USD-142-19</v>
          </cell>
          <cell r="D2644" t="str">
            <v>Impuestos Municipales por Pagar (Impuestos por Pagar)</v>
          </cell>
          <cell r="E2644">
            <v>-42356.34</v>
          </cell>
          <cell r="F2644">
            <v>0</v>
          </cell>
          <cell r="G2644">
            <v>4062.34</v>
          </cell>
          <cell r="H2644">
            <v>-46418.68</v>
          </cell>
          <cell r="I2644">
            <v>-42356.34</v>
          </cell>
          <cell r="J2644">
            <v>0</v>
          </cell>
          <cell r="K2644">
            <v>4062.34</v>
          </cell>
          <cell r="L2644">
            <v>-46418.68</v>
          </cell>
        </row>
        <row r="2645">
          <cell r="A2645" t="str">
            <v>222003012201</v>
          </cell>
          <cell r="B2645">
            <v>20</v>
          </cell>
          <cell r="C2645" t="str">
            <v>2220030101USD-142-22</v>
          </cell>
          <cell r="D2645" t="str">
            <v>Impuestos Municipales por Pagar (Impuestos por Pagar)</v>
          </cell>
          <cell r="E2645">
            <v>-484.73</v>
          </cell>
          <cell r="F2645">
            <v>0</v>
          </cell>
          <cell r="G2645">
            <v>0</v>
          </cell>
          <cell r="H2645">
            <v>-484.73</v>
          </cell>
          <cell r="I2645">
            <v>-484.73</v>
          </cell>
          <cell r="J2645">
            <v>0</v>
          </cell>
          <cell r="K2645">
            <v>0</v>
          </cell>
          <cell r="L2645">
            <v>-484.73</v>
          </cell>
        </row>
        <row r="2646">
          <cell r="A2646" t="str">
            <v>222003012301</v>
          </cell>
          <cell r="B2646">
            <v>20</v>
          </cell>
          <cell r="C2646" t="str">
            <v>2220030101USD-142-23</v>
          </cell>
          <cell r="D2646" t="str">
            <v>Impuestos Municipales por Pagar (Impuestos por Pagar)</v>
          </cell>
          <cell r="E2646">
            <v>-15007.95</v>
          </cell>
          <cell r="F2646">
            <v>2.89</v>
          </cell>
          <cell r="G2646">
            <v>0</v>
          </cell>
          <cell r="H2646">
            <v>-15005.06</v>
          </cell>
          <cell r="I2646">
            <v>-15007.95</v>
          </cell>
          <cell r="J2646">
            <v>2.89</v>
          </cell>
          <cell r="K2646">
            <v>0</v>
          </cell>
          <cell r="L2646">
            <v>-15005.06</v>
          </cell>
        </row>
        <row r="2647">
          <cell r="A2647" t="str">
            <v>222003012401</v>
          </cell>
          <cell r="B2647">
            <v>20</v>
          </cell>
          <cell r="C2647" t="str">
            <v>2220030101USD-142-24</v>
          </cell>
          <cell r="D2647" t="str">
            <v>Impuestos Municipales por Pagar (Impuestos por Pagar)</v>
          </cell>
          <cell r="E2647">
            <v>-12215.77</v>
          </cell>
          <cell r="F2647">
            <v>0</v>
          </cell>
          <cell r="G2647">
            <v>0</v>
          </cell>
          <cell r="H2647">
            <v>-12215.77</v>
          </cell>
          <cell r="I2647">
            <v>-12215.77</v>
          </cell>
          <cell r="J2647">
            <v>0</v>
          </cell>
          <cell r="K2647">
            <v>0</v>
          </cell>
          <cell r="L2647">
            <v>-12215.77</v>
          </cell>
        </row>
        <row r="2648">
          <cell r="A2648" t="str">
            <v>222003012501</v>
          </cell>
          <cell r="B2648">
            <v>20</v>
          </cell>
          <cell r="C2648" t="str">
            <v>2220030101USD-142-25</v>
          </cell>
          <cell r="D2648" t="str">
            <v>Impuestos Municipales por Pagar (Impuestos por Pagar)</v>
          </cell>
          <cell r="E2648">
            <v>-9.52</v>
          </cell>
          <cell r="F2648">
            <v>0</v>
          </cell>
          <cell r="G2648">
            <v>1.58</v>
          </cell>
          <cell r="H2648">
            <v>-11.1</v>
          </cell>
          <cell r="I2648">
            <v>-9.52</v>
          </cell>
          <cell r="J2648">
            <v>0</v>
          </cell>
          <cell r="K2648">
            <v>1.58</v>
          </cell>
          <cell r="L2648">
            <v>-11.1</v>
          </cell>
        </row>
        <row r="2649">
          <cell r="A2649" t="str">
            <v>222003012701</v>
          </cell>
          <cell r="B2649">
            <v>20</v>
          </cell>
          <cell r="C2649" t="str">
            <v>2220030101USD-142-27</v>
          </cell>
          <cell r="D2649" t="str">
            <v>Impuestos Municipales por Pagar (Impuestos por Pagar)</v>
          </cell>
          <cell r="E2649">
            <v>-3670.1</v>
          </cell>
          <cell r="F2649">
            <v>36.71</v>
          </cell>
          <cell r="G2649">
            <v>173.75</v>
          </cell>
          <cell r="H2649">
            <v>-3807.14</v>
          </cell>
          <cell r="I2649">
            <v>-3670.1</v>
          </cell>
          <cell r="J2649">
            <v>36.71</v>
          </cell>
          <cell r="K2649">
            <v>173.75</v>
          </cell>
          <cell r="L2649">
            <v>-3807.14</v>
          </cell>
        </row>
        <row r="2650">
          <cell r="A2650" t="str">
            <v>222003015801</v>
          </cell>
          <cell r="B2650">
            <v>20</v>
          </cell>
          <cell r="C2650" t="str">
            <v>2220030101USD-142-58</v>
          </cell>
          <cell r="D2650" t="str">
            <v>Impuestos Municipales por Pagar (Impuestos por Pagar)</v>
          </cell>
          <cell r="E2650">
            <v>-7</v>
          </cell>
          <cell r="F2650">
            <v>7</v>
          </cell>
          <cell r="G2650">
            <v>7</v>
          </cell>
          <cell r="H2650">
            <v>-7</v>
          </cell>
          <cell r="I2650">
            <v>-7</v>
          </cell>
          <cell r="J2650">
            <v>7</v>
          </cell>
          <cell r="K2650">
            <v>7</v>
          </cell>
          <cell r="L2650">
            <v>-7</v>
          </cell>
        </row>
        <row r="2651">
          <cell r="A2651" t="str">
            <v>2220030202</v>
          </cell>
          <cell r="B2651">
            <v>14</v>
          </cell>
          <cell r="C2651" t="str">
            <v>2220030202 USD</v>
          </cell>
          <cell r="D2651" t="str">
            <v>Servicios públicos Energia Electrica</v>
          </cell>
          <cell r="E2651">
            <v>-6946</v>
          </cell>
          <cell r="F2651">
            <v>6948.7</v>
          </cell>
          <cell r="G2651">
            <v>3686</v>
          </cell>
          <cell r="H2651">
            <v>-3683.3</v>
          </cell>
          <cell r="I2651">
            <v>-6946</v>
          </cell>
          <cell r="J2651">
            <v>6948.7</v>
          </cell>
          <cell r="K2651">
            <v>3686</v>
          </cell>
          <cell r="L2651">
            <v>-3683.3</v>
          </cell>
        </row>
        <row r="2652">
          <cell r="A2652" t="str">
            <v>222003020102</v>
          </cell>
          <cell r="B2652">
            <v>20</v>
          </cell>
          <cell r="C2652" t="str">
            <v>2220030202USD-157-01</v>
          </cell>
          <cell r="D2652" t="str">
            <v>Servicios públicos Energia Electrica (Otras Obligaciones - Otros Gastos por Paga</v>
          </cell>
          <cell r="E2652">
            <v>-454.81</v>
          </cell>
          <cell r="F2652">
            <v>454.81</v>
          </cell>
          <cell r="G2652">
            <v>398.86</v>
          </cell>
          <cell r="H2652">
            <v>-398.86</v>
          </cell>
          <cell r="I2652">
            <v>-454.81</v>
          </cell>
          <cell r="J2652">
            <v>454.81</v>
          </cell>
          <cell r="K2652">
            <v>398.86</v>
          </cell>
          <cell r="L2652">
            <v>-398.86</v>
          </cell>
        </row>
        <row r="2653">
          <cell r="A2653" t="str">
            <v>222003020402</v>
          </cell>
          <cell r="B2653">
            <v>20</v>
          </cell>
          <cell r="C2653" t="str">
            <v>2220030202USD-157-04</v>
          </cell>
          <cell r="D2653" t="str">
            <v>Servicios públicos Energia Electrica (Otras Obligaciones - Otros Gastos por Paga</v>
          </cell>
          <cell r="E2653">
            <v>-517.01</v>
          </cell>
          <cell r="F2653">
            <v>518.63</v>
          </cell>
          <cell r="G2653">
            <v>520.25</v>
          </cell>
          <cell r="H2653">
            <v>-518.63</v>
          </cell>
          <cell r="I2653">
            <v>-517.01</v>
          </cell>
          <cell r="J2653">
            <v>518.63</v>
          </cell>
          <cell r="K2653">
            <v>520.25</v>
          </cell>
          <cell r="L2653">
            <v>-518.63</v>
          </cell>
        </row>
        <row r="2654">
          <cell r="A2654" t="str">
            <v>222003020502</v>
          </cell>
          <cell r="B2654">
            <v>20</v>
          </cell>
          <cell r="C2654" t="str">
            <v>2220030202USD-157-05</v>
          </cell>
          <cell r="D2654" t="str">
            <v>Servicios públicos Energia Electrica (Otras Obligaciones - Otros Gastos por Paga</v>
          </cell>
          <cell r="E2654">
            <v>-40</v>
          </cell>
          <cell r="F2654">
            <v>40</v>
          </cell>
          <cell r="G2654">
            <v>0</v>
          </cell>
          <cell r="H2654">
            <v>0</v>
          </cell>
          <cell r="I2654">
            <v>-40</v>
          </cell>
          <cell r="J2654">
            <v>40</v>
          </cell>
          <cell r="K2654">
            <v>0</v>
          </cell>
          <cell r="L2654">
            <v>0</v>
          </cell>
        </row>
        <row r="2655">
          <cell r="A2655" t="str">
            <v>222003021202</v>
          </cell>
          <cell r="B2655">
            <v>20</v>
          </cell>
          <cell r="C2655" t="str">
            <v>2220030202USD-157-12</v>
          </cell>
          <cell r="D2655" t="str">
            <v>Servicios públicos Energia Electrica (Otras Obligaciones - Otros Gastos por Paga</v>
          </cell>
          <cell r="E2655">
            <v>-22.87</v>
          </cell>
          <cell r="F2655">
            <v>22.87</v>
          </cell>
          <cell r="G2655">
            <v>1465.19</v>
          </cell>
          <cell r="H2655">
            <v>-1465.19</v>
          </cell>
          <cell r="I2655">
            <v>-22.87</v>
          </cell>
          <cell r="J2655">
            <v>22.87</v>
          </cell>
          <cell r="K2655">
            <v>1465.19</v>
          </cell>
          <cell r="L2655">
            <v>-1465.19</v>
          </cell>
        </row>
        <row r="2656">
          <cell r="A2656" t="str">
            <v>222003021302</v>
          </cell>
          <cell r="B2656">
            <v>20</v>
          </cell>
          <cell r="C2656" t="str">
            <v>2220030202USD-157-13</v>
          </cell>
          <cell r="D2656" t="str">
            <v>Servicios públicos Energia Electrica (Otras Obligaciones - Otros Gastos por Paga</v>
          </cell>
          <cell r="E2656">
            <v>-20</v>
          </cell>
          <cell r="F2656">
            <v>20</v>
          </cell>
          <cell r="G2656">
            <v>784.2</v>
          </cell>
          <cell r="H2656">
            <v>-784.2</v>
          </cell>
          <cell r="I2656">
            <v>-20</v>
          </cell>
          <cell r="J2656">
            <v>20</v>
          </cell>
          <cell r="K2656">
            <v>784.2</v>
          </cell>
          <cell r="L2656">
            <v>-784.2</v>
          </cell>
        </row>
        <row r="2657">
          <cell r="A2657" t="str">
            <v>222003021702</v>
          </cell>
          <cell r="B2657">
            <v>20</v>
          </cell>
          <cell r="C2657" t="str">
            <v>2220030202USD-157-17</v>
          </cell>
          <cell r="D2657" t="str">
            <v>Servicios públicos Energia Electrica (Otras Obligaciones - Otros Gastos por Paga</v>
          </cell>
          <cell r="E2657">
            <v>0</v>
          </cell>
          <cell r="F2657">
            <v>0</v>
          </cell>
          <cell r="G2657">
            <v>1.06</v>
          </cell>
          <cell r="H2657">
            <v>-1.06</v>
          </cell>
          <cell r="I2657">
            <v>0</v>
          </cell>
          <cell r="J2657">
            <v>0</v>
          </cell>
          <cell r="K2657">
            <v>1.06</v>
          </cell>
          <cell r="L2657">
            <v>-1.06</v>
          </cell>
        </row>
        <row r="2658">
          <cell r="A2658" t="str">
            <v>222003021902</v>
          </cell>
          <cell r="B2658">
            <v>20</v>
          </cell>
          <cell r="C2658" t="str">
            <v>2220030202USD-157-19</v>
          </cell>
          <cell r="D2658" t="str">
            <v>Servicios públicos Energia Electrica (Otras Obligaciones - Otros Gastos por Paga</v>
          </cell>
          <cell r="E2658">
            <v>-1519.25</v>
          </cell>
          <cell r="F2658">
            <v>1519.25</v>
          </cell>
          <cell r="G2658">
            <v>0</v>
          </cell>
          <cell r="H2658">
            <v>0</v>
          </cell>
          <cell r="I2658">
            <v>-1519.25</v>
          </cell>
          <cell r="J2658">
            <v>1519.25</v>
          </cell>
          <cell r="K2658">
            <v>0</v>
          </cell>
          <cell r="L2658">
            <v>0</v>
          </cell>
        </row>
        <row r="2659">
          <cell r="A2659" t="str">
            <v>222003022302</v>
          </cell>
          <cell r="B2659">
            <v>20</v>
          </cell>
          <cell r="C2659" t="str">
            <v>2220030202USD-157-23</v>
          </cell>
          <cell r="D2659" t="str">
            <v>Servicios públicos Energia Electrica (Otras Obligaciones - Otros Gastos por Paga</v>
          </cell>
          <cell r="E2659">
            <v>-953.18</v>
          </cell>
          <cell r="F2659">
            <v>953.18</v>
          </cell>
          <cell r="G2659">
            <v>0</v>
          </cell>
          <cell r="H2659">
            <v>0</v>
          </cell>
          <cell r="I2659">
            <v>-953.18</v>
          </cell>
          <cell r="J2659">
            <v>953.18</v>
          </cell>
          <cell r="K2659">
            <v>0</v>
          </cell>
          <cell r="L2659">
            <v>0</v>
          </cell>
        </row>
        <row r="2660">
          <cell r="A2660" t="str">
            <v>222003022402</v>
          </cell>
          <cell r="B2660">
            <v>20</v>
          </cell>
          <cell r="C2660" t="str">
            <v>2220030202USD-157-24</v>
          </cell>
          <cell r="D2660" t="str">
            <v>Servicios públicos Energia Electrica (Otras Obligaciones - Otros Gastos por Paga</v>
          </cell>
          <cell r="E2660">
            <v>-1321.38</v>
          </cell>
          <cell r="F2660">
            <v>1322.07</v>
          </cell>
          <cell r="G2660">
            <v>0.69</v>
          </cell>
          <cell r="H2660">
            <v>0</v>
          </cell>
          <cell r="I2660">
            <v>-1321.38</v>
          </cell>
          <cell r="J2660">
            <v>1322.07</v>
          </cell>
          <cell r="K2660">
            <v>0.69</v>
          </cell>
          <cell r="L2660">
            <v>0</v>
          </cell>
        </row>
        <row r="2661">
          <cell r="A2661" t="str">
            <v>222003024102</v>
          </cell>
          <cell r="B2661">
            <v>20</v>
          </cell>
          <cell r="C2661" t="str">
            <v>2220030202USD-157-41</v>
          </cell>
          <cell r="D2661" t="str">
            <v>Servicios públicos Energia Electrica (Otras Obligaciones - Otros Gastos por Paga</v>
          </cell>
          <cell r="E2661">
            <v>-1556.86</v>
          </cell>
          <cell r="F2661">
            <v>1557.25</v>
          </cell>
          <cell r="G2661">
            <v>0.39</v>
          </cell>
          <cell r="H2661">
            <v>0</v>
          </cell>
          <cell r="I2661">
            <v>-1556.86</v>
          </cell>
          <cell r="J2661">
            <v>1557.25</v>
          </cell>
          <cell r="K2661">
            <v>0.39</v>
          </cell>
          <cell r="L2661">
            <v>0</v>
          </cell>
        </row>
        <row r="2662">
          <cell r="A2662" t="str">
            <v>222003025802</v>
          </cell>
          <cell r="B2662">
            <v>20</v>
          </cell>
          <cell r="C2662" t="str">
            <v>2220030202USD-157-58</v>
          </cell>
          <cell r="D2662" t="str">
            <v>Servicios públicos Energia Electrica (Otras Obligaciones - Otros Gastos por Paga</v>
          </cell>
          <cell r="E2662">
            <v>-540.64</v>
          </cell>
          <cell r="F2662">
            <v>540.64</v>
          </cell>
          <cell r="G2662">
            <v>515.36</v>
          </cell>
          <cell r="H2662">
            <v>-515.36</v>
          </cell>
          <cell r="I2662">
            <v>-540.64</v>
          </cell>
          <cell r="J2662">
            <v>540.64</v>
          </cell>
          <cell r="K2662">
            <v>515.36</v>
          </cell>
          <cell r="L2662">
            <v>-515.36</v>
          </cell>
        </row>
        <row r="2663">
          <cell r="A2663" t="str">
            <v>2220030203</v>
          </cell>
          <cell r="B2663">
            <v>14</v>
          </cell>
          <cell r="C2663" t="str">
            <v>2220030203 USD</v>
          </cell>
          <cell r="D2663" t="str">
            <v>Servicios públicos Agua Potable</v>
          </cell>
          <cell r="E2663">
            <v>-184.41</v>
          </cell>
          <cell r="F2663">
            <v>244.41</v>
          </cell>
          <cell r="G2663">
            <v>293.75</v>
          </cell>
          <cell r="H2663">
            <v>-233.75</v>
          </cell>
          <cell r="I2663">
            <v>-184.41</v>
          </cell>
          <cell r="J2663">
            <v>244.41</v>
          </cell>
          <cell r="K2663">
            <v>293.75</v>
          </cell>
          <cell r="L2663">
            <v>-233.75</v>
          </cell>
        </row>
        <row r="2664">
          <cell r="A2664" t="str">
            <v>222003020003</v>
          </cell>
          <cell r="B2664">
            <v>20</v>
          </cell>
          <cell r="C2664" t="str">
            <v>2220030203USD-157-00</v>
          </cell>
          <cell r="D2664" t="str">
            <v>Servicios públicos Agua Potable (Otras Obligaciones - Otros Gastos por Pagar)</v>
          </cell>
          <cell r="E2664">
            <v>0</v>
          </cell>
          <cell r="F2664">
            <v>0</v>
          </cell>
          <cell r="G2664">
            <v>3</v>
          </cell>
          <cell r="H2664">
            <v>-3</v>
          </cell>
          <cell r="I2664">
            <v>0</v>
          </cell>
          <cell r="J2664">
            <v>0</v>
          </cell>
          <cell r="K2664">
            <v>3</v>
          </cell>
          <cell r="L2664">
            <v>-3</v>
          </cell>
        </row>
        <row r="2665">
          <cell r="A2665" t="str">
            <v>222003020103</v>
          </cell>
          <cell r="B2665">
            <v>20</v>
          </cell>
          <cell r="C2665" t="str">
            <v>2220030203USD-157-01</v>
          </cell>
          <cell r="D2665" t="str">
            <v>Servicios públicos Agua Potable (Otras Obligaciones - Otros Gastos por Pagar)</v>
          </cell>
          <cell r="E2665">
            <v>-10.33</v>
          </cell>
          <cell r="F2665">
            <v>10.33</v>
          </cell>
          <cell r="G2665">
            <v>9.59</v>
          </cell>
          <cell r="H2665">
            <v>-9.59</v>
          </cell>
          <cell r="I2665">
            <v>-10.33</v>
          </cell>
          <cell r="J2665">
            <v>10.33</v>
          </cell>
          <cell r="K2665">
            <v>9.59</v>
          </cell>
          <cell r="L2665">
            <v>-9.59</v>
          </cell>
        </row>
        <row r="2666">
          <cell r="A2666" t="str">
            <v>222003020403</v>
          </cell>
          <cell r="B2666">
            <v>20</v>
          </cell>
          <cell r="C2666" t="str">
            <v>2220030203USD-157-04</v>
          </cell>
          <cell r="D2666" t="str">
            <v>Servicios públicos Agua Potable (Otras Obligaciones - Otros Gastos por Pagar)</v>
          </cell>
          <cell r="E2666">
            <v>-105</v>
          </cell>
          <cell r="F2666">
            <v>105</v>
          </cell>
          <cell r="G2666">
            <v>90</v>
          </cell>
          <cell r="H2666">
            <v>-90</v>
          </cell>
          <cell r="I2666">
            <v>-105</v>
          </cell>
          <cell r="J2666">
            <v>105</v>
          </cell>
          <cell r="K2666">
            <v>90</v>
          </cell>
          <cell r="L2666">
            <v>-90</v>
          </cell>
        </row>
        <row r="2667">
          <cell r="A2667" t="str">
            <v>222003020503</v>
          </cell>
          <cell r="B2667">
            <v>20</v>
          </cell>
          <cell r="C2667" t="str">
            <v>2220030203USD-157-05</v>
          </cell>
          <cell r="D2667" t="str">
            <v>Servicios públicos Agua Potable (Otras Obligaciones - Otros Gastos por Pagar)</v>
          </cell>
          <cell r="E2667">
            <v>0</v>
          </cell>
          <cell r="F2667">
            <v>40</v>
          </cell>
          <cell r="G2667">
            <v>76.2</v>
          </cell>
          <cell r="H2667">
            <v>-36.200000000000003</v>
          </cell>
          <cell r="I2667">
            <v>0</v>
          </cell>
          <cell r="J2667">
            <v>40</v>
          </cell>
          <cell r="K2667">
            <v>76.2</v>
          </cell>
          <cell r="L2667">
            <v>-36.200000000000003</v>
          </cell>
        </row>
        <row r="2668">
          <cell r="A2668" t="str">
            <v>222003021303</v>
          </cell>
          <cell r="B2668">
            <v>20</v>
          </cell>
          <cell r="C2668" t="str">
            <v>2220030203USD-157-13</v>
          </cell>
          <cell r="D2668" t="str">
            <v>Servicios públicos Agua Potable (Otras Obligaciones - Otros Gastos por Pagar)</v>
          </cell>
          <cell r="E2668">
            <v>0</v>
          </cell>
          <cell r="F2668">
            <v>20</v>
          </cell>
          <cell r="G2668">
            <v>34.9</v>
          </cell>
          <cell r="H2668">
            <v>-14.9</v>
          </cell>
          <cell r="I2668">
            <v>0</v>
          </cell>
          <cell r="J2668">
            <v>20</v>
          </cell>
          <cell r="K2668">
            <v>34.9</v>
          </cell>
          <cell r="L2668">
            <v>-14.9</v>
          </cell>
        </row>
        <row r="2669">
          <cell r="A2669" t="str">
            <v>222003025803</v>
          </cell>
          <cell r="B2669">
            <v>20</v>
          </cell>
          <cell r="C2669" t="str">
            <v>2220030203USD-157-58</v>
          </cell>
          <cell r="D2669" t="str">
            <v>Servicios públicos Agua Potable (Otras Obligaciones - Otros Gastos por Pagar)</v>
          </cell>
          <cell r="E2669">
            <v>-4.55</v>
          </cell>
          <cell r="F2669">
            <v>4.55</v>
          </cell>
          <cell r="G2669">
            <v>4.55</v>
          </cell>
          <cell r="H2669">
            <v>-4.55</v>
          </cell>
          <cell r="I2669">
            <v>-4.55</v>
          </cell>
          <cell r="J2669">
            <v>4.55</v>
          </cell>
          <cell r="K2669">
            <v>4.55</v>
          </cell>
          <cell r="L2669">
            <v>-4.55</v>
          </cell>
        </row>
        <row r="2670">
          <cell r="A2670" t="str">
            <v>222003025903</v>
          </cell>
          <cell r="B2670">
            <v>20</v>
          </cell>
          <cell r="C2670" t="str">
            <v>2220030203USD-157-59</v>
          </cell>
          <cell r="D2670" t="str">
            <v>Servicios públicos Agua Potable (Otras Obligaciones - Otros Gastos por Pagar)</v>
          </cell>
          <cell r="E2670">
            <v>-64.53</v>
          </cell>
          <cell r="F2670">
            <v>64.53</v>
          </cell>
          <cell r="G2670">
            <v>75.510000000000005</v>
          </cell>
          <cell r="H2670">
            <v>-75.510000000000005</v>
          </cell>
          <cell r="I2670">
            <v>-64.53</v>
          </cell>
          <cell r="J2670">
            <v>64.53</v>
          </cell>
          <cell r="K2670">
            <v>75.510000000000005</v>
          </cell>
          <cell r="L2670">
            <v>-75.510000000000005</v>
          </cell>
        </row>
        <row r="2671">
          <cell r="A2671" t="str">
            <v>2220030301</v>
          </cell>
          <cell r="B2671">
            <v>14</v>
          </cell>
          <cell r="C2671" t="str">
            <v>2220030301 USD</v>
          </cell>
          <cell r="D2671" t="str">
            <v>Cuota patronal ISSS</v>
          </cell>
          <cell r="E2671">
            <v>-28799.06</v>
          </cell>
          <cell r="F2671">
            <v>28823.78</v>
          </cell>
          <cell r="G2671">
            <v>28732.73</v>
          </cell>
          <cell r="H2671">
            <v>-28708.01</v>
          </cell>
          <cell r="I2671">
            <v>-28799.06</v>
          </cell>
          <cell r="J2671">
            <v>28823.78</v>
          </cell>
          <cell r="K2671">
            <v>28732.73</v>
          </cell>
          <cell r="L2671">
            <v>-28708.01</v>
          </cell>
        </row>
        <row r="2672">
          <cell r="A2672" t="str">
            <v>222003030001</v>
          </cell>
          <cell r="B2672">
            <v>20</v>
          </cell>
          <cell r="C2672" t="str">
            <v>2220030301USD-739-00</v>
          </cell>
          <cell r="D2672" t="str">
            <v>Cuota patronal ISSS (Gastos de Personal por Pagar (X))</v>
          </cell>
          <cell r="E2672">
            <v>-28799.06</v>
          </cell>
          <cell r="F2672">
            <v>28823.78</v>
          </cell>
          <cell r="G2672">
            <v>28732.73</v>
          </cell>
          <cell r="H2672">
            <v>-28708.01</v>
          </cell>
          <cell r="I2672">
            <v>-28799.06</v>
          </cell>
          <cell r="J2672">
            <v>28823.78</v>
          </cell>
          <cell r="K2672">
            <v>28732.73</v>
          </cell>
          <cell r="L2672">
            <v>-28708.01</v>
          </cell>
        </row>
        <row r="2673">
          <cell r="A2673" t="str">
            <v>2220030499</v>
          </cell>
          <cell r="B2673">
            <v>14</v>
          </cell>
          <cell r="C2673" t="str">
            <v>2220030499 USD</v>
          </cell>
          <cell r="D2673" t="str">
            <v>Proveedores</v>
          </cell>
          <cell r="E2673">
            <v>-118476.72</v>
          </cell>
          <cell r="F2673">
            <v>1557877.69</v>
          </cell>
          <cell r="G2673">
            <v>2289285.75</v>
          </cell>
          <cell r="H2673">
            <v>-849884.78</v>
          </cell>
          <cell r="I2673">
            <v>-118476.72</v>
          </cell>
          <cell r="J2673">
            <v>1557877.69</v>
          </cell>
          <cell r="K2673">
            <v>2289285.75</v>
          </cell>
          <cell r="L2673">
            <v>-849884.78</v>
          </cell>
        </row>
        <row r="2674">
          <cell r="A2674" t="str">
            <v>222003040099</v>
          </cell>
          <cell r="B2674">
            <v>20</v>
          </cell>
          <cell r="C2674" t="str">
            <v>2220030499USD-141-00</v>
          </cell>
          <cell r="D2674" t="str">
            <v>Proveedores (Otras Obligaciones por Pagar)</v>
          </cell>
          <cell r="E2674">
            <v>-118476.72</v>
          </cell>
          <cell r="F2674">
            <v>1557877.69</v>
          </cell>
          <cell r="G2674">
            <v>2289285.75</v>
          </cell>
          <cell r="H2674">
            <v>-849884.78</v>
          </cell>
          <cell r="I2674">
            <v>-118476.72</v>
          </cell>
          <cell r="J2674">
            <v>1557877.69</v>
          </cell>
          <cell r="K2674">
            <v>2289285.75</v>
          </cell>
          <cell r="L2674">
            <v>-849884.78</v>
          </cell>
        </row>
        <row r="2675">
          <cell r="A2675" t="str">
            <v>222004</v>
          </cell>
          <cell r="B2675">
            <v>6</v>
          </cell>
          <cell r="C2675">
            <v>222004</v>
          </cell>
          <cell r="D2675" t="str">
            <v>IMPUESTO SOBRE LA RENTA</v>
          </cell>
          <cell r="I2675">
            <v>-183428.35</v>
          </cell>
          <cell r="J2675">
            <v>183929.19</v>
          </cell>
          <cell r="K2675">
            <v>500.84</v>
          </cell>
          <cell r="L2675">
            <v>0</v>
          </cell>
        </row>
        <row r="2676">
          <cell r="A2676" t="str">
            <v>22200400 U</v>
          </cell>
          <cell r="B2676">
            <v>12</v>
          </cell>
          <cell r="C2676" t="str">
            <v>22200400 USD</v>
          </cell>
          <cell r="D2676" t="str">
            <v>Impuesto sobre la renta</v>
          </cell>
          <cell r="E2676">
            <v>-183428.35</v>
          </cell>
          <cell r="F2676">
            <v>183929.19</v>
          </cell>
          <cell r="G2676">
            <v>500.84</v>
          </cell>
          <cell r="H2676">
            <v>0</v>
          </cell>
          <cell r="I2676">
            <v>-183428.35</v>
          </cell>
          <cell r="J2676">
            <v>183929.19</v>
          </cell>
          <cell r="K2676">
            <v>500.84</v>
          </cell>
          <cell r="L2676">
            <v>0</v>
          </cell>
        </row>
        <row r="2677">
          <cell r="A2677" t="str">
            <v>2220040000</v>
          </cell>
          <cell r="B2677">
            <v>18</v>
          </cell>
          <cell r="C2677" t="str">
            <v>22200400USD-429-00</v>
          </cell>
          <cell r="D2677" t="str">
            <v>Impuesto sobre la renta (Obligaciones por Impuestos ( No ingresos ) (III))</v>
          </cell>
          <cell r="E2677">
            <v>-183428.35</v>
          </cell>
          <cell r="F2677">
            <v>183929.19</v>
          </cell>
          <cell r="G2677">
            <v>500.84</v>
          </cell>
          <cell r="H2677">
            <v>0</v>
          </cell>
          <cell r="I2677">
            <v>-183428.35</v>
          </cell>
          <cell r="J2677">
            <v>183929.19</v>
          </cell>
          <cell r="K2677">
            <v>500.84</v>
          </cell>
          <cell r="L2677">
            <v>0</v>
          </cell>
        </row>
        <row r="2678">
          <cell r="A2678" t="str">
            <v>222005</v>
          </cell>
          <cell r="B2678">
            <v>6</v>
          </cell>
          <cell r="C2678">
            <v>222005</v>
          </cell>
          <cell r="D2678" t="str">
            <v>PASIVOS TRANSITORIOS</v>
          </cell>
          <cell r="I2678">
            <v>-52174.83</v>
          </cell>
          <cell r="J2678">
            <v>5891.16</v>
          </cell>
          <cell r="K2678">
            <v>4626.07</v>
          </cell>
          <cell r="L2678">
            <v>-50909.74</v>
          </cell>
        </row>
        <row r="2679">
          <cell r="A2679" t="str">
            <v>22200501 U</v>
          </cell>
          <cell r="B2679">
            <v>12</v>
          </cell>
          <cell r="C2679" t="str">
            <v>22200501 USD</v>
          </cell>
          <cell r="D2679" t="str">
            <v>Derechos registrales</v>
          </cell>
          <cell r="E2679">
            <v>-52174.83</v>
          </cell>
          <cell r="F2679">
            <v>5891.16</v>
          </cell>
          <cell r="G2679">
            <v>4626.07</v>
          </cell>
          <cell r="H2679">
            <v>-50909.74</v>
          </cell>
          <cell r="I2679">
            <v>-52174.83</v>
          </cell>
          <cell r="J2679">
            <v>5891.16</v>
          </cell>
          <cell r="K2679">
            <v>4626.07</v>
          </cell>
          <cell r="L2679">
            <v>-50909.74</v>
          </cell>
        </row>
        <row r="2680">
          <cell r="A2680" t="str">
            <v>2220050100</v>
          </cell>
          <cell r="B2680">
            <v>18</v>
          </cell>
          <cell r="C2680" t="str">
            <v>22200501USD-529-00</v>
          </cell>
          <cell r="D2680" t="str">
            <v>Derechos registrales (Otras Obligaciones)</v>
          </cell>
          <cell r="E2680">
            <v>-52174.83</v>
          </cell>
          <cell r="F2680">
            <v>5891.16</v>
          </cell>
          <cell r="G2680">
            <v>4626.07</v>
          </cell>
          <cell r="H2680">
            <v>-50909.74</v>
          </cell>
          <cell r="I2680">
            <v>-52174.83</v>
          </cell>
          <cell r="J2680">
            <v>5891.16</v>
          </cell>
          <cell r="K2680">
            <v>4626.07</v>
          </cell>
          <cell r="L2680">
            <v>-50909.74</v>
          </cell>
        </row>
        <row r="2681">
          <cell r="A2681" t="str">
            <v>222006</v>
          </cell>
          <cell r="B2681">
            <v>6</v>
          </cell>
          <cell r="C2681">
            <v>222006</v>
          </cell>
          <cell r="D2681" t="str">
            <v>CONTRIBUCIONES ESPECIALES POR LEY</v>
          </cell>
          <cell r="I2681">
            <v>-119279.78</v>
          </cell>
          <cell r="J2681">
            <v>0</v>
          </cell>
          <cell r="K2681">
            <v>45395.31</v>
          </cell>
          <cell r="L2681">
            <v>-164675.09</v>
          </cell>
        </row>
        <row r="2682">
          <cell r="A2682" t="str">
            <v>2220060101</v>
          </cell>
          <cell r="B2682">
            <v>14</v>
          </cell>
          <cell r="C2682" t="str">
            <v>2220060101 USD</v>
          </cell>
          <cell r="D2682" t="str">
            <v>Plan de seguridad ciudadana-Grandes contribuyentes</v>
          </cell>
          <cell r="E2682">
            <v>-119279.78</v>
          </cell>
          <cell r="F2682">
            <v>0</v>
          </cell>
          <cell r="G2682">
            <v>45395.31</v>
          </cell>
          <cell r="H2682">
            <v>-164675.09</v>
          </cell>
          <cell r="I2682">
            <v>-119279.78</v>
          </cell>
          <cell r="J2682">
            <v>0</v>
          </cell>
          <cell r="K2682">
            <v>45395.31</v>
          </cell>
          <cell r="L2682">
            <v>-164675.09</v>
          </cell>
        </row>
        <row r="2683">
          <cell r="A2683" t="str">
            <v>222006010001</v>
          </cell>
          <cell r="B2683">
            <v>20</v>
          </cell>
          <cell r="C2683" t="str">
            <v>2220060101USD-529-00</v>
          </cell>
          <cell r="D2683" t="str">
            <v>Plan de seguridad ciudadana-Grandes contribuyentes (Otras Obligaciones)</v>
          </cell>
          <cell r="E2683">
            <v>-119279.78</v>
          </cell>
          <cell r="F2683">
            <v>0</v>
          </cell>
          <cell r="G2683">
            <v>45395.31</v>
          </cell>
          <cell r="H2683">
            <v>-164675.09</v>
          </cell>
          <cell r="I2683">
            <v>-119279.78</v>
          </cell>
          <cell r="J2683">
            <v>0</v>
          </cell>
          <cell r="K2683">
            <v>45395.31</v>
          </cell>
          <cell r="L2683">
            <v>-164675.09</v>
          </cell>
        </row>
        <row r="2684">
          <cell r="A2684" t="str">
            <v>222099</v>
          </cell>
          <cell r="B2684">
            <v>6</v>
          </cell>
          <cell r="C2684">
            <v>222099</v>
          </cell>
          <cell r="D2684" t="str">
            <v>OTRAS</v>
          </cell>
          <cell r="I2684">
            <v>-662068.72</v>
          </cell>
          <cell r="J2684">
            <v>39409969.159999996</v>
          </cell>
          <cell r="K2684">
            <v>39538737.75</v>
          </cell>
          <cell r="L2684">
            <v>-790837.31</v>
          </cell>
        </row>
        <row r="2685">
          <cell r="A2685" t="str">
            <v>22209901 U</v>
          </cell>
          <cell r="B2685">
            <v>12</v>
          </cell>
          <cell r="C2685" t="str">
            <v>22209901 USD</v>
          </cell>
          <cell r="D2685" t="str">
            <v>Sobrantes de caja - ML</v>
          </cell>
          <cell r="E2685">
            <v>-5431.64</v>
          </cell>
          <cell r="F2685">
            <v>6893.18</v>
          </cell>
          <cell r="G2685">
            <v>3322.23</v>
          </cell>
          <cell r="H2685">
            <v>-1860.69</v>
          </cell>
          <cell r="I2685">
            <v>-5431.64</v>
          </cell>
          <cell r="J2685">
            <v>6893.18</v>
          </cell>
          <cell r="K2685">
            <v>3322.23</v>
          </cell>
          <cell r="L2685">
            <v>-1860.69</v>
          </cell>
        </row>
        <row r="2686">
          <cell r="A2686" t="str">
            <v>2220990100</v>
          </cell>
          <cell r="B2686">
            <v>18</v>
          </cell>
          <cell r="C2686" t="str">
            <v>22209901USD-529-00</v>
          </cell>
          <cell r="D2686" t="str">
            <v>Sobrantes de caja - ML (Otras Obligaciones)</v>
          </cell>
          <cell r="E2686">
            <v>-20</v>
          </cell>
          <cell r="F2686">
            <v>892</v>
          </cell>
          <cell r="G2686">
            <v>896.51</v>
          </cell>
          <cell r="H2686">
            <v>-24.51</v>
          </cell>
          <cell r="I2686">
            <v>-20</v>
          </cell>
          <cell r="J2686">
            <v>892</v>
          </cell>
          <cell r="K2686">
            <v>896.51</v>
          </cell>
          <cell r="L2686">
            <v>-24.51</v>
          </cell>
        </row>
        <row r="2687">
          <cell r="A2687" t="str">
            <v>2220990101</v>
          </cell>
          <cell r="B2687">
            <v>18</v>
          </cell>
          <cell r="C2687" t="str">
            <v>22209901USD-529-01</v>
          </cell>
          <cell r="D2687" t="str">
            <v>Sobrantes de caja - ML (Otras Obligaciones)</v>
          </cell>
          <cell r="E2687">
            <v>-109.67</v>
          </cell>
          <cell r="F2687">
            <v>108.13</v>
          </cell>
          <cell r="G2687">
            <v>2</v>
          </cell>
          <cell r="H2687">
            <v>-3.54</v>
          </cell>
          <cell r="I2687">
            <v>-109.67</v>
          </cell>
          <cell r="J2687">
            <v>108.13</v>
          </cell>
          <cell r="K2687">
            <v>2</v>
          </cell>
          <cell r="L2687">
            <v>-3.54</v>
          </cell>
        </row>
        <row r="2688">
          <cell r="A2688" t="str">
            <v>2220990102</v>
          </cell>
          <cell r="B2688">
            <v>18</v>
          </cell>
          <cell r="C2688" t="str">
            <v>22209901USD-529-02</v>
          </cell>
          <cell r="D2688" t="str">
            <v>Sobrantes de caja - ML (Otras Obligaciones)</v>
          </cell>
          <cell r="E2688">
            <v>-34.049999999999997</v>
          </cell>
          <cell r="F2688">
            <v>33.049999999999997</v>
          </cell>
          <cell r="G2688">
            <v>1</v>
          </cell>
          <cell r="H2688">
            <v>-2</v>
          </cell>
          <cell r="I2688">
            <v>-34.049999999999997</v>
          </cell>
          <cell r="J2688">
            <v>33.049999999999997</v>
          </cell>
          <cell r="K2688">
            <v>1</v>
          </cell>
          <cell r="L2688">
            <v>-2</v>
          </cell>
        </row>
        <row r="2689">
          <cell r="A2689" t="str">
            <v>2220990103</v>
          </cell>
          <cell r="B2689">
            <v>18</v>
          </cell>
          <cell r="C2689" t="str">
            <v>22209901USD-529-03</v>
          </cell>
          <cell r="D2689" t="str">
            <v>Sobrantes de caja - ML (Otras Obligaciones)</v>
          </cell>
          <cell r="E2689">
            <v>-255.79</v>
          </cell>
          <cell r="F2689">
            <v>235.39</v>
          </cell>
          <cell r="G2689">
            <v>2.2000000000000002</v>
          </cell>
          <cell r="H2689">
            <v>-22.6</v>
          </cell>
          <cell r="I2689">
            <v>-255.79</v>
          </cell>
          <cell r="J2689">
            <v>235.39</v>
          </cell>
          <cell r="K2689">
            <v>2.2000000000000002</v>
          </cell>
          <cell r="L2689">
            <v>-22.6</v>
          </cell>
        </row>
        <row r="2690">
          <cell r="A2690" t="str">
            <v>2220990104</v>
          </cell>
          <cell r="B2690">
            <v>18</v>
          </cell>
          <cell r="C2690" t="str">
            <v>22209901USD-529-04</v>
          </cell>
          <cell r="D2690" t="str">
            <v>Sobrantes de caja - ML (Otras Obligaciones)</v>
          </cell>
          <cell r="E2690">
            <v>-70.19</v>
          </cell>
          <cell r="F2690">
            <v>252.67</v>
          </cell>
          <cell r="G2690">
            <v>201.4</v>
          </cell>
          <cell r="H2690">
            <v>-18.920000000000002</v>
          </cell>
          <cell r="I2690">
            <v>-70.19</v>
          </cell>
          <cell r="J2690">
            <v>252.67</v>
          </cell>
          <cell r="K2690">
            <v>201.4</v>
          </cell>
          <cell r="L2690">
            <v>-18.920000000000002</v>
          </cell>
        </row>
        <row r="2691">
          <cell r="A2691" t="str">
            <v>2220990105</v>
          </cell>
          <cell r="B2691">
            <v>18</v>
          </cell>
          <cell r="C2691" t="str">
            <v>22209901USD-529-05</v>
          </cell>
          <cell r="D2691" t="str">
            <v>Sobrantes de caja - ML (Otras Obligaciones)</v>
          </cell>
          <cell r="E2691">
            <v>-214.03</v>
          </cell>
          <cell r="F2691">
            <v>4.03</v>
          </cell>
          <cell r="G2691">
            <v>0</v>
          </cell>
          <cell r="H2691">
            <v>-210</v>
          </cell>
          <cell r="I2691">
            <v>-214.03</v>
          </cell>
          <cell r="J2691">
            <v>4.03</v>
          </cell>
          <cell r="K2691">
            <v>0</v>
          </cell>
          <cell r="L2691">
            <v>-210</v>
          </cell>
        </row>
        <row r="2692">
          <cell r="A2692" t="str">
            <v>2220990107</v>
          </cell>
          <cell r="B2692">
            <v>18</v>
          </cell>
          <cell r="C2692" t="str">
            <v>22209901USD-529-07</v>
          </cell>
          <cell r="D2692" t="str">
            <v>Sobrantes de caja - ML (Otras Obligaciones)</v>
          </cell>
          <cell r="E2692">
            <v>-51.88</v>
          </cell>
          <cell r="F2692">
            <v>51.73</v>
          </cell>
          <cell r="G2692">
            <v>1.8</v>
          </cell>
          <cell r="H2692">
            <v>-1.95</v>
          </cell>
          <cell r="I2692">
            <v>-51.88</v>
          </cell>
          <cell r="J2692">
            <v>51.73</v>
          </cell>
          <cell r="K2692">
            <v>1.8</v>
          </cell>
          <cell r="L2692">
            <v>-1.95</v>
          </cell>
        </row>
        <row r="2693">
          <cell r="A2693" t="str">
            <v>2220990108</v>
          </cell>
          <cell r="B2693">
            <v>18</v>
          </cell>
          <cell r="C2693" t="str">
            <v>22209901USD-529-08</v>
          </cell>
          <cell r="D2693" t="str">
            <v>Sobrantes de caja - ML (Otras Obligaciones)</v>
          </cell>
          <cell r="E2693">
            <v>-330.97</v>
          </cell>
          <cell r="F2693">
            <v>253.32</v>
          </cell>
          <cell r="G2693">
            <v>7.2</v>
          </cell>
          <cell r="H2693">
            <v>-84.85</v>
          </cell>
          <cell r="I2693">
            <v>-330.97</v>
          </cell>
          <cell r="J2693">
            <v>253.32</v>
          </cell>
          <cell r="K2693">
            <v>7.2</v>
          </cell>
          <cell r="L2693">
            <v>-84.85</v>
          </cell>
        </row>
        <row r="2694">
          <cell r="A2694" t="str">
            <v>2220990110</v>
          </cell>
          <cell r="B2694">
            <v>18</v>
          </cell>
          <cell r="C2694" t="str">
            <v>22209901USD-529-10</v>
          </cell>
          <cell r="D2694" t="str">
            <v>Sobrantes de caja - ML (Otras Obligaciones)</v>
          </cell>
          <cell r="E2694">
            <v>-104.66</v>
          </cell>
          <cell r="F2694">
            <v>64.3</v>
          </cell>
          <cell r="G2694">
            <v>1</v>
          </cell>
          <cell r="H2694">
            <v>-41.36</v>
          </cell>
          <cell r="I2694">
            <v>-104.66</v>
          </cell>
          <cell r="J2694">
            <v>64.3</v>
          </cell>
          <cell r="K2694">
            <v>1</v>
          </cell>
          <cell r="L2694">
            <v>-41.36</v>
          </cell>
        </row>
        <row r="2695">
          <cell r="A2695" t="str">
            <v>2220990111</v>
          </cell>
          <cell r="B2695">
            <v>18</v>
          </cell>
          <cell r="C2695" t="str">
            <v>22209901USD-529-11</v>
          </cell>
          <cell r="D2695" t="str">
            <v>Sobrantes de caja - ML (Otras Obligaciones)</v>
          </cell>
          <cell r="E2695">
            <v>-152.85</v>
          </cell>
          <cell r="F2695">
            <v>116.38</v>
          </cell>
          <cell r="G2695">
            <v>1.61</v>
          </cell>
          <cell r="H2695">
            <v>-38.08</v>
          </cell>
          <cell r="I2695">
            <v>-152.85</v>
          </cell>
          <cell r="J2695">
            <v>116.38</v>
          </cell>
          <cell r="K2695">
            <v>1.61</v>
          </cell>
          <cell r="L2695">
            <v>-38.08</v>
          </cell>
        </row>
        <row r="2696">
          <cell r="A2696" t="str">
            <v>2220990112</v>
          </cell>
          <cell r="B2696">
            <v>18</v>
          </cell>
          <cell r="C2696" t="str">
            <v>22209901USD-529-12</v>
          </cell>
          <cell r="D2696" t="str">
            <v>Sobrantes de caja - ML (Otras Obligaciones)</v>
          </cell>
          <cell r="E2696">
            <v>-100.16</v>
          </cell>
          <cell r="F2696">
            <v>97.39</v>
          </cell>
          <cell r="G2696">
            <v>1.58</v>
          </cell>
          <cell r="H2696">
            <v>-4.3499999999999996</v>
          </cell>
          <cell r="I2696">
            <v>-100.16</v>
          </cell>
          <cell r="J2696">
            <v>97.39</v>
          </cell>
          <cell r="K2696">
            <v>1.58</v>
          </cell>
          <cell r="L2696">
            <v>-4.3499999999999996</v>
          </cell>
        </row>
        <row r="2697">
          <cell r="A2697" t="str">
            <v>2220990113</v>
          </cell>
          <cell r="B2697">
            <v>18</v>
          </cell>
          <cell r="C2697" t="str">
            <v>22209901USD-529-13</v>
          </cell>
          <cell r="D2697" t="str">
            <v>Sobrantes de caja - ML (Otras Obligaciones)</v>
          </cell>
          <cell r="E2697">
            <v>-11.14</v>
          </cell>
          <cell r="F2697">
            <v>10.61</v>
          </cell>
          <cell r="G2697">
            <v>0.56999999999999995</v>
          </cell>
          <cell r="H2697">
            <v>-1.1000000000000001</v>
          </cell>
          <cell r="I2697">
            <v>-11.14</v>
          </cell>
          <cell r="J2697">
            <v>10.61</v>
          </cell>
          <cell r="K2697">
            <v>0.56999999999999995</v>
          </cell>
          <cell r="L2697">
            <v>-1.1000000000000001</v>
          </cell>
        </row>
        <row r="2698">
          <cell r="A2698" t="str">
            <v>2220990117</v>
          </cell>
          <cell r="B2698">
            <v>18</v>
          </cell>
          <cell r="C2698" t="str">
            <v>22209901USD-529-17</v>
          </cell>
          <cell r="D2698" t="str">
            <v>Sobrantes de caja - ML (Otras Obligaciones)</v>
          </cell>
          <cell r="E2698">
            <v>-29.48</v>
          </cell>
          <cell r="F2698">
            <v>11.07</v>
          </cell>
          <cell r="G2698">
            <v>0.01</v>
          </cell>
          <cell r="H2698">
            <v>-18.420000000000002</v>
          </cell>
          <cell r="I2698">
            <v>-29.48</v>
          </cell>
          <cell r="J2698">
            <v>11.07</v>
          </cell>
          <cell r="K2698">
            <v>0.01</v>
          </cell>
          <cell r="L2698">
            <v>-18.420000000000002</v>
          </cell>
        </row>
        <row r="2699">
          <cell r="A2699" t="str">
            <v>2220990118</v>
          </cell>
          <cell r="B2699">
            <v>18</v>
          </cell>
          <cell r="C2699" t="str">
            <v>22209901USD-529-18</v>
          </cell>
          <cell r="D2699" t="str">
            <v>Sobrantes de caja - ML (Otras Obligaciones)</v>
          </cell>
          <cell r="E2699">
            <v>-16.440000000000001</v>
          </cell>
          <cell r="F2699">
            <v>14.57</v>
          </cell>
          <cell r="G2699">
            <v>0</v>
          </cell>
          <cell r="H2699">
            <v>-1.87</v>
          </cell>
          <cell r="I2699">
            <v>-16.440000000000001</v>
          </cell>
          <cell r="J2699">
            <v>14.57</v>
          </cell>
          <cell r="K2699">
            <v>0</v>
          </cell>
          <cell r="L2699">
            <v>-1.87</v>
          </cell>
        </row>
        <row r="2700">
          <cell r="A2700" t="str">
            <v>2220990119</v>
          </cell>
          <cell r="B2700">
            <v>18</v>
          </cell>
          <cell r="C2700" t="str">
            <v>22209901USD-529-19</v>
          </cell>
          <cell r="D2700" t="str">
            <v>Sobrantes de caja - ML (Otras Obligaciones)</v>
          </cell>
          <cell r="E2700">
            <v>-72.7</v>
          </cell>
          <cell r="F2700">
            <v>62.46</v>
          </cell>
          <cell r="G2700">
            <v>2.38</v>
          </cell>
          <cell r="H2700">
            <v>-12.62</v>
          </cell>
          <cell r="I2700">
            <v>-72.7</v>
          </cell>
          <cell r="J2700">
            <v>62.46</v>
          </cell>
          <cell r="K2700">
            <v>2.38</v>
          </cell>
          <cell r="L2700">
            <v>-12.62</v>
          </cell>
        </row>
        <row r="2701">
          <cell r="A2701" t="str">
            <v>2220990122</v>
          </cell>
          <cell r="B2701">
            <v>18</v>
          </cell>
          <cell r="C2701" t="str">
            <v>22209901USD-529-22</v>
          </cell>
          <cell r="D2701" t="str">
            <v>Sobrantes de caja - ML (Otras Obligaciones)</v>
          </cell>
          <cell r="E2701">
            <v>-148.76</v>
          </cell>
          <cell r="F2701">
            <v>137.51</v>
          </cell>
          <cell r="G2701">
            <v>13.18</v>
          </cell>
          <cell r="H2701">
            <v>-24.43</v>
          </cell>
          <cell r="I2701">
            <v>-148.76</v>
          </cell>
          <cell r="J2701">
            <v>137.51</v>
          </cell>
          <cell r="K2701">
            <v>13.18</v>
          </cell>
          <cell r="L2701">
            <v>-24.43</v>
          </cell>
        </row>
        <row r="2702">
          <cell r="A2702" t="str">
            <v>2220990123</v>
          </cell>
          <cell r="B2702">
            <v>18</v>
          </cell>
          <cell r="C2702" t="str">
            <v>22209901USD-529-23</v>
          </cell>
          <cell r="D2702" t="str">
            <v>Sobrantes de caja - ML (Otras Obligaciones)</v>
          </cell>
          <cell r="E2702">
            <v>-2.2799999999999998</v>
          </cell>
          <cell r="F2702">
            <v>2</v>
          </cell>
          <cell r="G2702">
            <v>0</v>
          </cell>
          <cell r="H2702">
            <v>-0.28000000000000003</v>
          </cell>
          <cell r="I2702">
            <v>-2.2799999999999998</v>
          </cell>
          <cell r="J2702">
            <v>2</v>
          </cell>
          <cell r="K2702">
            <v>0</v>
          </cell>
          <cell r="L2702">
            <v>-0.28000000000000003</v>
          </cell>
        </row>
        <row r="2703">
          <cell r="A2703" t="str">
            <v>2220990124</v>
          </cell>
          <cell r="B2703">
            <v>18</v>
          </cell>
          <cell r="C2703" t="str">
            <v>22209901USD-529-24</v>
          </cell>
          <cell r="D2703" t="str">
            <v>Sobrantes de caja - ML (Otras Obligaciones)</v>
          </cell>
          <cell r="E2703">
            <v>-1056.49</v>
          </cell>
          <cell r="F2703">
            <v>1036.44</v>
          </cell>
          <cell r="G2703">
            <v>15.69</v>
          </cell>
          <cell r="H2703">
            <v>-35.74</v>
          </cell>
          <cell r="I2703">
            <v>-1056.49</v>
          </cell>
          <cell r="J2703">
            <v>1036.44</v>
          </cell>
          <cell r="K2703">
            <v>15.69</v>
          </cell>
          <cell r="L2703">
            <v>-35.74</v>
          </cell>
        </row>
        <row r="2704">
          <cell r="A2704" t="str">
            <v>2220990125</v>
          </cell>
          <cell r="B2704">
            <v>18</v>
          </cell>
          <cell r="C2704" t="str">
            <v>22209901USD-529-25</v>
          </cell>
          <cell r="D2704" t="str">
            <v>Sobrantes de caja - ML (Otras Obligaciones)</v>
          </cell>
          <cell r="E2704">
            <v>-16.420000000000002</v>
          </cell>
          <cell r="F2704">
            <v>6.64</v>
          </cell>
          <cell r="G2704">
            <v>0</v>
          </cell>
          <cell r="H2704">
            <v>-9.7799999999999994</v>
          </cell>
          <cell r="I2704">
            <v>-16.420000000000002</v>
          </cell>
          <cell r="J2704">
            <v>6.64</v>
          </cell>
          <cell r="K2704">
            <v>0</v>
          </cell>
          <cell r="L2704">
            <v>-9.7799999999999994</v>
          </cell>
        </row>
        <row r="2705">
          <cell r="A2705" t="str">
            <v>2220990126</v>
          </cell>
          <cell r="B2705">
            <v>18</v>
          </cell>
          <cell r="C2705" t="str">
            <v>22209901USD-529-26</v>
          </cell>
          <cell r="D2705" t="str">
            <v>Sobrantes de caja - ML (Otras Obligaciones)</v>
          </cell>
          <cell r="E2705">
            <v>-2.6</v>
          </cell>
          <cell r="F2705">
            <v>1.49</v>
          </cell>
          <cell r="G2705">
            <v>0.01</v>
          </cell>
          <cell r="H2705">
            <v>-1.1200000000000001</v>
          </cell>
          <cell r="I2705">
            <v>-2.6</v>
          </cell>
          <cell r="J2705">
            <v>1.49</v>
          </cell>
          <cell r="K2705">
            <v>0.01</v>
          </cell>
          <cell r="L2705">
            <v>-1.1200000000000001</v>
          </cell>
        </row>
        <row r="2706">
          <cell r="A2706" t="str">
            <v>2220990127</v>
          </cell>
          <cell r="B2706">
            <v>18</v>
          </cell>
          <cell r="C2706" t="str">
            <v>22209901USD-529-27</v>
          </cell>
          <cell r="D2706" t="str">
            <v>Sobrantes de caja - ML (Otras Obligaciones)</v>
          </cell>
          <cell r="E2706">
            <v>-57.51</v>
          </cell>
          <cell r="F2706">
            <v>51.56</v>
          </cell>
          <cell r="G2706">
            <v>21</v>
          </cell>
          <cell r="H2706">
            <v>-26.95</v>
          </cell>
          <cell r="I2706">
            <v>-57.51</v>
          </cell>
          <cell r="J2706">
            <v>51.56</v>
          </cell>
          <cell r="K2706">
            <v>21</v>
          </cell>
          <cell r="L2706">
            <v>-26.95</v>
          </cell>
        </row>
        <row r="2707">
          <cell r="A2707" t="str">
            <v>2220990131</v>
          </cell>
          <cell r="B2707">
            <v>18</v>
          </cell>
          <cell r="C2707" t="str">
            <v>22209901USD-529-31</v>
          </cell>
          <cell r="D2707" t="str">
            <v>Sobrantes de caja - ML (Otras Obligaciones)</v>
          </cell>
          <cell r="E2707">
            <v>-1416.61</v>
          </cell>
          <cell r="F2707">
            <v>2301.1</v>
          </cell>
          <cell r="G2707">
            <v>2101.48</v>
          </cell>
          <cell r="H2707">
            <v>-1216.99</v>
          </cell>
          <cell r="I2707">
            <v>-1416.61</v>
          </cell>
          <cell r="J2707">
            <v>2301.1</v>
          </cell>
          <cell r="K2707">
            <v>2101.48</v>
          </cell>
          <cell r="L2707">
            <v>-1216.99</v>
          </cell>
        </row>
        <row r="2708">
          <cell r="A2708" t="str">
            <v>2220990141</v>
          </cell>
          <cell r="B2708">
            <v>18</v>
          </cell>
          <cell r="C2708" t="str">
            <v>22209901USD-529-41</v>
          </cell>
          <cell r="D2708" t="str">
            <v>Sobrantes de caja - ML (Otras Obligaciones)</v>
          </cell>
          <cell r="E2708">
            <v>-1140.1500000000001</v>
          </cell>
          <cell r="F2708">
            <v>1133.28</v>
          </cell>
          <cell r="G2708">
            <v>21.6</v>
          </cell>
          <cell r="H2708">
            <v>-28.47</v>
          </cell>
          <cell r="I2708">
            <v>-1140.1500000000001</v>
          </cell>
          <cell r="J2708">
            <v>1133.28</v>
          </cell>
          <cell r="K2708">
            <v>21.6</v>
          </cell>
          <cell r="L2708">
            <v>-28.47</v>
          </cell>
        </row>
        <row r="2709">
          <cell r="A2709" t="str">
            <v>2220990158</v>
          </cell>
          <cell r="B2709">
            <v>18</v>
          </cell>
          <cell r="C2709" t="str">
            <v>22209901USD-529-58</v>
          </cell>
          <cell r="D2709" t="str">
            <v>Sobrantes de caja - ML (Otras Obligaciones)</v>
          </cell>
          <cell r="E2709">
            <v>-16.809999999999999</v>
          </cell>
          <cell r="F2709">
            <v>16.059999999999999</v>
          </cell>
          <cell r="G2709">
            <v>30.01</v>
          </cell>
          <cell r="H2709">
            <v>-30.76</v>
          </cell>
          <cell r="I2709">
            <v>-16.809999999999999</v>
          </cell>
          <cell r="J2709">
            <v>16.059999999999999</v>
          </cell>
          <cell r="K2709">
            <v>30.01</v>
          </cell>
          <cell r="L2709">
            <v>-30.76</v>
          </cell>
        </row>
        <row r="2710">
          <cell r="A2710" t="str">
            <v>2220990201</v>
          </cell>
          <cell r="B2710">
            <v>14</v>
          </cell>
          <cell r="C2710" t="str">
            <v>2220990201 USD</v>
          </cell>
          <cell r="D2710" t="str">
            <v>Debito Fiscal</v>
          </cell>
          <cell r="E2710">
            <v>0</v>
          </cell>
          <cell r="F2710">
            <v>174482.09</v>
          </cell>
          <cell r="G2710">
            <v>174482.09</v>
          </cell>
          <cell r="H2710">
            <v>0</v>
          </cell>
          <cell r="I2710">
            <v>0</v>
          </cell>
          <cell r="J2710">
            <v>174482.09</v>
          </cell>
          <cell r="K2710">
            <v>174482.09</v>
          </cell>
          <cell r="L2710">
            <v>0</v>
          </cell>
        </row>
        <row r="2711">
          <cell r="A2711" t="str">
            <v>222099020001</v>
          </cell>
          <cell r="B2711">
            <v>20</v>
          </cell>
          <cell r="C2711" t="str">
            <v>2220990201USD-129-00</v>
          </cell>
          <cell r="D2711" t="str">
            <v>Debito Fiscal (Obligaciones por Impuestos ( No ingresos ) (I))</v>
          </cell>
          <cell r="E2711">
            <v>0</v>
          </cell>
          <cell r="F2711">
            <v>97264.34</v>
          </cell>
          <cell r="G2711">
            <v>97264.34</v>
          </cell>
          <cell r="H2711">
            <v>0</v>
          </cell>
          <cell r="I2711">
            <v>0</v>
          </cell>
          <cell r="J2711">
            <v>97264.34</v>
          </cell>
          <cell r="K2711">
            <v>97264.34</v>
          </cell>
          <cell r="L2711">
            <v>0</v>
          </cell>
        </row>
        <row r="2712">
          <cell r="A2712" t="str">
            <v>222099020101</v>
          </cell>
          <cell r="B2712">
            <v>20</v>
          </cell>
          <cell r="C2712" t="str">
            <v>2220990201USD-129-01</v>
          </cell>
          <cell r="D2712" t="str">
            <v>Debito Fiscal (Obligaciones por Impuestos ( No ingresos ) (I))</v>
          </cell>
          <cell r="E2712">
            <v>0</v>
          </cell>
          <cell r="F2712">
            <v>150.18</v>
          </cell>
          <cell r="G2712">
            <v>150.18</v>
          </cell>
          <cell r="H2712">
            <v>0</v>
          </cell>
          <cell r="I2712">
            <v>0</v>
          </cell>
          <cell r="J2712">
            <v>150.18</v>
          </cell>
          <cell r="K2712">
            <v>150.18</v>
          </cell>
          <cell r="L2712">
            <v>0</v>
          </cell>
        </row>
        <row r="2713">
          <cell r="A2713" t="str">
            <v>222099020201</v>
          </cell>
          <cell r="B2713">
            <v>20</v>
          </cell>
          <cell r="C2713" t="str">
            <v>2220990201USD-129-02</v>
          </cell>
          <cell r="D2713" t="str">
            <v>Debito Fiscal (Obligaciones por Impuestos ( No ingresos ) (I))</v>
          </cell>
          <cell r="E2713">
            <v>0</v>
          </cell>
          <cell r="F2713">
            <v>420.53</v>
          </cell>
          <cell r="G2713">
            <v>420.53</v>
          </cell>
          <cell r="H2713">
            <v>0</v>
          </cell>
          <cell r="I2713">
            <v>0</v>
          </cell>
          <cell r="J2713">
            <v>420.53</v>
          </cell>
          <cell r="K2713">
            <v>420.53</v>
          </cell>
          <cell r="L2713">
            <v>0</v>
          </cell>
        </row>
        <row r="2714">
          <cell r="A2714" t="str">
            <v>222099020301</v>
          </cell>
          <cell r="B2714">
            <v>20</v>
          </cell>
          <cell r="C2714" t="str">
            <v>2220990201USD-129-03</v>
          </cell>
          <cell r="D2714" t="str">
            <v>Debito Fiscal (Obligaciones por Impuestos ( No ingresos ) (I))</v>
          </cell>
          <cell r="E2714">
            <v>0</v>
          </cell>
          <cell r="F2714">
            <v>5282.7</v>
          </cell>
          <cell r="G2714">
            <v>5282.7</v>
          </cell>
          <cell r="H2714">
            <v>0</v>
          </cell>
          <cell r="I2714">
            <v>0</v>
          </cell>
          <cell r="J2714">
            <v>5282.7</v>
          </cell>
          <cell r="K2714">
            <v>5282.7</v>
          </cell>
          <cell r="L2714">
            <v>0</v>
          </cell>
        </row>
        <row r="2715">
          <cell r="A2715" t="str">
            <v>222099020401</v>
          </cell>
          <cell r="B2715">
            <v>20</v>
          </cell>
          <cell r="C2715" t="str">
            <v>2220990201USD-129-04</v>
          </cell>
          <cell r="D2715" t="str">
            <v>Debito Fiscal (Obligaciones por Impuestos ( No ingresos ) (I))</v>
          </cell>
          <cell r="E2715">
            <v>0</v>
          </cell>
          <cell r="F2715">
            <v>373.11</v>
          </cell>
          <cell r="G2715">
            <v>373.11</v>
          </cell>
          <cell r="H2715">
            <v>0</v>
          </cell>
          <cell r="I2715">
            <v>0</v>
          </cell>
          <cell r="J2715">
            <v>373.11</v>
          </cell>
          <cell r="K2715">
            <v>373.11</v>
          </cell>
          <cell r="L2715">
            <v>0</v>
          </cell>
        </row>
        <row r="2716">
          <cell r="A2716" t="str">
            <v>222099020501</v>
          </cell>
          <cell r="B2716">
            <v>20</v>
          </cell>
          <cell r="C2716" t="str">
            <v>2220990201USD-129-05</v>
          </cell>
          <cell r="D2716" t="str">
            <v>Debito Fiscal (Obligaciones por Impuestos ( No ingresos ) (I))</v>
          </cell>
          <cell r="E2716">
            <v>0</v>
          </cell>
          <cell r="F2716">
            <v>277.5</v>
          </cell>
          <cell r="G2716">
            <v>277.5</v>
          </cell>
          <cell r="H2716">
            <v>0</v>
          </cell>
          <cell r="I2716">
            <v>0</v>
          </cell>
          <cell r="J2716">
            <v>277.5</v>
          </cell>
          <cell r="K2716">
            <v>277.5</v>
          </cell>
          <cell r="L2716">
            <v>0</v>
          </cell>
        </row>
        <row r="2717">
          <cell r="A2717" t="str">
            <v>222099020701</v>
          </cell>
          <cell r="B2717">
            <v>20</v>
          </cell>
          <cell r="C2717" t="str">
            <v>2220990201USD-129-07</v>
          </cell>
          <cell r="D2717" t="str">
            <v>Debito Fiscal (Obligaciones por Impuestos ( No ingresos ) (I))</v>
          </cell>
          <cell r="E2717">
            <v>0</v>
          </cell>
          <cell r="F2717">
            <v>718.04</v>
          </cell>
          <cell r="G2717">
            <v>718.04</v>
          </cell>
          <cell r="H2717">
            <v>0</v>
          </cell>
          <cell r="I2717">
            <v>0</v>
          </cell>
          <cell r="J2717">
            <v>718.04</v>
          </cell>
          <cell r="K2717">
            <v>718.04</v>
          </cell>
          <cell r="L2717">
            <v>0</v>
          </cell>
        </row>
        <row r="2718">
          <cell r="A2718" t="str">
            <v>222099020801</v>
          </cell>
          <cell r="B2718">
            <v>20</v>
          </cell>
          <cell r="C2718" t="str">
            <v>2220990201USD-129-08</v>
          </cell>
          <cell r="D2718" t="str">
            <v>Debito Fiscal (Obligaciones por Impuestos ( No ingresos ) (I))</v>
          </cell>
          <cell r="E2718">
            <v>0</v>
          </cell>
          <cell r="F2718">
            <v>443.08</v>
          </cell>
          <cell r="G2718">
            <v>443.08</v>
          </cell>
          <cell r="H2718">
            <v>0</v>
          </cell>
          <cell r="I2718">
            <v>0</v>
          </cell>
          <cell r="J2718">
            <v>443.08</v>
          </cell>
          <cell r="K2718">
            <v>443.08</v>
          </cell>
          <cell r="L2718">
            <v>0</v>
          </cell>
        </row>
        <row r="2719">
          <cell r="A2719" t="str">
            <v>222099021001</v>
          </cell>
          <cell r="B2719">
            <v>20</v>
          </cell>
          <cell r="C2719" t="str">
            <v>2220990201USD-129-10</v>
          </cell>
          <cell r="D2719" t="str">
            <v>Debito Fiscal (Obligaciones por Impuestos ( No ingresos ) (I))</v>
          </cell>
          <cell r="E2719">
            <v>0</v>
          </cell>
          <cell r="F2719">
            <v>201.11</v>
          </cell>
          <cell r="G2719">
            <v>201.11</v>
          </cell>
          <cell r="H2719">
            <v>0</v>
          </cell>
          <cell r="I2719">
            <v>0</v>
          </cell>
          <cell r="J2719">
            <v>201.11</v>
          </cell>
          <cell r="K2719">
            <v>201.11</v>
          </cell>
          <cell r="L2719">
            <v>0</v>
          </cell>
        </row>
        <row r="2720">
          <cell r="A2720" t="str">
            <v>222099021101</v>
          </cell>
          <cell r="B2720">
            <v>20</v>
          </cell>
          <cell r="C2720" t="str">
            <v>2220990201USD-129-11</v>
          </cell>
          <cell r="D2720" t="str">
            <v>Debito Fiscal (Obligaciones por Impuestos ( No ingresos ) (I))</v>
          </cell>
          <cell r="E2720">
            <v>0</v>
          </cell>
          <cell r="F2720">
            <v>961.61</v>
          </cell>
          <cell r="G2720">
            <v>961.61</v>
          </cell>
          <cell r="H2720">
            <v>0</v>
          </cell>
          <cell r="I2720">
            <v>0</v>
          </cell>
          <cell r="J2720">
            <v>961.61</v>
          </cell>
          <cell r="K2720">
            <v>961.61</v>
          </cell>
          <cell r="L2720">
            <v>0</v>
          </cell>
        </row>
        <row r="2721">
          <cell r="A2721" t="str">
            <v>222099021201</v>
          </cell>
          <cell r="B2721">
            <v>20</v>
          </cell>
          <cell r="C2721" t="str">
            <v>2220990201USD-129-12</v>
          </cell>
          <cell r="D2721" t="str">
            <v>Debito Fiscal (Obligaciones por Impuestos ( No ingresos ) (I))</v>
          </cell>
          <cell r="E2721">
            <v>0</v>
          </cell>
          <cell r="F2721">
            <v>510.4</v>
          </cell>
          <cell r="G2721">
            <v>510.4</v>
          </cell>
          <cell r="H2721">
            <v>0</v>
          </cell>
          <cell r="I2721">
            <v>0</v>
          </cell>
          <cell r="J2721">
            <v>510.4</v>
          </cell>
          <cell r="K2721">
            <v>510.4</v>
          </cell>
          <cell r="L2721">
            <v>0</v>
          </cell>
        </row>
        <row r="2722">
          <cell r="A2722" t="str">
            <v>222099021301</v>
          </cell>
          <cell r="B2722">
            <v>20</v>
          </cell>
          <cell r="C2722" t="str">
            <v>2220990201USD-129-13</v>
          </cell>
          <cell r="D2722" t="str">
            <v>Debito Fiscal (Obligaciones por Impuestos ( No ingresos ) (I))</v>
          </cell>
          <cell r="E2722">
            <v>0</v>
          </cell>
          <cell r="F2722">
            <v>314.68</v>
          </cell>
          <cell r="G2722">
            <v>314.68</v>
          </cell>
          <cell r="H2722">
            <v>0</v>
          </cell>
          <cell r="I2722">
            <v>0</v>
          </cell>
          <cell r="J2722">
            <v>314.68</v>
          </cell>
          <cell r="K2722">
            <v>314.68</v>
          </cell>
          <cell r="L2722">
            <v>0</v>
          </cell>
        </row>
        <row r="2723">
          <cell r="A2723" t="str">
            <v>222099021701</v>
          </cell>
          <cell r="B2723">
            <v>20</v>
          </cell>
          <cell r="C2723" t="str">
            <v>2220990201USD-129-17</v>
          </cell>
          <cell r="D2723" t="str">
            <v>Debito Fiscal (Obligaciones por Impuestos ( No ingresos ) (I))</v>
          </cell>
          <cell r="E2723">
            <v>0</v>
          </cell>
          <cell r="F2723">
            <v>1014.77</v>
          </cell>
          <cell r="G2723">
            <v>1014.77</v>
          </cell>
          <cell r="H2723">
            <v>0</v>
          </cell>
          <cell r="I2723">
            <v>0</v>
          </cell>
          <cell r="J2723">
            <v>1014.77</v>
          </cell>
          <cell r="K2723">
            <v>1014.77</v>
          </cell>
          <cell r="L2723">
            <v>0</v>
          </cell>
        </row>
        <row r="2724">
          <cell r="A2724" t="str">
            <v>222099021801</v>
          </cell>
          <cell r="B2724">
            <v>20</v>
          </cell>
          <cell r="C2724" t="str">
            <v>2220990201USD-129-18</v>
          </cell>
          <cell r="D2724" t="str">
            <v>Debito Fiscal (Obligaciones por Impuestos ( No ingresos ) (I))</v>
          </cell>
          <cell r="E2724">
            <v>0</v>
          </cell>
          <cell r="F2724">
            <v>230.24</v>
          </cell>
          <cell r="G2724">
            <v>230.24</v>
          </cell>
          <cell r="H2724">
            <v>0</v>
          </cell>
          <cell r="I2724">
            <v>0</v>
          </cell>
          <cell r="J2724">
            <v>230.24</v>
          </cell>
          <cell r="K2724">
            <v>230.24</v>
          </cell>
          <cell r="L2724">
            <v>0</v>
          </cell>
        </row>
        <row r="2725">
          <cell r="A2725" t="str">
            <v>222099021901</v>
          </cell>
          <cell r="B2725">
            <v>20</v>
          </cell>
          <cell r="C2725" t="str">
            <v>2220990201USD-129-19</v>
          </cell>
          <cell r="D2725" t="str">
            <v>Debito Fiscal (Obligaciones por Impuestos ( No ingresos ) (I))</v>
          </cell>
          <cell r="E2725">
            <v>0</v>
          </cell>
          <cell r="F2725">
            <v>258.83999999999997</v>
          </cell>
          <cell r="G2725">
            <v>258.83999999999997</v>
          </cell>
          <cell r="H2725">
            <v>0</v>
          </cell>
          <cell r="I2725">
            <v>0</v>
          </cell>
          <cell r="J2725">
            <v>258.83999999999997</v>
          </cell>
          <cell r="K2725">
            <v>258.83999999999997</v>
          </cell>
          <cell r="L2725">
            <v>0</v>
          </cell>
        </row>
        <row r="2726">
          <cell r="A2726" t="str">
            <v>222099022201</v>
          </cell>
          <cell r="B2726">
            <v>20</v>
          </cell>
          <cell r="C2726" t="str">
            <v>2220990201USD-129-22</v>
          </cell>
          <cell r="D2726" t="str">
            <v>Debito Fiscal (Obligaciones por Impuestos ( No ingresos ) (I))</v>
          </cell>
          <cell r="E2726">
            <v>0</v>
          </cell>
          <cell r="F2726">
            <v>204.02</v>
          </cell>
          <cell r="G2726">
            <v>204.02</v>
          </cell>
          <cell r="H2726">
            <v>0</v>
          </cell>
          <cell r="I2726">
            <v>0</v>
          </cell>
          <cell r="J2726">
            <v>204.02</v>
          </cell>
          <cell r="K2726">
            <v>204.02</v>
          </cell>
          <cell r="L2726">
            <v>0</v>
          </cell>
        </row>
        <row r="2727">
          <cell r="A2727" t="str">
            <v>222099022301</v>
          </cell>
          <cell r="B2727">
            <v>20</v>
          </cell>
          <cell r="C2727" t="str">
            <v>2220990201USD-129-23</v>
          </cell>
          <cell r="D2727" t="str">
            <v>Debito Fiscal (Obligaciones por Impuestos ( No ingresos ) (I))</v>
          </cell>
          <cell r="E2727">
            <v>0</v>
          </cell>
          <cell r="F2727">
            <v>256.13</v>
          </cell>
          <cell r="G2727">
            <v>256.13</v>
          </cell>
          <cell r="H2727">
            <v>0</v>
          </cell>
          <cell r="I2727">
            <v>0</v>
          </cell>
          <cell r="J2727">
            <v>256.13</v>
          </cell>
          <cell r="K2727">
            <v>256.13</v>
          </cell>
          <cell r="L2727">
            <v>0</v>
          </cell>
        </row>
        <row r="2728">
          <cell r="A2728" t="str">
            <v>222099022401</v>
          </cell>
          <cell r="B2728">
            <v>20</v>
          </cell>
          <cell r="C2728" t="str">
            <v>2220990201USD-129-24</v>
          </cell>
          <cell r="D2728" t="str">
            <v>Debito Fiscal (Obligaciones por Impuestos ( No ingresos ) (I))</v>
          </cell>
          <cell r="E2728">
            <v>0</v>
          </cell>
          <cell r="F2728">
            <v>338.75</v>
          </cell>
          <cell r="G2728">
            <v>338.75</v>
          </cell>
          <cell r="H2728">
            <v>0</v>
          </cell>
          <cell r="I2728">
            <v>0</v>
          </cell>
          <cell r="J2728">
            <v>338.75</v>
          </cell>
          <cell r="K2728">
            <v>338.75</v>
          </cell>
          <cell r="L2728">
            <v>0</v>
          </cell>
        </row>
        <row r="2729">
          <cell r="A2729" t="str">
            <v>222099022501</v>
          </cell>
          <cell r="B2729">
            <v>20</v>
          </cell>
          <cell r="C2729" t="str">
            <v>2220990201USD-129-25</v>
          </cell>
          <cell r="D2729" t="str">
            <v>Debito Fiscal (Obligaciones por Impuestos ( No ingresos ) (I))</v>
          </cell>
          <cell r="E2729">
            <v>0</v>
          </cell>
          <cell r="F2729">
            <v>231.46</v>
          </cell>
          <cell r="G2729">
            <v>231.46</v>
          </cell>
          <cell r="H2729">
            <v>0</v>
          </cell>
          <cell r="I2729">
            <v>0</v>
          </cell>
          <cell r="J2729">
            <v>231.46</v>
          </cell>
          <cell r="K2729">
            <v>231.46</v>
          </cell>
          <cell r="L2729">
            <v>0</v>
          </cell>
        </row>
        <row r="2730">
          <cell r="A2730" t="str">
            <v>222099022601</v>
          </cell>
          <cell r="B2730">
            <v>20</v>
          </cell>
          <cell r="C2730" t="str">
            <v>2220990201USD-129-26</v>
          </cell>
          <cell r="D2730" t="str">
            <v>Debito Fiscal (Obligaciones por Impuestos ( No ingresos ) (I))</v>
          </cell>
          <cell r="E2730">
            <v>0</v>
          </cell>
          <cell r="F2730">
            <v>76.59</v>
          </cell>
          <cell r="G2730">
            <v>76.59</v>
          </cell>
          <cell r="H2730">
            <v>0</v>
          </cell>
          <cell r="I2730">
            <v>0</v>
          </cell>
          <cell r="J2730">
            <v>76.59</v>
          </cell>
          <cell r="K2730">
            <v>76.59</v>
          </cell>
          <cell r="L2730">
            <v>0</v>
          </cell>
        </row>
        <row r="2731">
          <cell r="A2731" t="str">
            <v>222099022701</v>
          </cell>
          <cell r="B2731">
            <v>20</v>
          </cell>
          <cell r="C2731" t="str">
            <v>2220990201USD-129-27</v>
          </cell>
          <cell r="D2731" t="str">
            <v>Debito Fiscal (Obligaciones por Impuestos ( No ingresos ) (I))</v>
          </cell>
          <cell r="E2731">
            <v>0</v>
          </cell>
          <cell r="F2731">
            <v>354.73</v>
          </cell>
          <cell r="G2731">
            <v>354.73</v>
          </cell>
          <cell r="H2731">
            <v>0</v>
          </cell>
          <cell r="I2731">
            <v>0</v>
          </cell>
          <cell r="J2731">
            <v>354.73</v>
          </cell>
          <cell r="K2731">
            <v>354.73</v>
          </cell>
          <cell r="L2731">
            <v>0</v>
          </cell>
        </row>
        <row r="2732">
          <cell r="A2732" t="str">
            <v>222099023101</v>
          </cell>
          <cell r="B2732">
            <v>20</v>
          </cell>
          <cell r="C2732" t="str">
            <v>2220990201USD-129-31</v>
          </cell>
          <cell r="D2732" t="str">
            <v>Debito Fiscal (Obligaciones por Impuestos ( No ingresos ) (I))</v>
          </cell>
          <cell r="E2732">
            <v>0</v>
          </cell>
          <cell r="F2732">
            <v>63623.27</v>
          </cell>
          <cell r="G2732">
            <v>63623.27</v>
          </cell>
          <cell r="H2732">
            <v>0</v>
          </cell>
          <cell r="I2732">
            <v>0</v>
          </cell>
          <cell r="J2732">
            <v>63623.27</v>
          </cell>
          <cell r="K2732">
            <v>63623.27</v>
          </cell>
          <cell r="L2732">
            <v>0</v>
          </cell>
        </row>
        <row r="2733">
          <cell r="A2733" t="str">
            <v>222099024101</v>
          </cell>
          <cell r="B2733">
            <v>20</v>
          </cell>
          <cell r="C2733" t="str">
            <v>2220990201USD-129-41</v>
          </cell>
          <cell r="D2733" t="str">
            <v>Debito Fiscal (Obligaciones por Impuestos ( No ingresos ) (I))</v>
          </cell>
          <cell r="E2733">
            <v>0</v>
          </cell>
          <cell r="F2733">
            <v>784.46</v>
          </cell>
          <cell r="G2733">
            <v>784.46</v>
          </cell>
          <cell r="H2733">
            <v>0</v>
          </cell>
          <cell r="I2733">
            <v>0</v>
          </cell>
          <cell r="J2733">
            <v>784.46</v>
          </cell>
          <cell r="K2733">
            <v>784.46</v>
          </cell>
          <cell r="L2733">
            <v>0</v>
          </cell>
        </row>
        <row r="2734">
          <cell r="A2734" t="str">
            <v>222099025801</v>
          </cell>
          <cell r="B2734">
            <v>20</v>
          </cell>
          <cell r="C2734" t="str">
            <v>2220990201USD-129-58</v>
          </cell>
          <cell r="D2734" t="str">
            <v>Debito Fiscal (Obligaciones por Impuestos ( No ingresos ) (I))</v>
          </cell>
          <cell r="E2734">
            <v>0</v>
          </cell>
          <cell r="F2734">
            <v>91.19</v>
          </cell>
          <cell r="G2734">
            <v>91.19</v>
          </cell>
          <cell r="H2734">
            <v>0</v>
          </cell>
          <cell r="I2734">
            <v>0</v>
          </cell>
          <cell r="J2734">
            <v>91.19</v>
          </cell>
          <cell r="K2734">
            <v>91.19</v>
          </cell>
          <cell r="L2734">
            <v>0</v>
          </cell>
        </row>
        <row r="2735">
          <cell r="A2735" t="str">
            <v>222099025901</v>
          </cell>
          <cell r="B2735">
            <v>20</v>
          </cell>
          <cell r="C2735" t="str">
            <v>2220990201USD-129-59</v>
          </cell>
          <cell r="D2735" t="str">
            <v>Debito Fiscal (Obligaciones por Impuestos ( No ingresos ) (I))</v>
          </cell>
          <cell r="E2735">
            <v>0</v>
          </cell>
          <cell r="F2735">
            <v>100.36</v>
          </cell>
          <cell r="G2735">
            <v>100.36</v>
          </cell>
          <cell r="H2735">
            <v>0</v>
          </cell>
          <cell r="I2735">
            <v>0</v>
          </cell>
          <cell r="J2735">
            <v>100.36</v>
          </cell>
          <cell r="K2735">
            <v>100.36</v>
          </cell>
          <cell r="L2735">
            <v>0</v>
          </cell>
        </row>
        <row r="2736">
          <cell r="A2736" t="str">
            <v>2220990202</v>
          </cell>
          <cell r="B2736">
            <v>14</v>
          </cell>
          <cell r="C2736" t="str">
            <v>2220990202 USD</v>
          </cell>
          <cell r="D2736" t="str">
            <v>Retencion IVA 1%</v>
          </cell>
          <cell r="E2736">
            <v>0</v>
          </cell>
          <cell r="F2736">
            <v>8571.57</v>
          </cell>
          <cell r="G2736">
            <v>8571.57</v>
          </cell>
          <cell r="H2736">
            <v>0</v>
          </cell>
          <cell r="I2736">
            <v>0</v>
          </cell>
          <cell r="J2736">
            <v>8571.57</v>
          </cell>
          <cell r="K2736">
            <v>8571.57</v>
          </cell>
          <cell r="L2736">
            <v>0</v>
          </cell>
        </row>
        <row r="2737">
          <cell r="A2737" t="str">
            <v>222099020002</v>
          </cell>
          <cell r="B2737">
            <v>20</v>
          </cell>
          <cell r="C2737" t="str">
            <v>2220990202USD-329-00</v>
          </cell>
          <cell r="D2737" t="str">
            <v>Retencion IVA 1% (Obligaciones por Impuestos ( No ingresos ) (II))</v>
          </cell>
          <cell r="E2737">
            <v>0</v>
          </cell>
          <cell r="F2737">
            <v>8571.57</v>
          </cell>
          <cell r="G2737">
            <v>8571.57</v>
          </cell>
          <cell r="H2737">
            <v>0</v>
          </cell>
          <cell r="I2737">
            <v>0</v>
          </cell>
          <cell r="J2737">
            <v>8571.57</v>
          </cell>
          <cell r="K2737">
            <v>8571.57</v>
          </cell>
          <cell r="L2737">
            <v>0</v>
          </cell>
        </row>
        <row r="2738">
          <cell r="A2738" t="str">
            <v>2220990203</v>
          </cell>
          <cell r="B2738">
            <v>14</v>
          </cell>
          <cell r="C2738" t="str">
            <v>2220990203 USD</v>
          </cell>
          <cell r="D2738" t="str">
            <v>Retencion IVA No Domiciliados</v>
          </cell>
          <cell r="E2738">
            <v>0</v>
          </cell>
          <cell r="F2738">
            <v>25914.560000000001</v>
          </cell>
          <cell r="G2738">
            <v>25914.560000000001</v>
          </cell>
          <cell r="H2738">
            <v>0</v>
          </cell>
          <cell r="I2738">
            <v>0</v>
          </cell>
          <cell r="J2738">
            <v>25914.560000000001</v>
          </cell>
          <cell r="K2738">
            <v>25914.560000000001</v>
          </cell>
          <cell r="L2738">
            <v>0</v>
          </cell>
        </row>
        <row r="2739">
          <cell r="A2739" t="str">
            <v>222099020003</v>
          </cell>
          <cell r="B2739">
            <v>20</v>
          </cell>
          <cell r="C2739" t="str">
            <v>2220990203USD-329-00</v>
          </cell>
          <cell r="D2739" t="str">
            <v>Retencion IVA No Domiciliados (Obligaciones por Impuestos ( No ingresos ) (II))</v>
          </cell>
          <cell r="E2739">
            <v>0</v>
          </cell>
          <cell r="F2739">
            <v>25914.560000000001</v>
          </cell>
          <cell r="G2739">
            <v>25914.560000000001</v>
          </cell>
          <cell r="H2739">
            <v>0</v>
          </cell>
          <cell r="I2739">
            <v>0</v>
          </cell>
          <cell r="J2739">
            <v>25914.560000000001</v>
          </cell>
          <cell r="K2739">
            <v>25914.560000000001</v>
          </cell>
          <cell r="L2739">
            <v>0</v>
          </cell>
        </row>
        <row r="2740">
          <cell r="A2740" t="str">
            <v>2220990204</v>
          </cell>
          <cell r="B2740">
            <v>14</v>
          </cell>
          <cell r="C2740" t="str">
            <v>2220990204 USD</v>
          </cell>
          <cell r="D2740" t="str">
            <v>IVA POR PAGAR</v>
          </cell>
          <cell r="E2740">
            <v>-64989.96</v>
          </cell>
          <cell r="F2740">
            <v>64989.96</v>
          </cell>
          <cell r="G2740">
            <v>104242.58</v>
          </cell>
          <cell r="H2740">
            <v>-104242.58</v>
          </cell>
          <cell r="I2740">
            <v>-64989.96</v>
          </cell>
          <cell r="J2740">
            <v>64989.96</v>
          </cell>
          <cell r="K2740">
            <v>104242.58</v>
          </cell>
          <cell r="L2740">
            <v>-104242.58</v>
          </cell>
        </row>
        <row r="2741">
          <cell r="A2741" t="str">
            <v>222099020004</v>
          </cell>
          <cell r="B2741">
            <v>20</v>
          </cell>
          <cell r="C2741" t="str">
            <v>2220990204USD-142-00</v>
          </cell>
          <cell r="D2741" t="str">
            <v>IVA POR PAGAR (Impuestos por Pagar)</v>
          </cell>
          <cell r="E2741">
            <v>-64989.96</v>
          </cell>
          <cell r="F2741">
            <v>64989.96</v>
          </cell>
          <cell r="G2741">
            <v>104242.58</v>
          </cell>
          <cell r="H2741">
            <v>-104242.58</v>
          </cell>
          <cell r="I2741">
            <v>-64989.96</v>
          </cell>
          <cell r="J2741">
            <v>64989.96</v>
          </cell>
          <cell r="K2741">
            <v>104242.58</v>
          </cell>
          <cell r="L2741">
            <v>-104242.58</v>
          </cell>
        </row>
        <row r="2742">
          <cell r="A2742" t="str">
            <v>2220990206</v>
          </cell>
          <cell r="B2742">
            <v>14</v>
          </cell>
          <cell r="C2742" t="str">
            <v>2220990206 USD</v>
          </cell>
          <cell r="D2742" t="str">
            <v>Retención del 13% de IVA a sujetos excluidos</v>
          </cell>
          <cell r="E2742">
            <v>0</v>
          </cell>
          <cell r="F2742">
            <v>767.28</v>
          </cell>
          <cell r="G2742">
            <v>767.28</v>
          </cell>
          <cell r="H2742">
            <v>0</v>
          </cell>
          <cell r="I2742">
            <v>0</v>
          </cell>
          <cell r="J2742">
            <v>767.28</v>
          </cell>
          <cell r="K2742">
            <v>767.28</v>
          </cell>
          <cell r="L2742">
            <v>0</v>
          </cell>
        </row>
        <row r="2743">
          <cell r="A2743" t="str">
            <v>222099020006</v>
          </cell>
          <cell r="B2743">
            <v>20</v>
          </cell>
          <cell r="C2743" t="str">
            <v>2220990206USD-129-00</v>
          </cell>
          <cell r="D2743" t="str">
            <v>Retención del 13% de IVA a sujetos excluidos</v>
          </cell>
          <cell r="E2743">
            <v>0</v>
          </cell>
          <cell r="F2743">
            <v>767.28</v>
          </cell>
          <cell r="G2743">
            <v>767.28</v>
          </cell>
          <cell r="H2743">
            <v>0</v>
          </cell>
          <cell r="I2743">
            <v>0</v>
          </cell>
          <cell r="J2743">
            <v>767.28</v>
          </cell>
          <cell r="K2743">
            <v>767.28</v>
          </cell>
          <cell r="L2743">
            <v>0</v>
          </cell>
        </row>
        <row r="2744">
          <cell r="A2744" t="str">
            <v>2220999102</v>
          </cell>
          <cell r="B2744">
            <v>14</v>
          </cell>
          <cell r="C2744" t="str">
            <v>2220999102 USD</v>
          </cell>
          <cell r="D2744" t="str">
            <v>Otras Arrendamientos Por Pagar</v>
          </cell>
          <cell r="E2744">
            <v>-809.6</v>
          </cell>
          <cell r="F2744">
            <v>976.27</v>
          </cell>
          <cell r="G2744">
            <v>166.67</v>
          </cell>
          <cell r="H2744">
            <v>0</v>
          </cell>
          <cell r="I2744">
            <v>-809.6</v>
          </cell>
          <cell r="J2744">
            <v>976.27</v>
          </cell>
          <cell r="K2744">
            <v>166.67</v>
          </cell>
          <cell r="L2744">
            <v>0</v>
          </cell>
        </row>
        <row r="2745">
          <cell r="A2745" t="str">
            <v>222099910202</v>
          </cell>
          <cell r="B2745">
            <v>20</v>
          </cell>
          <cell r="C2745" t="str">
            <v>2220999102USD-157-02</v>
          </cell>
          <cell r="D2745" t="str">
            <v>Otras Arrendamientos Por Pagar (Otras Obligaciones - Otros Gastos por Pagar)</v>
          </cell>
          <cell r="E2745">
            <v>-809.6</v>
          </cell>
          <cell r="F2745">
            <v>976.27</v>
          </cell>
          <cell r="G2745">
            <v>166.67</v>
          </cell>
          <cell r="H2745">
            <v>0</v>
          </cell>
          <cell r="I2745">
            <v>-809.6</v>
          </cell>
          <cell r="J2745">
            <v>976.27</v>
          </cell>
          <cell r="K2745">
            <v>166.67</v>
          </cell>
          <cell r="L2745">
            <v>0</v>
          </cell>
        </row>
        <row r="2746">
          <cell r="A2746" t="str">
            <v>2220999103</v>
          </cell>
          <cell r="B2746">
            <v>14</v>
          </cell>
          <cell r="C2746" t="str">
            <v>2220999103 USD</v>
          </cell>
          <cell r="D2746" t="str">
            <v>Otras Seguros</v>
          </cell>
          <cell r="E2746">
            <v>-267747.07</v>
          </cell>
          <cell r="F2746">
            <v>281703.65999999997</v>
          </cell>
          <cell r="G2746">
            <v>234468.21</v>
          </cell>
          <cell r="H2746">
            <v>-220511.62</v>
          </cell>
          <cell r="I2746">
            <v>-267747.07</v>
          </cell>
          <cell r="J2746">
            <v>281703.65999999997</v>
          </cell>
          <cell r="K2746">
            <v>234468.21</v>
          </cell>
          <cell r="L2746">
            <v>-220511.62</v>
          </cell>
        </row>
        <row r="2747">
          <cell r="A2747" t="str">
            <v>222099910003</v>
          </cell>
          <cell r="B2747">
            <v>20</v>
          </cell>
          <cell r="C2747" t="str">
            <v>2220999103USD-274-00</v>
          </cell>
          <cell r="D2747" t="str">
            <v>Otras Seguros (Seguros por Pagar)</v>
          </cell>
          <cell r="E2747">
            <v>-267747.07</v>
          </cell>
          <cell r="F2747">
            <v>281703.65999999997</v>
          </cell>
          <cell r="G2747">
            <v>234468.21</v>
          </cell>
          <cell r="H2747">
            <v>-220511.62</v>
          </cell>
          <cell r="I2747">
            <v>-267747.07</v>
          </cell>
          <cell r="J2747">
            <v>281703.65999999997</v>
          </cell>
          <cell r="K2747">
            <v>234468.21</v>
          </cell>
          <cell r="L2747">
            <v>-220511.62</v>
          </cell>
        </row>
        <row r="2748">
          <cell r="A2748" t="str">
            <v>2220999105</v>
          </cell>
          <cell r="B2748">
            <v>14</v>
          </cell>
          <cell r="C2748" t="str">
            <v>2220999105 USD</v>
          </cell>
          <cell r="D2748" t="str">
            <v>Otras Sueldos Ordinarios Extraordinarios</v>
          </cell>
          <cell r="E2748">
            <v>0</v>
          </cell>
          <cell r="F2748">
            <v>867113.51</v>
          </cell>
          <cell r="G2748">
            <v>867113.51</v>
          </cell>
          <cell r="H2748">
            <v>0</v>
          </cell>
          <cell r="I2748">
            <v>0</v>
          </cell>
          <cell r="J2748">
            <v>867113.51</v>
          </cell>
          <cell r="K2748">
            <v>867113.51</v>
          </cell>
          <cell r="L2748">
            <v>0</v>
          </cell>
        </row>
        <row r="2749">
          <cell r="A2749" t="str">
            <v>222099910005</v>
          </cell>
          <cell r="B2749">
            <v>20</v>
          </cell>
          <cell r="C2749" t="str">
            <v>2220999105USD-138-00</v>
          </cell>
          <cell r="D2749" t="str">
            <v>Otras Sueldos Ordinarios Extraordinarios (Gastos de Personal por Pagar (III))</v>
          </cell>
          <cell r="E2749">
            <v>0</v>
          </cell>
          <cell r="F2749">
            <v>867113.51</v>
          </cell>
          <cell r="G2749">
            <v>867113.51</v>
          </cell>
          <cell r="H2749">
            <v>0</v>
          </cell>
          <cell r="I2749">
            <v>0</v>
          </cell>
          <cell r="J2749">
            <v>867113.51</v>
          </cell>
          <cell r="K2749">
            <v>867113.51</v>
          </cell>
          <cell r="L2749">
            <v>0</v>
          </cell>
        </row>
        <row r="2750">
          <cell r="A2750" t="str">
            <v>2220999106</v>
          </cell>
          <cell r="B2750">
            <v>14</v>
          </cell>
          <cell r="C2750" t="str">
            <v>2220999106 USD</v>
          </cell>
          <cell r="D2750" t="str">
            <v>Otras Seguro por Pagar Daños</v>
          </cell>
          <cell r="E2750">
            <v>0</v>
          </cell>
          <cell r="F2750">
            <v>94473.19</v>
          </cell>
          <cell r="G2750">
            <v>94473.19</v>
          </cell>
          <cell r="H2750">
            <v>0</v>
          </cell>
          <cell r="I2750">
            <v>0</v>
          </cell>
          <cell r="J2750">
            <v>94473.19</v>
          </cell>
          <cell r="K2750">
            <v>94473.19</v>
          </cell>
          <cell r="L2750">
            <v>0</v>
          </cell>
        </row>
        <row r="2751">
          <cell r="A2751" t="str">
            <v>222099910206</v>
          </cell>
          <cell r="B2751">
            <v>20</v>
          </cell>
          <cell r="C2751" t="str">
            <v>2220999106USD-274-02</v>
          </cell>
          <cell r="D2751" t="str">
            <v>Otras Seguro por Pagar Daños (Seguros por Pagar)</v>
          </cell>
          <cell r="E2751">
            <v>0</v>
          </cell>
          <cell r="F2751">
            <v>8073.54</v>
          </cell>
          <cell r="G2751">
            <v>8073.54</v>
          </cell>
          <cell r="H2751">
            <v>0</v>
          </cell>
          <cell r="I2751">
            <v>0</v>
          </cell>
          <cell r="J2751">
            <v>8073.54</v>
          </cell>
          <cell r="K2751">
            <v>8073.54</v>
          </cell>
          <cell r="L2751">
            <v>0</v>
          </cell>
        </row>
        <row r="2752">
          <cell r="A2752" t="str">
            <v>222099910306</v>
          </cell>
          <cell r="B2752">
            <v>20</v>
          </cell>
          <cell r="C2752" t="str">
            <v>2220999106USD-274-03</v>
          </cell>
          <cell r="D2752" t="str">
            <v>Otras Seguro por Pagar Daños (Seguros por Pagar)</v>
          </cell>
          <cell r="E2752">
            <v>0</v>
          </cell>
          <cell r="F2752">
            <v>10750.18</v>
          </cell>
          <cell r="G2752">
            <v>10750.18</v>
          </cell>
          <cell r="H2752">
            <v>0</v>
          </cell>
          <cell r="I2752">
            <v>0</v>
          </cell>
          <cell r="J2752">
            <v>10750.18</v>
          </cell>
          <cell r="K2752">
            <v>10750.18</v>
          </cell>
          <cell r="L2752">
            <v>0</v>
          </cell>
        </row>
        <row r="2753">
          <cell r="A2753" t="str">
            <v>222099910406</v>
          </cell>
          <cell r="B2753">
            <v>20</v>
          </cell>
          <cell r="C2753" t="str">
            <v>2220999106USD-274-04</v>
          </cell>
          <cell r="D2753" t="str">
            <v>Otras Seguro por Pagar Daños (Seguros por Pagar)</v>
          </cell>
          <cell r="E2753">
            <v>0</v>
          </cell>
          <cell r="F2753">
            <v>4671.04</v>
          </cell>
          <cell r="G2753">
            <v>4671.04</v>
          </cell>
          <cell r="H2753">
            <v>0</v>
          </cell>
          <cell r="I2753">
            <v>0</v>
          </cell>
          <cell r="J2753">
            <v>4671.04</v>
          </cell>
          <cell r="K2753">
            <v>4671.04</v>
          </cell>
          <cell r="L2753">
            <v>0</v>
          </cell>
        </row>
        <row r="2754">
          <cell r="A2754" t="str">
            <v>222099910506</v>
          </cell>
          <cell r="B2754">
            <v>20</v>
          </cell>
          <cell r="C2754" t="str">
            <v>2220999106USD-274-05</v>
          </cell>
          <cell r="D2754" t="str">
            <v>Otras Seguro por Pagar Daños (Seguros por Pagar)</v>
          </cell>
          <cell r="E2754">
            <v>0</v>
          </cell>
          <cell r="F2754">
            <v>1873.92</v>
          </cell>
          <cell r="G2754">
            <v>1873.92</v>
          </cell>
          <cell r="H2754">
            <v>0</v>
          </cell>
          <cell r="I2754">
            <v>0</v>
          </cell>
          <cell r="J2754">
            <v>1873.92</v>
          </cell>
          <cell r="K2754">
            <v>1873.92</v>
          </cell>
          <cell r="L2754">
            <v>0</v>
          </cell>
        </row>
        <row r="2755">
          <cell r="A2755" t="str">
            <v>222099910706</v>
          </cell>
          <cell r="B2755">
            <v>20</v>
          </cell>
          <cell r="C2755" t="str">
            <v>2220999106USD-274-07</v>
          </cell>
          <cell r="D2755" t="str">
            <v>Otras Seguro por Pagar Daños (Seguros por Pagar)</v>
          </cell>
          <cell r="E2755">
            <v>0</v>
          </cell>
          <cell r="F2755">
            <v>6785.02</v>
          </cell>
          <cell r="G2755">
            <v>6785.02</v>
          </cell>
          <cell r="H2755">
            <v>0</v>
          </cell>
          <cell r="I2755">
            <v>0</v>
          </cell>
          <cell r="J2755">
            <v>6785.02</v>
          </cell>
          <cell r="K2755">
            <v>6785.02</v>
          </cell>
          <cell r="L2755">
            <v>0</v>
          </cell>
        </row>
        <row r="2756">
          <cell r="A2756" t="str">
            <v>222099910806</v>
          </cell>
          <cell r="B2756">
            <v>20</v>
          </cell>
          <cell r="C2756" t="str">
            <v>2220999106USD-274-08</v>
          </cell>
          <cell r="D2756" t="str">
            <v>Otras Seguro por Pagar Daños (Seguros por Pagar)</v>
          </cell>
          <cell r="E2756">
            <v>0</v>
          </cell>
          <cell r="F2756">
            <v>2983.93</v>
          </cell>
          <cell r="G2756">
            <v>2983.93</v>
          </cell>
          <cell r="H2756">
            <v>0</v>
          </cell>
          <cell r="I2756">
            <v>0</v>
          </cell>
          <cell r="J2756">
            <v>2983.93</v>
          </cell>
          <cell r="K2756">
            <v>2983.93</v>
          </cell>
          <cell r="L2756">
            <v>0</v>
          </cell>
        </row>
        <row r="2757">
          <cell r="A2757" t="str">
            <v>222099911006</v>
          </cell>
          <cell r="B2757">
            <v>20</v>
          </cell>
          <cell r="C2757" t="str">
            <v>2220999106USD-274-10</v>
          </cell>
          <cell r="D2757" t="str">
            <v>Otras Seguro por Pagar Daños (Seguros por Pagar)</v>
          </cell>
          <cell r="E2757">
            <v>0</v>
          </cell>
          <cell r="F2757">
            <v>2371.13</v>
          </cell>
          <cell r="G2757">
            <v>2371.13</v>
          </cell>
          <cell r="H2757">
            <v>0</v>
          </cell>
          <cell r="I2757">
            <v>0</v>
          </cell>
          <cell r="J2757">
            <v>2371.13</v>
          </cell>
          <cell r="K2757">
            <v>2371.13</v>
          </cell>
          <cell r="L2757">
            <v>0</v>
          </cell>
        </row>
        <row r="2758">
          <cell r="A2758" t="str">
            <v>222099911106</v>
          </cell>
          <cell r="B2758">
            <v>20</v>
          </cell>
          <cell r="C2758" t="str">
            <v>2220999106USD-274-11</v>
          </cell>
          <cell r="D2758" t="str">
            <v>Otras Seguro por Pagar Daños (Seguros por Pagar)</v>
          </cell>
          <cell r="E2758">
            <v>0</v>
          </cell>
          <cell r="F2758">
            <v>3709.26</v>
          </cell>
          <cell r="G2758">
            <v>3709.26</v>
          </cell>
          <cell r="H2758">
            <v>0</v>
          </cell>
          <cell r="I2758">
            <v>0</v>
          </cell>
          <cell r="J2758">
            <v>3709.26</v>
          </cell>
          <cell r="K2758">
            <v>3709.26</v>
          </cell>
          <cell r="L2758">
            <v>0</v>
          </cell>
        </row>
        <row r="2759">
          <cell r="A2759" t="str">
            <v>222099911206</v>
          </cell>
          <cell r="B2759">
            <v>20</v>
          </cell>
          <cell r="C2759" t="str">
            <v>2220999106USD-274-12</v>
          </cell>
          <cell r="D2759" t="str">
            <v>Otras Seguro por Pagar Daños (Seguros por Pagar)</v>
          </cell>
          <cell r="E2759">
            <v>0</v>
          </cell>
          <cell r="F2759">
            <v>5109.8999999999996</v>
          </cell>
          <cell r="G2759">
            <v>5109.8999999999996</v>
          </cell>
          <cell r="H2759">
            <v>0</v>
          </cell>
          <cell r="I2759">
            <v>0</v>
          </cell>
          <cell r="J2759">
            <v>5109.8999999999996</v>
          </cell>
          <cell r="K2759">
            <v>5109.8999999999996</v>
          </cell>
          <cell r="L2759">
            <v>0</v>
          </cell>
        </row>
        <row r="2760">
          <cell r="A2760" t="str">
            <v>222099911306</v>
          </cell>
          <cell r="B2760">
            <v>20</v>
          </cell>
          <cell r="C2760" t="str">
            <v>2220999106USD-274-13</v>
          </cell>
          <cell r="D2760" t="str">
            <v>Otras Seguro por Pagar Daños (Seguros por Pagar)</v>
          </cell>
          <cell r="E2760">
            <v>0</v>
          </cell>
          <cell r="F2760">
            <v>4194.59</v>
          </cell>
          <cell r="G2760">
            <v>4194.59</v>
          </cell>
          <cell r="H2760">
            <v>0</v>
          </cell>
          <cell r="I2760">
            <v>0</v>
          </cell>
          <cell r="J2760">
            <v>4194.59</v>
          </cell>
          <cell r="K2760">
            <v>4194.59</v>
          </cell>
          <cell r="L2760">
            <v>0</v>
          </cell>
        </row>
        <row r="2761">
          <cell r="A2761" t="str">
            <v>222099911706</v>
          </cell>
          <cell r="B2761">
            <v>20</v>
          </cell>
          <cell r="C2761" t="str">
            <v>2220999106USD-274-17</v>
          </cell>
          <cell r="D2761" t="str">
            <v>Otras Seguro por Pagar Daños (Seguros por Pagar)</v>
          </cell>
          <cell r="E2761">
            <v>0</v>
          </cell>
          <cell r="F2761">
            <v>4343.6499999999996</v>
          </cell>
          <cell r="G2761">
            <v>4343.6499999999996</v>
          </cell>
          <cell r="H2761">
            <v>0</v>
          </cell>
          <cell r="I2761">
            <v>0</v>
          </cell>
          <cell r="J2761">
            <v>4343.6499999999996</v>
          </cell>
          <cell r="K2761">
            <v>4343.6499999999996</v>
          </cell>
          <cell r="L2761">
            <v>0</v>
          </cell>
        </row>
        <row r="2762">
          <cell r="A2762" t="str">
            <v>222099911806</v>
          </cell>
          <cell r="B2762">
            <v>20</v>
          </cell>
          <cell r="C2762" t="str">
            <v>2220999106USD-274-18</v>
          </cell>
          <cell r="D2762" t="str">
            <v>Otras Seguro por Pagar Daños (Seguros por Pagar)</v>
          </cell>
          <cell r="E2762">
            <v>0</v>
          </cell>
          <cell r="F2762">
            <v>1426.37</v>
          </cell>
          <cell r="G2762">
            <v>1426.37</v>
          </cell>
          <cell r="H2762">
            <v>0</v>
          </cell>
          <cell r="I2762">
            <v>0</v>
          </cell>
          <cell r="J2762">
            <v>1426.37</v>
          </cell>
          <cell r="K2762">
            <v>1426.37</v>
          </cell>
          <cell r="L2762">
            <v>0</v>
          </cell>
        </row>
        <row r="2763">
          <cell r="A2763" t="str">
            <v>222099911906</v>
          </cell>
          <cell r="B2763">
            <v>20</v>
          </cell>
          <cell r="C2763" t="str">
            <v>2220999106USD-274-19</v>
          </cell>
          <cell r="D2763" t="str">
            <v>Otras Seguro por Pagar Daños (Seguros por Pagar)</v>
          </cell>
          <cell r="E2763">
            <v>0</v>
          </cell>
          <cell r="F2763">
            <v>3622.94</v>
          </cell>
          <cell r="G2763">
            <v>3622.94</v>
          </cell>
          <cell r="H2763">
            <v>0</v>
          </cell>
          <cell r="I2763">
            <v>0</v>
          </cell>
          <cell r="J2763">
            <v>3622.94</v>
          </cell>
          <cell r="K2763">
            <v>3622.94</v>
          </cell>
          <cell r="L2763">
            <v>0</v>
          </cell>
        </row>
        <row r="2764">
          <cell r="A2764" t="str">
            <v>222099912206</v>
          </cell>
          <cell r="B2764">
            <v>20</v>
          </cell>
          <cell r="C2764" t="str">
            <v>2220999106USD-274-22</v>
          </cell>
          <cell r="D2764" t="str">
            <v>Otras Seguro por Pagar Daños (Seguros por Pagar)</v>
          </cell>
          <cell r="E2764">
            <v>0</v>
          </cell>
          <cell r="F2764">
            <v>2410.2600000000002</v>
          </cell>
          <cell r="G2764">
            <v>2410.2600000000002</v>
          </cell>
          <cell r="H2764">
            <v>0</v>
          </cell>
          <cell r="I2764">
            <v>0</v>
          </cell>
          <cell r="J2764">
            <v>2410.2600000000002</v>
          </cell>
          <cell r="K2764">
            <v>2410.2600000000002</v>
          </cell>
          <cell r="L2764">
            <v>0</v>
          </cell>
        </row>
        <row r="2765">
          <cell r="A2765" t="str">
            <v>222099912306</v>
          </cell>
          <cell r="B2765">
            <v>20</v>
          </cell>
          <cell r="C2765" t="str">
            <v>2220999106USD-274-23</v>
          </cell>
          <cell r="D2765" t="str">
            <v>Otras Seguro por Pagar Daños (Seguros por Pagar)</v>
          </cell>
          <cell r="E2765">
            <v>0</v>
          </cell>
          <cell r="F2765">
            <v>3323.62</v>
          </cell>
          <cell r="G2765">
            <v>3323.62</v>
          </cell>
          <cell r="H2765">
            <v>0</v>
          </cell>
          <cell r="I2765">
            <v>0</v>
          </cell>
          <cell r="J2765">
            <v>3323.62</v>
          </cell>
          <cell r="K2765">
            <v>3323.62</v>
          </cell>
          <cell r="L2765">
            <v>0</v>
          </cell>
        </row>
        <row r="2766">
          <cell r="A2766" t="str">
            <v>222099912406</v>
          </cell>
          <cell r="B2766">
            <v>20</v>
          </cell>
          <cell r="C2766" t="str">
            <v>2220999106USD-274-24</v>
          </cell>
          <cell r="D2766" t="str">
            <v>Otras Seguro por Pagar Daños (Seguros por Pagar)</v>
          </cell>
          <cell r="E2766">
            <v>0</v>
          </cell>
          <cell r="F2766">
            <v>1719.93</v>
          </cell>
          <cell r="G2766">
            <v>1719.93</v>
          </cell>
          <cell r="H2766">
            <v>0</v>
          </cell>
          <cell r="I2766">
            <v>0</v>
          </cell>
          <cell r="J2766">
            <v>1719.93</v>
          </cell>
          <cell r="K2766">
            <v>1719.93</v>
          </cell>
          <cell r="L2766">
            <v>0</v>
          </cell>
        </row>
        <row r="2767">
          <cell r="A2767" t="str">
            <v>222099912606</v>
          </cell>
          <cell r="B2767">
            <v>20</v>
          </cell>
          <cell r="C2767" t="str">
            <v>2220999106USD-274-26</v>
          </cell>
          <cell r="D2767" t="str">
            <v>Otras Seguro por Pagar Daños (Seguros por Pagar)</v>
          </cell>
          <cell r="E2767">
            <v>0</v>
          </cell>
          <cell r="F2767">
            <v>2262.7800000000002</v>
          </cell>
          <cell r="G2767">
            <v>2262.7800000000002</v>
          </cell>
          <cell r="H2767">
            <v>0</v>
          </cell>
          <cell r="I2767">
            <v>0</v>
          </cell>
          <cell r="J2767">
            <v>2262.7800000000002</v>
          </cell>
          <cell r="K2767">
            <v>2262.7800000000002</v>
          </cell>
          <cell r="L2767">
            <v>0</v>
          </cell>
        </row>
        <row r="2768">
          <cell r="A2768" t="str">
            <v>222099912706</v>
          </cell>
          <cell r="B2768">
            <v>20</v>
          </cell>
          <cell r="C2768" t="str">
            <v>2220999106USD-274-27</v>
          </cell>
          <cell r="D2768" t="str">
            <v>Otras Seguro por Pagar Daños (Seguros por Pagar)</v>
          </cell>
          <cell r="E2768">
            <v>0</v>
          </cell>
          <cell r="F2768">
            <v>1768.78</v>
          </cell>
          <cell r="G2768">
            <v>1768.78</v>
          </cell>
          <cell r="H2768">
            <v>0</v>
          </cell>
          <cell r="I2768">
            <v>0</v>
          </cell>
          <cell r="J2768">
            <v>1768.78</v>
          </cell>
          <cell r="K2768">
            <v>1768.78</v>
          </cell>
          <cell r="L2768">
            <v>0</v>
          </cell>
        </row>
        <row r="2769">
          <cell r="A2769" t="str">
            <v>222099913106</v>
          </cell>
          <cell r="B2769">
            <v>20</v>
          </cell>
          <cell r="C2769" t="str">
            <v>2220999106USD-274-31</v>
          </cell>
          <cell r="D2769" t="str">
            <v>Otras Seguro por Pagar Daños (Seguros por Pagar)</v>
          </cell>
          <cell r="E2769">
            <v>0</v>
          </cell>
          <cell r="F2769">
            <v>15421.9</v>
          </cell>
          <cell r="G2769">
            <v>15421.9</v>
          </cell>
          <cell r="H2769">
            <v>0</v>
          </cell>
          <cell r="I2769">
            <v>0</v>
          </cell>
          <cell r="J2769">
            <v>15421.9</v>
          </cell>
          <cell r="K2769">
            <v>15421.9</v>
          </cell>
          <cell r="L2769">
            <v>0</v>
          </cell>
        </row>
        <row r="2770">
          <cell r="A2770" t="str">
            <v>222099914106</v>
          </cell>
          <cell r="B2770">
            <v>20</v>
          </cell>
          <cell r="C2770" t="str">
            <v>2220999106USD-274-41</v>
          </cell>
          <cell r="D2770" t="str">
            <v>Otras Seguro por Pagar Daños (Seguros por Pagar)</v>
          </cell>
          <cell r="E2770">
            <v>0</v>
          </cell>
          <cell r="F2770">
            <v>7650.45</v>
          </cell>
          <cell r="G2770">
            <v>7650.45</v>
          </cell>
          <cell r="H2770">
            <v>0</v>
          </cell>
          <cell r="I2770">
            <v>0</v>
          </cell>
          <cell r="J2770">
            <v>7650.45</v>
          </cell>
          <cell r="K2770">
            <v>7650.45</v>
          </cell>
          <cell r="L2770">
            <v>0</v>
          </cell>
        </row>
        <row r="2771">
          <cell r="A2771" t="str">
            <v>2220999108</v>
          </cell>
          <cell r="B2771">
            <v>14</v>
          </cell>
          <cell r="C2771" t="str">
            <v>2220999108 USD</v>
          </cell>
          <cell r="D2771" t="str">
            <v>Otras Seguros por Pagar Vida</v>
          </cell>
          <cell r="E2771">
            <v>0</v>
          </cell>
          <cell r="F2771">
            <v>103937.74</v>
          </cell>
          <cell r="G2771">
            <v>103937.74</v>
          </cell>
          <cell r="H2771">
            <v>0</v>
          </cell>
          <cell r="I2771">
            <v>0</v>
          </cell>
          <cell r="J2771">
            <v>103937.74</v>
          </cell>
          <cell r="K2771">
            <v>103937.74</v>
          </cell>
          <cell r="L2771">
            <v>0</v>
          </cell>
        </row>
        <row r="2772">
          <cell r="A2772" t="str">
            <v>222099910008</v>
          </cell>
          <cell r="B2772">
            <v>20</v>
          </cell>
          <cell r="C2772" t="str">
            <v>2220999108USD-274-00</v>
          </cell>
          <cell r="D2772" t="str">
            <v>Otras Seguros por Pagar Vida (Seguros por Pagar)</v>
          </cell>
          <cell r="E2772">
            <v>0</v>
          </cell>
          <cell r="F2772">
            <v>70</v>
          </cell>
          <cell r="G2772">
            <v>70</v>
          </cell>
          <cell r="H2772">
            <v>0</v>
          </cell>
          <cell r="I2772">
            <v>0</v>
          </cell>
          <cell r="J2772">
            <v>70</v>
          </cell>
          <cell r="K2772">
            <v>70</v>
          </cell>
          <cell r="L2772">
            <v>0</v>
          </cell>
        </row>
        <row r="2773">
          <cell r="A2773" t="str">
            <v>222099910208</v>
          </cell>
          <cell r="B2773">
            <v>20</v>
          </cell>
          <cell r="C2773" t="str">
            <v>2220999108USD-274-02</v>
          </cell>
          <cell r="D2773" t="str">
            <v>Otras Seguros por Pagar Vida (Seguros por Pagar)</v>
          </cell>
          <cell r="E2773">
            <v>0</v>
          </cell>
          <cell r="F2773">
            <v>9515.11</v>
          </cell>
          <cell r="G2773">
            <v>9515.11</v>
          </cell>
          <cell r="H2773">
            <v>0</v>
          </cell>
          <cell r="I2773">
            <v>0</v>
          </cell>
          <cell r="J2773">
            <v>9515.11</v>
          </cell>
          <cell r="K2773">
            <v>9515.11</v>
          </cell>
          <cell r="L2773">
            <v>0</v>
          </cell>
        </row>
        <row r="2774">
          <cell r="A2774" t="str">
            <v>222099910308</v>
          </cell>
          <cell r="B2774">
            <v>20</v>
          </cell>
          <cell r="C2774" t="str">
            <v>2220999108USD-274-03</v>
          </cell>
          <cell r="D2774" t="str">
            <v>Otras Seguros por Pagar Vida (Seguros por Pagar)</v>
          </cell>
          <cell r="E2774">
            <v>0</v>
          </cell>
          <cell r="F2774">
            <v>13794.42</v>
          </cell>
          <cell r="G2774">
            <v>13794.42</v>
          </cell>
          <cell r="H2774">
            <v>0</v>
          </cell>
          <cell r="I2774">
            <v>0</v>
          </cell>
          <cell r="J2774">
            <v>13794.42</v>
          </cell>
          <cell r="K2774">
            <v>13794.42</v>
          </cell>
          <cell r="L2774">
            <v>0</v>
          </cell>
        </row>
        <row r="2775">
          <cell r="A2775" t="str">
            <v>222099910408</v>
          </cell>
          <cell r="B2775">
            <v>20</v>
          </cell>
          <cell r="C2775" t="str">
            <v>2220999108USD-274-04</v>
          </cell>
          <cell r="D2775" t="str">
            <v>Otras Seguros por Pagar Vida (Seguros por Pagar)</v>
          </cell>
          <cell r="E2775">
            <v>0</v>
          </cell>
          <cell r="F2775">
            <v>2757.72</v>
          </cell>
          <cell r="G2775">
            <v>2757.72</v>
          </cell>
          <cell r="H2775">
            <v>0</v>
          </cell>
          <cell r="I2775">
            <v>0</v>
          </cell>
          <cell r="J2775">
            <v>2757.72</v>
          </cell>
          <cell r="K2775">
            <v>2757.72</v>
          </cell>
          <cell r="L2775">
            <v>0</v>
          </cell>
        </row>
        <row r="2776">
          <cell r="A2776" t="str">
            <v>222099910508</v>
          </cell>
          <cell r="B2776">
            <v>20</v>
          </cell>
          <cell r="C2776" t="str">
            <v>2220999108USD-274-05</v>
          </cell>
          <cell r="D2776" t="str">
            <v>Otras Seguros por Pagar Vida (Seguros por Pagar)</v>
          </cell>
          <cell r="E2776">
            <v>0</v>
          </cell>
          <cell r="F2776">
            <v>1557.63</v>
          </cell>
          <cell r="G2776">
            <v>1557.63</v>
          </cell>
          <cell r="H2776">
            <v>0</v>
          </cell>
          <cell r="I2776">
            <v>0</v>
          </cell>
          <cell r="J2776">
            <v>1557.63</v>
          </cell>
          <cell r="K2776">
            <v>1557.63</v>
          </cell>
          <cell r="L2776">
            <v>0</v>
          </cell>
        </row>
        <row r="2777">
          <cell r="A2777" t="str">
            <v>222099910708</v>
          </cell>
          <cell r="B2777">
            <v>20</v>
          </cell>
          <cell r="C2777" t="str">
            <v>2220999108USD-274-07</v>
          </cell>
          <cell r="D2777" t="str">
            <v>Otras Seguros por Pagar Vida (Seguros por Pagar)</v>
          </cell>
          <cell r="E2777">
            <v>0</v>
          </cell>
          <cell r="F2777">
            <v>7732.77</v>
          </cell>
          <cell r="G2777">
            <v>7732.77</v>
          </cell>
          <cell r="H2777">
            <v>0</v>
          </cell>
          <cell r="I2777">
            <v>0</v>
          </cell>
          <cell r="J2777">
            <v>7732.77</v>
          </cell>
          <cell r="K2777">
            <v>7732.77</v>
          </cell>
          <cell r="L2777">
            <v>0</v>
          </cell>
        </row>
        <row r="2778">
          <cell r="A2778" t="str">
            <v>222099910808</v>
          </cell>
          <cell r="B2778">
            <v>20</v>
          </cell>
          <cell r="C2778" t="str">
            <v>2220999108USD-274-08</v>
          </cell>
          <cell r="D2778" t="str">
            <v>Otras Seguros por Pagar Vida (Seguros por Pagar)</v>
          </cell>
          <cell r="E2778">
            <v>0</v>
          </cell>
          <cell r="F2778">
            <v>4670.29</v>
          </cell>
          <cell r="G2778">
            <v>4670.29</v>
          </cell>
          <cell r="H2778">
            <v>0</v>
          </cell>
          <cell r="I2778">
            <v>0</v>
          </cell>
          <cell r="J2778">
            <v>4670.29</v>
          </cell>
          <cell r="K2778">
            <v>4670.29</v>
          </cell>
          <cell r="L2778">
            <v>0</v>
          </cell>
        </row>
        <row r="2779">
          <cell r="A2779" t="str">
            <v>222099911008</v>
          </cell>
          <cell r="B2779">
            <v>20</v>
          </cell>
          <cell r="C2779" t="str">
            <v>2220999108USD-274-10</v>
          </cell>
          <cell r="D2779" t="str">
            <v>Otras Seguros por Pagar Vida (Seguros por Pagar)</v>
          </cell>
          <cell r="E2779">
            <v>0</v>
          </cell>
          <cell r="F2779">
            <v>2813.18</v>
          </cell>
          <cell r="G2779">
            <v>2813.18</v>
          </cell>
          <cell r="H2779">
            <v>0</v>
          </cell>
          <cell r="I2779">
            <v>0</v>
          </cell>
          <cell r="J2779">
            <v>2813.18</v>
          </cell>
          <cell r="K2779">
            <v>2813.18</v>
          </cell>
          <cell r="L2779">
            <v>0</v>
          </cell>
        </row>
        <row r="2780">
          <cell r="A2780" t="str">
            <v>222099911108</v>
          </cell>
          <cell r="B2780">
            <v>20</v>
          </cell>
          <cell r="C2780" t="str">
            <v>2220999108USD-274-11</v>
          </cell>
          <cell r="D2780" t="str">
            <v>Otras Seguros por Pagar Vida (Seguros por Pagar)</v>
          </cell>
          <cell r="E2780">
            <v>0</v>
          </cell>
          <cell r="F2780">
            <v>3574.32</v>
          </cell>
          <cell r="G2780">
            <v>3574.32</v>
          </cell>
          <cell r="H2780">
            <v>0</v>
          </cell>
          <cell r="I2780">
            <v>0</v>
          </cell>
          <cell r="J2780">
            <v>3574.32</v>
          </cell>
          <cell r="K2780">
            <v>3574.32</v>
          </cell>
          <cell r="L2780">
            <v>0</v>
          </cell>
        </row>
        <row r="2781">
          <cell r="A2781" t="str">
            <v>222099911208</v>
          </cell>
          <cell r="B2781">
            <v>20</v>
          </cell>
          <cell r="C2781" t="str">
            <v>2220999108USD-274-12</v>
          </cell>
          <cell r="D2781" t="str">
            <v>Otras Seguros por Pagar Vida (Seguros por Pagar)</v>
          </cell>
          <cell r="E2781">
            <v>0</v>
          </cell>
          <cell r="F2781">
            <v>5703.36</v>
          </cell>
          <cell r="G2781">
            <v>5703.36</v>
          </cell>
          <cell r="H2781">
            <v>0</v>
          </cell>
          <cell r="I2781">
            <v>0</v>
          </cell>
          <cell r="J2781">
            <v>5703.36</v>
          </cell>
          <cell r="K2781">
            <v>5703.36</v>
          </cell>
          <cell r="L2781">
            <v>0</v>
          </cell>
        </row>
        <row r="2782">
          <cell r="A2782" t="str">
            <v>222099911308</v>
          </cell>
          <cell r="B2782">
            <v>20</v>
          </cell>
          <cell r="C2782" t="str">
            <v>2220999108USD-274-13</v>
          </cell>
          <cell r="D2782" t="str">
            <v>Otras Seguros por Pagar Vida (Seguros por Pagar)</v>
          </cell>
          <cell r="E2782">
            <v>0</v>
          </cell>
          <cell r="F2782">
            <v>5400.58</v>
          </cell>
          <cell r="G2782">
            <v>5400.58</v>
          </cell>
          <cell r="H2782">
            <v>0</v>
          </cell>
          <cell r="I2782">
            <v>0</v>
          </cell>
          <cell r="J2782">
            <v>5400.58</v>
          </cell>
          <cell r="K2782">
            <v>5400.58</v>
          </cell>
          <cell r="L2782">
            <v>0</v>
          </cell>
        </row>
        <row r="2783">
          <cell r="A2783" t="str">
            <v>222099911708</v>
          </cell>
          <cell r="B2783">
            <v>20</v>
          </cell>
          <cell r="C2783" t="str">
            <v>2220999108USD-274-17</v>
          </cell>
          <cell r="D2783" t="str">
            <v>Otras Seguros por Pagar Vida (Seguros por Pagar)</v>
          </cell>
          <cell r="E2783">
            <v>0</v>
          </cell>
          <cell r="F2783">
            <v>6751.2</v>
          </cell>
          <cell r="G2783">
            <v>6751.2</v>
          </cell>
          <cell r="H2783">
            <v>0</v>
          </cell>
          <cell r="I2783">
            <v>0</v>
          </cell>
          <cell r="J2783">
            <v>6751.2</v>
          </cell>
          <cell r="K2783">
            <v>6751.2</v>
          </cell>
          <cell r="L2783">
            <v>0</v>
          </cell>
        </row>
        <row r="2784">
          <cell r="A2784" t="str">
            <v>222099911808</v>
          </cell>
          <cell r="B2784">
            <v>20</v>
          </cell>
          <cell r="C2784" t="str">
            <v>2220999108USD-274-18</v>
          </cell>
          <cell r="D2784" t="str">
            <v>Otras Seguros por Pagar Vida (Seguros por Pagar)</v>
          </cell>
          <cell r="E2784">
            <v>0</v>
          </cell>
          <cell r="F2784">
            <v>1797.66</v>
          </cell>
          <cell r="G2784">
            <v>1797.66</v>
          </cell>
          <cell r="H2784">
            <v>0</v>
          </cell>
          <cell r="I2784">
            <v>0</v>
          </cell>
          <cell r="J2784">
            <v>1797.66</v>
          </cell>
          <cell r="K2784">
            <v>1797.66</v>
          </cell>
          <cell r="L2784">
            <v>0</v>
          </cell>
        </row>
        <row r="2785">
          <cell r="A2785" t="str">
            <v>222099911908</v>
          </cell>
          <cell r="B2785">
            <v>20</v>
          </cell>
          <cell r="C2785" t="str">
            <v>2220999108USD-274-19</v>
          </cell>
          <cell r="D2785" t="str">
            <v>Otras Seguros por Pagar Vida (Seguros por Pagar)</v>
          </cell>
          <cell r="E2785">
            <v>0</v>
          </cell>
          <cell r="F2785">
            <v>4139.38</v>
          </cell>
          <cell r="G2785">
            <v>4139.38</v>
          </cell>
          <cell r="H2785">
            <v>0</v>
          </cell>
          <cell r="I2785">
            <v>0</v>
          </cell>
          <cell r="J2785">
            <v>4139.38</v>
          </cell>
          <cell r="K2785">
            <v>4139.38</v>
          </cell>
          <cell r="L2785">
            <v>0</v>
          </cell>
        </row>
        <row r="2786">
          <cell r="A2786" t="str">
            <v>222099912208</v>
          </cell>
          <cell r="B2786">
            <v>20</v>
          </cell>
          <cell r="C2786" t="str">
            <v>2220999108USD-274-22</v>
          </cell>
          <cell r="D2786" t="str">
            <v>Otras Seguros por Pagar Vida (Seguros por Pagar)</v>
          </cell>
          <cell r="E2786">
            <v>0</v>
          </cell>
          <cell r="F2786">
            <v>2438.92</v>
          </cell>
          <cell r="G2786">
            <v>2438.92</v>
          </cell>
          <cell r="H2786">
            <v>0</v>
          </cell>
          <cell r="I2786">
            <v>0</v>
          </cell>
          <cell r="J2786">
            <v>2438.92</v>
          </cell>
          <cell r="K2786">
            <v>2438.92</v>
          </cell>
          <cell r="L2786">
            <v>0</v>
          </cell>
        </row>
        <row r="2787">
          <cell r="A2787" t="str">
            <v>222099912308</v>
          </cell>
          <cell r="B2787">
            <v>20</v>
          </cell>
          <cell r="C2787" t="str">
            <v>2220999108USD-274-23</v>
          </cell>
          <cell r="D2787" t="str">
            <v>Otras Seguros por Pagar Vida (Seguros por Pagar)</v>
          </cell>
          <cell r="E2787">
            <v>0</v>
          </cell>
          <cell r="F2787">
            <v>4056.88</v>
          </cell>
          <cell r="G2787">
            <v>4056.88</v>
          </cell>
          <cell r="H2787">
            <v>0</v>
          </cell>
          <cell r="I2787">
            <v>0</v>
          </cell>
          <cell r="J2787">
            <v>4056.88</v>
          </cell>
          <cell r="K2787">
            <v>4056.88</v>
          </cell>
          <cell r="L2787">
            <v>0</v>
          </cell>
        </row>
        <row r="2788">
          <cell r="A2788" t="str">
            <v>222099912408</v>
          </cell>
          <cell r="B2788">
            <v>20</v>
          </cell>
          <cell r="C2788" t="str">
            <v>2220999108USD-274-24</v>
          </cell>
          <cell r="D2788" t="str">
            <v>Otras Seguros por Pagar Vida (Seguros por Pagar)</v>
          </cell>
          <cell r="E2788">
            <v>0</v>
          </cell>
          <cell r="F2788">
            <v>2153.88</v>
          </cell>
          <cell r="G2788">
            <v>2153.88</v>
          </cell>
          <cell r="H2788">
            <v>0</v>
          </cell>
          <cell r="I2788">
            <v>0</v>
          </cell>
          <cell r="J2788">
            <v>2153.88</v>
          </cell>
          <cell r="K2788">
            <v>2153.88</v>
          </cell>
          <cell r="L2788">
            <v>0</v>
          </cell>
        </row>
        <row r="2789">
          <cell r="A2789" t="str">
            <v>222099912608</v>
          </cell>
          <cell r="B2789">
            <v>20</v>
          </cell>
          <cell r="C2789" t="str">
            <v>2220999108USD-274-26</v>
          </cell>
          <cell r="D2789" t="str">
            <v>Otras Seguros por Pagar Vida (Seguros por Pagar)</v>
          </cell>
          <cell r="E2789">
            <v>0</v>
          </cell>
          <cell r="F2789">
            <v>3836.66</v>
          </cell>
          <cell r="G2789">
            <v>3836.66</v>
          </cell>
          <cell r="H2789">
            <v>0</v>
          </cell>
          <cell r="I2789">
            <v>0</v>
          </cell>
          <cell r="J2789">
            <v>3836.66</v>
          </cell>
          <cell r="K2789">
            <v>3836.66</v>
          </cell>
          <cell r="L2789">
            <v>0</v>
          </cell>
        </row>
        <row r="2790">
          <cell r="A2790" t="str">
            <v>222099912708</v>
          </cell>
          <cell r="B2790">
            <v>20</v>
          </cell>
          <cell r="C2790" t="str">
            <v>2220999108USD-274-27</v>
          </cell>
          <cell r="D2790" t="str">
            <v>Otras Seguros por Pagar Vida (Seguros por Pagar)</v>
          </cell>
          <cell r="E2790">
            <v>0</v>
          </cell>
          <cell r="F2790">
            <v>2808.51</v>
          </cell>
          <cell r="G2790">
            <v>2808.51</v>
          </cell>
          <cell r="H2790">
            <v>0</v>
          </cell>
          <cell r="I2790">
            <v>0</v>
          </cell>
          <cell r="J2790">
            <v>2808.51</v>
          </cell>
          <cell r="K2790">
            <v>2808.51</v>
          </cell>
          <cell r="L2790">
            <v>0</v>
          </cell>
        </row>
        <row r="2791">
          <cell r="A2791" t="str">
            <v>222099913108</v>
          </cell>
          <cell r="B2791">
            <v>20</v>
          </cell>
          <cell r="C2791" t="str">
            <v>2220999108USD-274-31</v>
          </cell>
          <cell r="D2791" t="str">
            <v>Otras Seguros por Pagar Vida (Seguros por Pagar)</v>
          </cell>
          <cell r="E2791">
            <v>0</v>
          </cell>
          <cell r="F2791">
            <v>9076.93</v>
          </cell>
          <cell r="G2791">
            <v>9076.93</v>
          </cell>
          <cell r="H2791">
            <v>0</v>
          </cell>
          <cell r="I2791">
            <v>0</v>
          </cell>
          <cell r="J2791">
            <v>9076.93</v>
          </cell>
          <cell r="K2791">
            <v>9076.93</v>
          </cell>
          <cell r="L2791">
            <v>0</v>
          </cell>
        </row>
        <row r="2792">
          <cell r="A2792" t="str">
            <v>222099914108</v>
          </cell>
          <cell r="B2792">
            <v>20</v>
          </cell>
          <cell r="C2792" t="str">
            <v>2220999108USD-274-41</v>
          </cell>
          <cell r="D2792" t="str">
            <v>Otras Seguros por Pagar Vida (Seguros por Pagar)</v>
          </cell>
          <cell r="E2792">
            <v>0</v>
          </cell>
          <cell r="F2792">
            <v>9288.34</v>
          </cell>
          <cell r="G2792">
            <v>9288.34</v>
          </cell>
          <cell r="H2792">
            <v>0</v>
          </cell>
          <cell r="I2792">
            <v>0</v>
          </cell>
          <cell r="J2792">
            <v>9288.34</v>
          </cell>
          <cell r="K2792">
            <v>9288.34</v>
          </cell>
          <cell r="L2792">
            <v>0</v>
          </cell>
        </row>
        <row r="2793">
          <cell r="A2793" t="str">
            <v>2220999111</v>
          </cell>
          <cell r="B2793">
            <v>14</v>
          </cell>
          <cell r="C2793" t="str">
            <v>2220999111 USD</v>
          </cell>
          <cell r="D2793" t="str">
            <v>Comisiones recibidas por intercambio</v>
          </cell>
          <cell r="E2793">
            <v>-396.05</v>
          </cell>
          <cell r="F2793">
            <v>20343.66</v>
          </cell>
          <cell r="G2793">
            <v>20332.32</v>
          </cell>
          <cell r="H2793">
            <v>-384.71</v>
          </cell>
          <cell r="I2793">
            <v>-396.05</v>
          </cell>
          <cell r="J2793">
            <v>20343.66</v>
          </cell>
          <cell r="K2793">
            <v>20332.32</v>
          </cell>
          <cell r="L2793">
            <v>-384.71</v>
          </cell>
        </row>
        <row r="2794">
          <cell r="A2794" t="str">
            <v>222099910011</v>
          </cell>
          <cell r="B2794">
            <v>20</v>
          </cell>
          <cell r="C2794" t="str">
            <v>2220999111USD-529-00</v>
          </cell>
          <cell r="D2794" t="str">
            <v>Comisiones recibidas por intercambio (Otras Obligaciones)</v>
          </cell>
          <cell r="E2794">
            <v>-396.05</v>
          </cell>
          <cell r="F2794">
            <v>20343.66</v>
          </cell>
          <cell r="G2794">
            <v>20332.32</v>
          </cell>
          <cell r="H2794">
            <v>-384.71</v>
          </cell>
          <cell r="I2794">
            <v>-396.05</v>
          </cell>
          <cell r="J2794">
            <v>20343.66</v>
          </cell>
          <cell r="K2794">
            <v>20332.32</v>
          </cell>
          <cell r="L2794">
            <v>-384.71</v>
          </cell>
        </row>
        <row r="2795">
          <cell r="A2795" t="str">
            <v>2220999112</v>
          </cell>
          <cell r="B2795">
            <v>14</v>
          </cell>
          <cell r="C2795" t="str">
            <v>2220999112 USD</v>
          </cell>
          <cell r="D2795" t="str">
            <v>Contracargos enviados</v>
          </cell>
          <cell r="E2795">
            <v>-486.24</v>
          </cell>
          <cell r="F2795">
            <v>525.78</v>
          </cell>
          <cell r="G2795">
            <v>228.54</v>
          </cell>
          <cell r="H2795">
            <v>-189</v>
          </cell>
          <cell r="I2795">
            <v>-486.24</v>
          </cell>
          <cell r="J2795">
            <v>525.78</v>
          </cell>
          <cell r="K2795">
            <v>228.54</v>
          </cell>
          <cell r="L2795">
            <v>-189</v>
          </cell>
        </row>
        <row r="2796">
          <cell r="A2796" t="str">
            <v>222099910012</v>
          </cell>
          <cell r="B2796">
            <v>20</v>
          </cell>
          <cell r="C2796" t="str">
            <v>2220999112USD-529-00</v>
          </cell>
          <cell r="D2796" t="str">
            <v>Contracargos enviados (Otras Obligaciones)</v>
          </cell>
          <cell r="E2796">
            <v>-486.24</v>
          </cell>
          <cell r="F2796">
            <v>525.78</v>
          </cell>
          <cell r="G2796">
            <v>228.54</v>
          </cell>
          <cell r="H2796">
            <v>-189</v>
          </cell>
          <cell r="I2796">
            <v>-486.24</v>
          </cell>
          <cell r="J2796">
            <v>525.78</v>
          </cell>
          <cell r="K2796">
            <v>228.54</v>
          </cell>
          <cell r="L2796">
            <v>-189</v>
          </cell>
        </row>
        <row r="2797">
          <cell r="A2797" t="str">
            <v>2220999115</v>
          </cell>
          <cell r="B2797">
            <v>14</v>
          </cell>
          <cell r="C2797" t="str">
            <v>2220999115 USD</v>
          </cell>
          <cell r="D2797" t="str">
            <v>Fondos flotantes por transacciones de sobregiro</v>
          </cell>
          <cell r="E2797">
            <v>-25402.21</v>
          </cell>
          <cell r="F2797">
            <v>84386.76</v>
          </cell>
          <cell r="G2797">
            <v>74100.42</v>
          </cell>
          <cell r="H2797">
            <v>-15115.87</v>
          </cell>
          <cell r="I2797">
            <v>-25402.21</v>
          </cell>
          <cell r="J2797">
            <v>84386.76</v>
          </cell>
          <cell r="K2797">
            <v>74100.42</v>
          </cell>
          <cell r="L2797">
            <v>-15115.87</v>
          </cell>
        </row>
        <row r="2798">
          <cell r="A2798" t="str">
            <v>222099910315</v>
          </cell>
          <cell r="B2798">
            <v>20</v>
          </cell>
          <cell r="C2798" t="str">
            <v>2220999115USD-529-03</v>
          </cell>
          <cell r="D2798" t="str">
            <v>Fondos flotantes por transacciones de sobregiro (Otras Obligaciones)</v>
          </cell>
          <cell r="E2798">
            <v>-15440.77</v>
          </cell>
          <cell r="F2798">
            <v>7738</v>
          </cell>
          <cell r="G2798">
            <v>297.23</v>
          </cell>
          <cell r="H2798">
            <v>-8000</v>
          </cell>
          <cell r="I2798">
            <v>-15440.77</v>
          </cell>
          <cell r="J2798">
            <v>7738</v>
          </cell>
          <cell r="K2798">
            <v>297.23</v>
          </cell>
          <cell r="L2798">
            <v>-8000</v>
          </cell>
        </row>
        <row r="2799">
          <cell r="A2799" t="str">
            <v>222099910815</v>
          </cell>
          <cell r="B2799">
            <v>20</v>
          </cell>
          <cell r="C2799" t="str">
            <v>2220999115USD-529-08</v>
          </cell>
          <cell r="D2799" t="str">
            <v>Fondos flotantes por transacciones de sobregiro (Otras Obligaciones)</v>
          </cell>
          <cell r="E2799">
            <v>-4500</v>
          </cell>
          <cell r="F2799">
            <v>11809.84</v>
          </cell>
          <cell r="G2799">
            <v>8809.84</v>
          </cell>
          <cell r="H2799">
            <v>-1500</v>
          </cell>
          <cell r="I2799">
            <v>-4500</v>
          </cell>
          <cell r="J2799">
            <v>11809.84</v>
          </cell>
          <cell r="K2799">
            <v>8809.84</v>
          </cell>
          <cell r="L2799">
            <v>-1500</v>
          </cell>
        </row>
        <row r="2800">
          <cell r="A2800" t="str">
            <v>222099913115</v>
          </cell>
          <cell r="B2800">
            <v>20</v>
          </cell>
          <cell r="C2800" t="str">
            <v>2220999115USD-529-31</v>
          </cell>
          <cell r="D2800" t="str">
            <v>Fondos flotantes por transacciones de sobregiro (Otras Obligaciones)</v>
          </cell>
          <cell r="E2800">
            <v>-5461.44</v>
          </cell>
          <cell r="F2800">
            <v>64838.92</v>
          </cell>
          <cell r="G2800">
            <v>64993.35</v>
          </cell>
          <cell r="H2800">
            <v>-5615.87</v>
          </cell>
          <cell r="I2800">
            <v>-5461.44</v>
          </cell>
          <cell r="J2800">
            <v>64838.92</v>
          </cell>
          <cell r="K2800">
            <v>64993.35</v>
          </cell>
          <cell r="L2800">
            <v>-5615.87</v>
          </cell>
        </row>
        <row r="2801">
          <cell r="A2801" t="str">
            <v>2220999195</v>
          </cell>
          <cell r="B2801">
            <v>14</v>
          </cell>
          <cell r="C2801" t="str">
            <v>2220999195 USD</v>
          </cell>
          <cell r="D2801" t="str">
            <v>Devoluciones pendientes de aplicar</v>
          </cell>
          <cell r="E2801">
            <v>-3467.66</v>
          </cell>
          <cell r="F2801">
            <v>0</v>
          </cell>
          <cell r="G2801">
            <v>0</v>
          </cell>
          <cell r="H2801">
            <v>-3467.66</v>
          </cell>
          <cell r="I2801">
            <v>-3467.66</v>
          </cell>
          <cell r="J2801">
            <v>0</v>
          </cell>
          <cell r="K2801">
            <v>0</v>
          </cell>
          <cell r="L2801">
            <v>-3467.66</v>
          </cell>
        </row>
        <row r="2802">
          <cell r="A2802" t="str">
            <v>222099910095</v>
          </cell>
          <cell r="B2802">
            <v>20</v>
          </cell>
          <cell r="C2802" t="str">
            <v>2220999195USD-529-00</v>
          </cell>
          <cell r="D2802" t="str">
            <v>Cuentas por pagar a clientes (Otras Obligaciones)</v>
          </cell>
          <cell r="E2802">
            <v>-3467.66</v>
          </cell>
          <cell r="F2802">
            <v>0</v>
          </cell>
          <cell r="G2802">
            <v>0</v>
          </cell>
          <cell r="H2802">
            <v>-3467.66</v>
          </cell>
          <cell r="I2802">
            <v>-3467.66</v>
          </cell>
          <cell r="J2802">
            <v>0</v>
          </cell>
          <cell r="K2802">
            <v>0</v>
          </cell>
          <cell r="L2802">
            <v>-3467.66</v>
          </cell>
        </row>
        <row r="2803">
          <cell r="A2803" t="str">
            <v>2220999196</v>
          </cell>
          <cell r="B2803">
            <v>14</v>
          </cell>
          <cell r="C2803" t="str">
            <v>2220999196 USD</v>
          </cell>
          <cell r="D2803" t="str">
            <v>Abonos  por reservación de compra de activos extraordinarios</v>
          </cell>
          <cell r="E2803">
            <v>-158845.47</v>
          </cell>
          <cell r="F2803">
            <v>98215.7</v>
          </cell>
          <cell r="G2803">
            <v>233350</v>
          </cell>
          <cell r="H2803">
            <v>-293979.77</v>
          </cell>
          <cell r="I2803">
            <v>-158845.47</v>
          </cell>
          <cell r="J2803">
            <v>98215.7</v>
          </cell>
          <cell r="K2803">
            <v>233350</v>
          </cell>
          <cell r="L2803">
            <v>-293979.77</v>
          </cell>
        </row>
        <row r="2804">
          <cell r="A2804" t="str">
            <v>222099910096</v>
          </cell>
          <cell r="B2804">
            <v>20</v>
          </cell>
          <cell r="C2804" t="str">
            <v>2220999196USD-529-00</v>
          </cell>
          <cell r="D2804" t="str">
            <v>Abonos  por reservación de compra de activos extraordinarios (Otras Obligaciones</v>
          </cell>
          <cell r="E2804">
            <v>-158845.47</v>
          </cell>
          <cell r="F2804">
            <v>98215.7</v>
          </cell>
          <cell r="G2804">
            <v>233350</v>
          </cell>
          <cell r="H2804">
            <v>-293979.77</v>
          </cell>
          <cell r="I2804">
            <v>-158845.47</v>
          </cell>
          <cell r="J2804">
            <v>98215.7</v>
          </cell>
          <cell r="K2804">
            <v>233350</v>
          </cell>
          <cell r="L2804">
            <v>-293979.77</v>
          </cell>
        </row>
        <row r="2805">
          <cell r="A2805" t="str">
            <v>2220999197</v>
          </cell>
          <cell r="B2805">
            <v>14</v>
          </cell>
          <cell r="C2805" t="str">
            <v>2220999197 USD</v>
          </cell>
          <cell r="D2805" t="str">
            <v>Representaciones enviadas</v>
          </cell>
          <cell r="E2805">
            <v>0</v>
          </cell>
          <cell r="F2805">
            <v>33579771.619999997</v>
          </cell>
          <cell r="G2805">
            <v>33579771.619999997</v>
          </cell>
          <cell r="H2805">
            <v>0</v>
          </cell>
          <cell r="I2805">
            <v>0</v>
          </cell>
          <cell r="J2805">
            <v>33579771.619999997</v>
          </cell>
          <cell r="K2805">
            <v>33579771.619999997</v>
          </cell>
          <cell r="L2805">
            <v>0</v>
          </cell>
        </row>
        <row r="2806">
          <cell r="A2806" t="str">
            <v>222099910097</v>
          </cell>
          <cell r="B2806">
            <v>20</v>
          </cell>
          <cell r="C2806" t="str">
            <v>2220999197USD-529-00</v>
          </cell>
          <cell r="D2806" t="str">
            <v>Representaciones enviadas (Otras Obligaciones)</v>
          </cell>
          <cell r="E2806">
            <v>0</v>
          </cell>
          <cell r="F2806">
            <v>31809624.210000001</v>
          </cell>
          <cell r="G2806">
            <v>31809624.210000001</v>
          </cell>
          <cell r="H2806">
            <v>0</v>
          </cell>
          <cell r="I2806">
            <v>0</v>
          </cell>
          <cell r="J2806">
            <v>31809624.210000001</v>
          </cell>
          <cell r="K2806">
            <v>31809624.210000001</v>
          </cell>
          <cell r="L2806">
            <v>0</v>
          </cell>
        </row>
        <row r="2807">
          <cell r="A2807" t="str">
            <v>222099910297</v>
          </cell>
          <cell r="B2807">
            <v>20</v>
          </cell>
          <cell r="C2807" t="str">
            <v>2220999197USD-529-02</v>
          </cell>
          <cell r="D2807" t="str">
            <v>Representaciones enviadas (Otras Obligaciones)</v>
          </cell>
          <cell r="E2807">
            <v>0</v>
          </cell>
          <cell r="F2807">
            <v>1266.55</v>
          </cell>
          <cell r="G2807">
            <v>1266.55</v>
          </cell>
          <cell r="H2807">
            <v>0</v>
          </cell>
          <cell r="I2807">
            <v>0</v>
          </cell>
          <cell r="J2807">
            <v>1266.55</v>
          </cell>
          <cell r="K2807">
            <v>1266.55</v>
          </cell>
          <cell r="L2807">
            <v>0</v>
          </cell>
        </row>
        <row r="2808">
          <cell r="A2808" t="str">
            <v>222099910397</v>
          </cell>
          <cell r="B2808">
            <v>20</v>
          </cell>
          <cell r="C2808" t="str">
            <v>2220999197USD-529-03</v>
          </cell>
          <cell r="D2808" t="str">
            <v>Representaciones enviadas (Otras Obligaciones)</v>
          </cell>
          <cell r="E2808">
            <v>0</v>
          </cell>
          <cell r="F2808">
            <v>4641.6000000000004</v>
          </cell>
          <cell r="G2808">
            <v>4641.6000000000004</v>
          </cell>
          <cell r="H2808">
            <v>0</v>
          </cell>
          <cell r="I2808">
            <v>0</v>
          </cell>
          <cell r="J2808">
            <v>4641.6000000000004</v>
          </cell>
          <cell r="K2808">
            <v>4641.6000000000004</v>
          </cell>
          <cell r="L2808">
            <v>0</v>
          </cell>
        </row>
        <row r="2809">
          <cell r="A2809" t="str">
            <v>222099910497</v>
          </cell>
          <cell r="B2809">
            <v>20</v>
          </cell>
          <cell r="C2809" t="str">
            <v>2220999197USD-529-04</v>
          </cell>
          <cell r="D2809" t="str">
            <v>Representaciones enviadas (Otras Obligaciones)</v>
          </cell>
          <cell r="E2809">
            <v>0</v>
          </cell>
          <cell r="F2809">
            <v>395.31</v>
          </cell>
          <cell r="G2809">
            <v>395.31</v>
          </cell>
          <cell r="H2809">
            <v>0</v>
          </cell>
          <cell r="I2809">
            <v>0</v>
          </cell>
          <cell r="J2809">
            <v>395.31</v>
          </cell>
          <cell r="K2809">
            <v>395.31</v>
          </cell>
          <cell r="L2809">
            <v>0</v>
          </cell>
        </row>
        <row r="2810">
          <cell r="A2810" t="str">
            <v>222099910597</v>
          </cell>
          <cell r="B2810">
            <v>20</v>
          </cell>
          <cell r="C2810" t="str">
            <v>2220999197USD-529-05</v>
          </cell>
          <cell r="D2810" t="str">
            <v>Representaciones enviadas (Otras Obligaciones)</v>
          </cell>
          <cell r="E2810">
            <v>0</v>
          </cell>
          <cell r="F2810">
            <v>791.19</v>
          </cell>
          <cell r="G2810">
            <v>791.19</v>
          </cell>
          <cell r="H2810">
            <v>0</v>
          </cell>
          <cell r="I2810">
            <v>0</v>
          </cell>
          <cell r="J2810">
            <v>791.19</v>
          </cell>
          <cell r="K2810">
            <v>791.19</v>
          </cell>
          <cell r="L2810">
            <v>0</v>
          </cell>
        </row>
        <row r="2811">
          <cell r="A2811" t="str">
            <v>222099910797</v>
          </cell>
          <cell r="B2811">
            <v>20</v>
          </cell>
          <cell r="C2811" t="str">
            <v>2220999197USD-529-07</v>
          </cell>
          <cell r="D2811" t="str">
            <v>Representaciones enviadas (Otras Obligaciones)</v>
          </cell>
          <cell r="E2811">
            <v>0</v>
          </cell>
          <cell r="F2811">
            <v>1580.04</v>
          </cell>
          <cell r="G2811">
            <v>1580.04</v>
          </cell>
          <cell r="H2811">
            <v>0</v>
          </cell>
          <cell r="I2811">
            <v>0</v>
          </cell>
          <cell r="J2811">
            <v>1580.04</v>
          </cell>
          <cell r="K2811">
            <v>1580.04</v>
          </cell>
          <cell r="L2811">
            <v>0</v>
          </cell>
        </row>
        <row r="2812">
          <cell r="A2812" t="str">
            <v>222099910897</v>
          </cell>
          <cell r="B2812">
            <v>20</v>
          </cell>
          <cell r="C2812" t="str">
            <v>2220999197USD-529-08</v>
          </cell>
          <cell r="D2812" t="str">
            <v>Representaciones enviadas (Otras Obligaciones)</v>
          </cell>
          <cell r="E2812">
            <v>0</v>
          </cell>
          <cell r="F2812">
            <v>1109923.1599999999</v>
          </cell>
          <cell r="G2812">
            <v>1109923.1599999999</v>
          </cell>
          <cell r="H2812">
            <v>0</v>
          </cell>
          <cell r="I2812">
            <v>0</v>
          </cell>
          <cell r="J2812">
            <v>1109923.1599999999</v>
          </cell>
          <cell r="K2812">
            <v>1109923.1599999999</v>
          </cell>
          <cell r="L2812">
            <v>0</v>
          </cell>
        </row>
        <row r="2813">
          <cell r="A2813" t="str">
            <v>222099911097</v>
          </cell>
          <cell r="B2813">
            <v>20</v>
          </cell>
          <cell r="C2813" t="str">
            <v>2220999197USD-529-10</v>
          </cell>
          <cell r="D2813" t="str">
            <v>Representaciones enviadas (Otras Obligaciones)</v>
          </cell>
          <cell r="E2813">
            <v>0</v>
          </cell>
          <cell r="F2813">
            <v>4003.1</v>
          </cell>
          <cell r="G2813">
            <v>4003.1</v>
          </cell>
          <cell r="H2813">
            <v>0</v>
          </cell>
          <cell r="I2813">
            <v>0</v>
          </cell>
          <cell r="J2813">
            <v>4003.1</v>
          </cell>
          <cell r="K2813">
            <v>4003.1</v>
          </cell>
          <cell r="L2813">
            <v>0</v>
          </cell>
        </row>
        <row r="2814">
          <cell r="A2814" t="str">
            <v>222099911197</v>
          </cell>
          <cell r="B2814">
            <v>20</v>
          </cell>
          <cell r="C2814" t="str">
            <v>2220999197USD-529-11</v>
          </cell>
          <cell r="D2814" t="str">
            <v>Representaciones enviadas (Otras Obligaciones)</v>
          </cell>
          <cell r="E2814">
            <v>0</v>
          </cell>
          <cell r="F2814">
            <v>1059.3</v>
          </cell>
          <cell r="G2814">
            <v>1059.3</v>
          </cell>
          <cell r="H2814">
            <v>0</v>
          </cell>
          <cell r="I2814">
            <v>0</v>
          </cell>
          <cell r="J2814">
            <v>1059.3</v>
          </cell>
          <cell r="K2814">
            <v>1059.3</v>
          </cell>
          <cell r="L2814">
            <v>0</v>
          </cell>
        </row>
        <row r="2815">
          <cell r="A2815" t="str">
            <v>222099911297</v>
          </cell>
          <cell r="B2815">
            <v>20</v>
          </cell>
          <cell r="C2815" t="str">
            <v>2220999197USD-529-12</v>
          </cell>
          <cell r="D2815" t="str">
            <v>Representaciones enviadas (Otras Obligaciones)</v>
          </cell>
          <cell r="E2815">
            <v>0</v>
          </cell>
          <cell r="F2815">
            <v>5559.37</v>
          </cell>
          <cell r="G2815">
            <v>5559.37</v>
          </cell>
          <cell r="H2815">
            <v>0</v>
          </cell>
          <cell r="I2815">
            <v>0</v>
          </cell>
          <cell r="J2815">
            <v>5559.37</v>
          </cell>
          <cell r="K2815">
            <v>5559.37</v>
          </cell>
          <cell r="L2815">
            <v>0</v>
          </cell>
        </row>
        <row r="2816">
          <cell r="A2816" t="str">
            <v>222099911397</v>
          </cell>
          <cell r="B2816">
            <v>20</v>
          </cell>
          <cell r="C2816" t="str">
            <v>2220999197USD-529-13</v>
          </cell>
          <cell r="D2816" t="str">
            <v>Representaciones enviadas (Otras Obligaciones)</v>
          </cell>
          <cell r="E2816">
            <v>0</v>
          </cell>
          <cell r="F2816">
            <v>14836.34</v>
          </cell>
          <cell r="G2816">
            <v>14836.34</v>
          </cell>
          <cell r="H2816">
            <v>0</v>
          </cell>
          <cell r="I2816">
            <v>0</v>
          </cell>
          <cell r="J2816">
            <v>14836.34</v>
          </cell>
          <cell r="K2816">
            <v>14836.34</v>
          </cell>
          <cell r="L2816">
            <v>0</v>
          </cell>
        </row>
        <row r="2817">
          <cell r="A2817" t="str">
            <v>222099911797</v>
          </cell>
          <cell r="B2817">
            <v>20</v>
          </cell>
          <cell r="C2817" t="str">
            <v>2220999197USD-529-17</v>
          </cell>
          <cell r="D2817" t="str">
            <v>Representaciones enviadas (Otras Obligaciones)</v>
          </cell>
          <cell r="E2817">
            <v>0</v>
          </cell>
          <cell r="F2817">
            <v>208562.88</v>
          </cell>
          <cell r="G2817">
            <v>208562.88</v>
          </cell>
          <cell r="H2817">
            <v>0</v>
          </cell>
          <cell r="I2817">
            <v>0</v>
          </cell>
          <cell r="J2817">
            <v>208562.88</v>
          </cell>
          <cell r="K2817">
            <v>208562.88</v>
          </cell>
          <cell r="L2817">
            <v>0</v>
          </cell>
        </row>
        <row r="2818">
          <cell r="A2818" t="str">
            <v>222099911897</v>
          </cell>
          <cell r="B2818">
            <v>20</v>
          </cell>
          <cell r="C2818" t="str">
            <v>2220999197USD-529-18</v>
          </cell>
          <cell r="D2818" t="str">
            <v>Representaciones enviadas (Otras Obligaciones)</v>
          </cell>
          <cell r="E2818">
            <v>0</v>
          </cell>
          <cell r="F2818">
            <v>423.54</v>
          </cell>
          <cell r="G2818">
            <v>423.54</v>
          </cell>
          <cell r="H2818">
            <v>0</v>
          </cell>
          <cell r="I2818">
            <v>0</v>
          </cell>
          <cell r="J2818">
            <v>423.54</v>
          </cell>
          <cell r="K2818">
            <v>423.54</v>
          </cell>
          <cell r="L2818">
            <v>0</v>
          </cell>
        </row>
        <row r="2819">
          <cell r="A2819" t="str">
            <v>222099911997</v>
          </cell>
          <cell r="B2819">
            <v>20</v>
          </cell>
          <cell r="C2819" t="str">
            <v>2220999197USD-529-19</v>
          </cell>
          <cell r="D2819" t="str">
            <v>Representaciones enviadas (Otras Obligaciones)</v>
          </cell>
          <cell r="E2819">
            <v>0</v>
          </cell>
          <cell r="F2819">
            <v>477.05</v>
          </cell>
          <cell r="G2819">
            <v>477.05</v>
          </cell>
          <cell r="H2819">
            <v>0</v>
          </cell>
          <cell r="I2819">
            <v>0</v>
          </cell>
          <cell r="J2819">
            <v>477.05</v>
          </cell>
          <cell r="K2819">
            <v>477.05</v>
          </cell>
          <cell r="L2819">
            <v>0</v>
          </cell>
        </row>
        <row r="2820">
          <cell r="A2820" t="str">
            <v>222099912297</v>
          </cell>
          <cell r="B2820">
            <v>20</v>
          </cell>
          <cell r="C2820" t="str">
            <v>2220999197USD-529-22</v>
          </cell>
          <cell r="D2820" t="str">
            <v>Representaciones enviadas (Otras Obligaciones)</v>
          </cell>
          <cell r="E2820">
            <v>0</v>
          </cell>
          <cell r="F2820">
            <v>126.19</v>
          </cell>
          <cell r="G2820">
            <v>126.19</v>
          </cell>
          <cell r="H2820">
            <v>0</v>
          </cell>
          <cell r="I2820">
            <v>0</v>
          </cell>
          <cell r="J2820">
            <v>126.19</v>
          </cell>
          <cell r="K2820">
            <v>126.19</v>
          </cell>
          <cell r="L2820">
            <v>0</v>
          </cell>
        </row>
        <row r="2821">
          <cell r="A2821" t="str">
            <v>222099912397</v>
          </cell>
          <cell r="B2821">
            <v>20</v>
          </cell>
          <cell r="C2821" t="str">
            <v>2220999197USD-529-23</v>
          </cell>
          <cell r="D2821" t="str">
            <v>Representaciones enviadas (Otras Obligaciones)</v>
          </cell>
          <cell r="E2821">
            <v>0</v>
          </cell>
          <cell r="F2821">
            <v>2278.1</v>
          </cell>
          <cell r="G2821">
            <v>2278.1</v>
          </cell>
          <cell r="H2821">
            <v>0</v>
          </cell>
          <cell r="I2821">
            <v>0</v>
          </cell>
          <cell r="J2821">
            <v>2278.1</v>
          </cell>
          <cell r="K2821">
            <v>2278.1</v>
          </cell>
          <cell r="L2821">
            <v>0</v>
          </cell>
        </row>
        <row r="2822">
          <cell r="A2822" t="str">
            <v>222099912497</v>
          </cell>
          <cell r="B2822">
            <v>20</v>
          </cell>
          <cell r="C2822" t="str">
            <v>2220999197USD-529-24</v>
          </cell>
          <cell r="D2822" t="str">
            <v>Representaciones enviadas (Otras Obligaciones)</v>
          </cell>
          <cell r="E2822">
            <v>0</v>
          </cell>
          <cell r="F2822">
            <v>2495.37</v>
          </cell>
          <cell r="G2822">
            <v>2495.37</v>
          </cell>
          <cell r="H2822">
            <v>0</v>
          </cell>
          <cell r="I2822">
            <v>0</v>
          </cell>
          <cell r="J2822">
            <v>2495.37</v>
          </cell>
          <cell r="K2822">
            <v>2495.37</v>
          </cell>
          <cell r="L2822">
            <v>0</v>
          </cell>
        </row>
        <row r="2823">
          <cell r="A2823" t="str">
            <v>222099912797</v>
          </cell>
          <cell r="B2823">
            <v>20</v>
          </cell>
          <cell r="C2823" t="str">
            <v>2220999197USD-529-27</v>
          </cell>
          <cell r="D2823" t="str">
            <v>Representaciones enviadas (Otras Obligaciones)</v>
          </cell>
          <cell r="E2823">
            <v>0</v>
          </cell>
          <cell r="F2823">
            <v>44800.17</v>
          </cell>
          <cell r="G2823">
            <v>44800.17</v>
          </cell>
          <cell r="H2823">
            <v>0</v>
          </cell>
          <cell r="I2823">
            <v>0</v>
          </cell>
          <cell r="J2823">
            <v>44800.17</v>
          </cell>
          <cell r="K2823">
            <v>44800.17</v>
          </cell>
          <cell r="L2823">
            <v>0</v>
          </cell>
        </row>
        <row r="2824">
          <cell r="A2824" t="str">
            <v>222099913197</v>
          </cell>
          <cell r="B2824">
            <v>20</v>
          </cell>
          <cell r="C2824" t="str">
            <v>2220999197USD-529-31</v>
          </cell>
          <cell r="D2824" t="str">
            <v>Representaciones enviadas (Otras Obligaciones)</v>
          </cell>
          <cell r="E2824">
            <v>0</v>
          </cell>
          <cell r="F2824">
            <v>218830.2</v>
          </cell>
          <cell r="G2824">
            <v>218830.2</v>
          </cell>
          <cell r="H2824">
            <v>0</v>
          </cell>
          <cell r="I2824">
            <v>0</v>
          </cell>
          <cell r="J2824">
            <v>218830.2</v>
          </cell>
          <cell r="K2824">
            <v>218830.2</v>
          </cell>
          <cell r="L2824">
            <v>0</v>
          </cell>
        </row>
        <row r="2825">
          <cell r="A2825" t="str">
            <v>222099914197</v>
          </cell>
          <cell r="B2825">
            <v>20</v>
          </cell>
          <cell r="C2825" t="str">
            <v>2220999197USD-529-41</v>
          </cell>
          <cell r="D2825" t="str">
            <v>Representaciones enviadas (Otras Obligaciones)</v>
          </cell>
          <cell r="E2825">
            <v>0</v>
          </cell>
          <cell r="F2825">
            <v>127597.95</v>
          </cell>
          <cell r="G2825">
            <v>127597.95</v>
          </cell>
          <cell r="H2825">
            <v>0</v>
          </cell>
          <cell r="I2825">
            <v>0</v>
          </cell>
          <cell r="J2825">
            <v>127597.95</v>
          </cell>
          <cell r="K2825">
            <v>127597.95</v>
          </cell>
          <cell r="L2825">
            <v>0</v>
          </cell>
        </row>
        <row r="2826">
          <cell r="A2826" t="str">
            <v>222099915897</v>
          </cell>
          <cell r="B2826">
            <v>20</v>
          </cell>
          <cell r="C2826" t="str">
            <v>2220999197USD-529-58</v>
          </cell>
          <cell r="D2826" t="str">
            <v>Representaciones enviadas (Otras Obligaciones)</v>
          </cell>
          <cell r="E2826">
            <v>0</v>
          </cell>
          <cell r="F2826">
            <v>1900</v>
          </cell>
          <cell r="G2826">
            <v>1900</v>
          </cell>
          <cell r="H2826">
            <v>0</v>
          </cell>
          <cell r="I2826">
            <v>0</v>
          </cell>
          <cell r="J2826">
            <v>1900</v>
          </cell>
          <cell r="K2826">
            <v>1900</v>
          </cell>
          <cell r="L2826">
            <v>0</v>
          </cell>
        </row>
        <row r="2827">
          <cell r="A2827" t="str">
            <v>222099915997</v>
          </cell>
          <cell r="B2827">
            <v>20</v>
          </cell>
          <cell r="C2827" t="str">
            <v>2220999197USD-529-59</v>
          </cell>
          <cell r="D2827" t="str">
            <v>Representaciones enviadas (Otras Obligaciones)</v>
          </cell>
          <cell r="E2827">
            <v>0</v>
          </cell>
          <cell r="F2827">
            <v>18600</v>
          </cell>
          <cell r="G2827">
            <v>18600</v>
          </cell>
          <cell r="H2827">
            <v>0</v>
          </cell>
          <cell r="I2827">
            <v>0</v>
          </cell>
          <cell r="J2827">
            <v>18600</v>
          </cell>
          <cell r="K2827">
            <v>18600</v>
          </cell>
          <cell r="L2827">
            <v>0</v>
          </cell>
        </row>
        <row r="2828">
          <cell r="A2828" t="str">
            <v>2220999199</v>
          </cell>
          <cell r="B2828">
            <v>14</v>
          </cell>
          <cell r="C2828" t="str">
            <v>2220999199 USD</v>
          </cell>
          <cell r="D2828" t="str">
            <v>Otras</v>
          </cell>
          <cell r="E2828">
            <v>-134492.82</v>
          </cell>
          <cell r="F2828">
            <v>3996902.63</v>
          </cell>
          <cell r="G2828">
            <v>4013495.22</v>
          </cell>
          <cell r="H2828">
            <v>-151085.41</v>
          </cell>
          <cell r="I2828">
            <v>-134492.82</v>
          </cell>
          <cell r="J2828">
            <v>3996902.63</v>
          </cell>
          <cell r="K2828">
            <v>4013495.22</v>
          </cell>
          <cell r="L2828">
            <v>-151085.41</v>
          </cell>
        </row>
        <row r="2829">
          <cell r="A2829" t="str">
            <v>222099910099</v>
          </cell>
          <cell r="B2829">
            <v>20</v>
          </cell>
          <cell r="C2829" t="str">
            <v>2220999199USD-529-00</v>
          </cell>
          <cell r="D2829" t="str">
            <v>Otras (Otras Obligaciones)</v>
          </cell>
          <cell r="E2829">
            <v>-129114.75</v>
          </cell>
          <cell r="F2829">
            <v>1743045.11</v>
          </cell>
          <cell r="G2829">
            <v>1759662.7</v>
          </cell>
          <cell r="H2829">
            <v>-145732.34</v>
          </cell>
          <cell r="I2829">
            <v>-129114.75</v>
          </cell>
          <cell r="J2829">
            <v>1743045.11</v>
          </cell>
          <cell r="K2829">
            <v>1759662.7</v>
          </cell>
          <cell r="L2829">
            <v>-145732.34</v>
          </cell>
        </row>
        <row r="2830">
          <cell r="A2830" t="str">
            <v>222099910199</v>
          </cell>
          <cell r="B2830">
            <v>20</v>
          </cell>
          <cell r="C2830" t="str">
            <v>2220999199USD-529-01</v>
          </cell>
          <cell r="D2830" t="str">
            <v>Otras (Otras Obligaciones)</v>
          </cell>
          <cell r="E2830">
            <v>-50.85</v>
          </cell>
          <cell r="F2830">
            <v>4008.94</v>
          </cell>
          <cell r="G2830">
            <v>4008.94</v>
          </cell>
          <cell r="H2830">
            <v>-50.85</v>
          </cell>
          <cell r="I2830">
            <v>-50.85</v>
          </cell>
          <cell r="J2830">
            <v>4008.94</v>
          </cell>
          <cell r="K2830">
            <v>4008.94</v>
          </cell>
          <cell r="L2830">
            <v>-50.85</v>
          </cell>
        </row>
        <row r="2831">
          <cell r="A2831" t="str">
            <v>222099910399</v>
          </cell>
          <cell r="B2831">
            <v>20</v>
          </cell>
          <cell r="C2831" t="str">
            <v>2220999199USD-529-03</v>
          </cell>
          <cell r="D2831" t="str">
            <v>Otras (Otras Obligaciones)</v>
          </cell>
          <cell r="E2831">
            <v>0</v>
          </cell>
          <cell r="F2831">
            <v>29076.57</v>
          </cell>
          <cell r="G2831">
            <v>29076.57</v>
          </cell>
          <cell r="H2831">
            <v>0</v>
          </cell>
          <cell r="I2831">
            <v>0</v>
          </cell>
          <cell r="J2831">
            <v>29076.57</v>
          </cell>
          <cell r="K2831">
            <v>29076.57</v>
          </cell>
          <cell r="L2831">
            <v>0</v>
          </cell>
        </row>
        <row r="2832">
          <cell r="A2832" t="str">
            <v>222099910499</v>
          </cell>
          <cell r="B2832">
            <v>20</v>
          </cell>
          <cell r="C2832" t="str">
            <v>2220999199USD-529-04</v>
          </cell>
          <cell r="D2832" t="str">
            <v>Otras (Otras Obligaciones)</v>
          </cell>
          <cell r="E2832">
            <v>0</v>
          </cell>
          <cell r="F2832">
            <v>7536.54</v>
          </cell>
          <cell r="G2832">
            <v>7536.54</v>
          </cell>
          <cell r="H2832">
            <v>0</v>
          </cell>
          <cell r="I2832">
            <v>0</v>
          </cell>
          <cell r="J2832">
            <v>7536.54</v>
          </cell>
          <cell r="K2832">
            <v>7536.54</v>
          </cell>
          <cell r="L2832">
            <v>0</v>
          </cell>
        </row>
        <row r="2833">
          <cell r="A2833" t="str">
            <v>222099910799</v>
          </cell>
          <cell r="B2833">
            <v>20</v>
          </cell>
          <cell r="C2833" t="str">
            <v>2220999199USD-529-07</v>
          </cell>
          <cell r="D2833" t="str">
            <v>Otras (Otras Obligaciones)</v>
          </cell>
          <cell r="E2833">
            <v>-178.52</v>
          </cell>
          <cell r="F2833">
            <v>42257.72</v>
          </cell>
          <cell r="G2833">
            <v>42257.72</v>
          </cell>
          <cell r="H2833">
            <v>-178.52</v>
          </cell>
          <cell r="I2833">
            <v>-178.52</v>
          </cell>
          <cell r="J2833">
            <v>42257.72</v>
          </cell>
          <cell r="K2833">
            <v>42257.72</v>
          </cell>
          <cell r="L2833">
            <v>-178.52</v>
          </cell>
        </row>
        <row r="2834">
          <cell r="A2834" t="str">
            <v>222099911099</v>
          </cell>
          <cell r="B2834">
            <v>20</v>
          </cell>
          <cell r="C2834" t="str">
            <v>2220999199USD-529-10</v>
          </cell>
          <cell r="D2834" t="str">
            <v>Otras (Otras Obligaciones)</v>
          </cell>
          <cell r="E2834">
            <v>-391.69</v>
          </cell>
          <cell r="F2834">
            <v>7750.19</v>
          </cell>
          <cell r="G2834">
            <v>7750.19</v>
          </cell>
          <cell r="H2834">
            <v>-391.69</v>
          </cell>
          <cell r="I2834">
            <v>-391.69</v>
          </cell>
          <cell r="J2834">
            <v>7750.19</v>
          </cell>
          <cell r="K2834">
            <v>7750.19</v>
          </cell>
          <cell r="L2834">
            <v>-391.69</v>
          </cell>
        </row>
        <row r="2835">
          <cell r="A2835" t="str">
            <v>222099911299</v>
          </cell>
          <cell r="B2835">
            <v>20</v>
          </cell>
          <cell r="C2835" t="str">
            <v>2220999199USD-529-12</v>
          </cell>
          <cell r="D2835" t="str">
            <v>Otras (Otras Obligaciones)</v>
          </cell>
          <cell r="E2835">
            <v>0</v>
          </cell>
          <cell r="F2835">
            <v>3167.2</v>
          </cell>
          <cell r="G2835">
            <v>3167.2</v>
          </cell>
          <cell r="H2835">
            <v>0</v>
          </cell>
          <cell r="I2835">
            <v>0</v>
          </cell>
          <cell r="J2835">
            <v>3167.2</v>
          </cell>
          <cell r="K2835">
            <v>3167.2</v>
          </cell>
          <cell r="L2835">
            <v>0</v>
          </cell>
        </row>
        <row r="2836">
          <cell r="A2836" t="str">
            <v>222099911799</v>
          </cell>
          <cell r="B2836">
            <v>20</v>
          </cell>
          <cell r="C2836" t="str">
            <v>2220999199USD-529-17</v>
          </cell>
          <cell r="D2836" t="str">
            <v>Otras (Otras Obligaciones)</v>
          </cell>
          <cell r="E2836">
            <v>-1361.59</v>
          </cell>
          <cell r="F2836">
            <v>10698.91</v>
          </cell>
          <cell r="G2836">
            <v>10698.91</v>
          </cell>
          <cell r="H2836">
            <v>-1361.59</v>
          </cell>
          <cell r="I2836">
            <v>-1361.59</v>
          </cell>
          <cell r="J2836">
            <v>10698.91</v>
          </cell>
          <cell r="K2836">
            <v>10698.91</v>
          </cell>
          <cell r="L2836">
            <v>-1361.59</v>
          </cell>
        </row>
        <row r="2837">
          <cell r="A2837" t="str">
            <v>222099911899</v>
          </cell>
          <cell r="B2837">
            <v>20</v>
          </cell>
          <cell r="C2837" t="str">
            <v>2220999199USD-529-18</v>
          </cell>
          <cell r="D2837" t="str">
            <v>Otras (Otras Obligaciones)</v>
          </cell>
          <cell r="E2837">
            <v>0</v>
          </cell>
          <cell r="F2837">
            <v>56.79</v>
          </cell>
          <cell r="G2837">
            <v>56.79</v>
          </cell>
          <cell r="H2837">
            <v>0</v>
          </cell>
          <cell r="I2837">
            <v>0</v>
          </cell>
          <cell r="J2837">
            <v>56.79</v>
          </cell>
          <cell r="K2837">
            <v>56.79</v>
          </cell>
          <cell r="L2837">
            <v>0</v>
          </cell>
        </row>
        <row r="2838">
          <cell r="A2838" t="str">
            <v>222099911999</v>
          </cell>
          <cell r="B2838">
            <v>20</v>
          </cell>
          <cell r="C2838" t="str">
            <v>2220999199USD-529-19</v>
          </cell>
          <cell r="D2838" t="str">
            <v>Otras (Otras Obligaciones)</v>
          </cell>
          <cell r="E2838">
            <v>0</v>
          </cell>
          <cell r="F2838">
            <v>82580.08</v>
          </cell>
          <cell r="G2838">
            <v>82580.08</v>
          </cell>
          <cell r="H2838">
            <v>0</v>
          </cell>
          <cell r="I2838">
            <v>0</v>
          </cell>
          <cell r="J2838">
            <v>82580.08</v>
          </cell>
          <cell r="K2838">
            <v>82580.08</v>
          </cell>
          <cell r="L2838">
            <v>0</v>
          </cell>
        </row>
        <row r="2839">
          <cell r="A2839" t="str">
            <v>222099912399</v>
          </cell>
          <cell r="B2839">
            <v>20</v>
          </cell>
          <cell r="C2839" t="str">
            <v>2220999199USD-529-23</v>
          </cell>
          <cell r="D2839" t="str">
            <v>Otras (Otras Obligaciones)</v>
          </cell>
          <cell r="E2839">
            <v>0</v>
          </cell>
          <cell r="F2839">
            <v>56282.41</v>
          </cell>
          <cell r="G2839">
            <v>56282.41</v>
          </cell>
          <cell r="H2839">
            <v>0</v>
          </cell>
          <cell r="I2839">
            <v>0</v>
          </cell>
          <cell r="J2839">
            <v>56282.41</v>
          </cell>
          <cell r="K2839">
            <v>56282.41</v>
          </cell>
          <cell r="L2839">
            <v>0</v>
          </cell>
        </row>
        <row r="2840">
          <cell r="A2840" t="str">
            <v>222099912499</v>
          </cell>
          <cell r="B2840">
            <v>20</v>
          </cell>
          <cell r="C2840" t="str">
            <v>2220999199USD-529-24</v>
          </cell>
          <cell r="D2840" t="str">
            <v>Otras (Otras Obligaciones)</v>
          </cell>
          <cell r="E2840">
            <v>0</v>
          </cell>
          <cell r="F2840">
            <v>111744.93</v>
          </cell>
          <cell r="G2840">
            <v>111744.93</v>
          </cell>
          <cell r="H2840">
            <v>0</v>
          </cell>
          <cell r="I2840">
            <v>0</v>
          </cell>
          <cell r="J2840">
            <v>111744.93</v>
          </cell>
          <cell r="K2840">
            <v>111744.93</v>
          </cell>
          <cell r="L2840">
            <v>0</v>
          </cell>
        </row>
        <row r="2841">
          <cell r="A2841" t="str">
            <v>222099912599</v>
          </cell>
          <cell r="B2841">
            <v>20</v>
          </cell>
          <cell r="C2841" t="str">
            <v>2220999199USD-529-25</v>
          </cell>
          <cell r="D2841" t="str">
            <v>Otras (Otras Obligaciones)</v>
          </cell>
          <cell r="E2841">
            <v>0</v>
          </cell>
          <cell r="F2841">
            <v>6735.19</v>
          </cell>
          <cell r="G2841">
            <v>6735.19</v>
          </cell>
          <cell r="H2841">
            <v>0</v>
          </cell>
          <cell r="I2841">
            <v>0</v>
          </cell>
          <cell r="J2841">
            <v>6735.19</v>
          </cell>
          <cell r="K2841">
            <v>6735.19</v>
          </cell>
          <cell r="L2841">
            <v>0</v>
          </cell>
        </row>
        <row r="2842">
          <cell r="A2842" t="str">
            <v>222099912699</v>
          </cell>
          <cell r="B2842">
            <v>20</v>
          </cell>
          <cell r="C2842" t="str">
            <v>2220999199USD-529-26</v>
          </cell>
          <cell r="D2842" t="str">
            <v>Otras (Otras Obligaciones)</v>
          </cell>
          <cell r="E2842">
            <v>-20</v>
          </cell>
          <cell r="F2842">
            <v>0</v>
          </cell>
          <cell r="G2842">
            <v>0</v>
          </cell>
          <cell r="H2842">
            <v>-20</v>
          </cell>
          <cell r="I2842">
            <v>-20</v>
          </cell>
          <cell r="J2842">
            <v>0</v>
          </cell>
          <cell r="K2842">
            <v>0</v>
          </cell>
          <cell r="L2842">
            <v>-20</v>
          </cell>
        </row>
        <row r="2843">
          <cell r="A2843" t="str">
            <v>222099912799</v>
          </cell>
          <cell r="B2843">
            <v>20</v>
          </cell>
          <cell r="C2843" t="str">
            <v>2220999199USD-529-27</v>
          </cell>
          <cell r="D2843" t="str">
            <v>Otras (Otras Obligaciones)</v>
          </cell>
          <cell r="E2843">
            <v>-0.56999999999999995</v>
          </cell>
          <cell r="F2843">
            <v>12692.86</v>
          </cell>
          <cell r="G2843">
            <v>12692.86</v>
          </cell>
          <cell r="H2843">
            <v>-0.56999999999999995</v>
          </cell>
          <cell r="I2843">
            <v>-0.56999999999999995</v>
          </cell>
          <cell r="J2843">
            <v>12692.86</v>
          </cell>
          <cell r="K2843">
            <v>12692.86</v>
          </cell>
          <cell r="L2843">
            <v>-0.56999999999999995</v>
          </cell>
        </row>
        <row r="2844">
          <cell r="A2844" t="str">
            <v>222099913199</v>
          </cell>
          <cell r="B2844">
            <v>20</v>
          </cell>
          <cell r="C2844" t="str">
            <v>2220999199USD-529-31</v>
          </cell>
          <cell r="D2844" t="str">
            <v>Otras (Otras Obligaciones)</v>
          </cell>
          <cell r="E2844">
            <v>-25</v>
          </cell>
          <cell r="F2844">
            <v>1869264.17</v>
          </cell>
          <cell r="G2844">
            <v>1869239.17</v>
          </cell>
          <cell r="H2844">
            <v>0</v>
          </cell>
          <cell r="I2844">
            <v>-25</v>
          </cell>
          <cell r="J2844">
            <v>1869264.17</v>
          </cell>
          <cell r="K2844">
            <v>1869239.17</v>
          </cell>
          <cell r="L2844">
            <v>0</v>
          </cell>
        </row>
        <row r="2845">
          <cell r="A2845" t="str">
            <v>222099914199</v>
          </cell>
          <cell r="B2845">
            <v>20</v>
          </cell>
          <cell r="C2845" t="str">
            <v>2220999199USD-529-41</v>
          </cell>
          <cell r="D2845" t="str">
            <v>Otras (Otras Obligaciones)</v>
          </cell>
          <cell r="E2845">
            <v>-3349.85</v>
          </cell>
          <cell r="F2845">
            <v>5986.05</v>
          </cell>
          <cell r="G2845">
            <v>5986.05</v>
          </cell>
          <cell r="H2845">
            <v>-3349.85</v>
          </cell>
          <cell r="I2845">
            <v>-3349.85</v>
          </cell>
          <cell r="J2845">
            <v>5986.05</v>
          </cell>
          <cell r="K2845">
            <v>5986.05</v>
          </cell>
          <cell r="L2845">
            <v>-3349.85</v>
          </cell>
        </row>
        <row r="2846">
          <cell r="A2846" t="str">
            <v>222099915899</v>
          </cell>
          <cell r="B2846">
            <v>20</v>
          </cell>
          <cell r="C2846" t="str">
            <v>2220999199USD-529-58</v>
          </cell>
          <cell r="D2846" t="str">
            <v>Otras (Otras Obligaciones)</v>
          </cell>
          <cell r="E2846">
            <v>0</v>
          </cell>
          <cell r="F2846">
            <v>4018.97</v>
          </cell>
          <cell r="G2846">
            <v>4018.97</v>
          </cell>
          <cell r="H2846">
            <v>0</v>
          </cell>
          <cell r="I2846">
            <v>0</v>
          </cell>
          <cell r="J2846">
            <v>4018.97</v>
          </cell>
          <cell r="K2846">
            <v>4018.97</v>
          </cell>
          <cell r="L2846">
            <v>0</v>
          </cell>
        </row>
        <row r="2847">
          <cell r="A2847" t="str">
            <v>223</v>
          </cell>
          <cell r="B2847">
            <v>3</v>
          </cell>
          <cell r="C2847">
            <v>223</v>
          </cell>
          <cell r="D2847" t="str">
            <v>RETENCIONES</v>
          </cell>
          <cell r="I2847">
            <v>-277868.34999999998</v>
          </cell>
          <cell r="J2847">
            <v>349037.18</v>
          </cell>
          <cell r="K2847">
            <v>591162</v>
          </cell>
          <cell r="L2847">
            <v>-519993.17</v>
          </cell>
        </row>
        <row r="2848">
          <cell r="A2848" t="str">
            <v>2230</v>
          </cell>
          <cell r="B2848">
            <v>4</v>
          </cell>
          <cell r="C2848">
            <v>2230</v>
          </cell>
          <cell r="D2848" t="str">
            <v>RETENCIONES</v>
          </cell>
          <cell r="I2848">
            <v>-277868.34999999998</v>
          </cell>
          <cell r="J2848">
            <v>349037.18</v>
          </cell>
          <cell r="K2848">
            <v>591162</v>
          </cell>
          <cell r="L2848">
            <v>-519993.17</v>
          </cell>
        </row>
        <row r="2849">
          <cell r="A2849" t="str">
            <v>2230</v>
          </cell>
          <cell r="B2849">
            <v>4</v>
          </cell>
          <cell r="C2849">
            <v>2230</v>
          </cell>
          <cell r="D2849" t="str">
            <v>RETENCIONES</v>
          </cell>
          <cell r="I2849">
            <v>-277868.34999999998</v>
          </cell>
          <cell r="J2849">
            <v>349037.18</v>
          </cell>
          <cell r="K2849">
            <v>591162</v>
          </cell>
          <cell r="L2849">
            <v>-519993.17</v>
          </cell>
        </row>
        <row r="2850">
          <cell r="A2850" t="str">
            <v>2230000101</v>
          </cell>
          <cell r="B2850">
            <v>14</v>
          </cell>
          <cell r="C2850" t="str">
            <v>2230000101 USD</v>
          </cell>
          <cell r="D2850" t="str">
            <v>Impuesto sobre la renta Depositos Ahorro</v>
          </cell>
          <cell r="E2850">
            <v>-67023.350000000006</v>
          </cell>
          <cell r="F2850">
            <v>67044.69</v>
          </cell>
          <cell r="G2850">
            <v>82408.539999999994</v>
          </cell>
          <cell r="H2850">
            <v>-82387.199999999997</v>
          </cell>
          <cell r="I2850">
            <v>-67023.350000000006</v>
          </cell>
          <cell r="J2850">
            <v>67044.69</v>
          </cell>
          <cell r="K2850">
            <v>82408.539999999994</v>
          </cell>
          <cell r="L2850">
            <v>-82387.199999999997</v>
          </cell>
        </row>
        <row r="2851">
          <cell r="A2851" t="str">
            <v>223000010001</v>
          </cell>
          <cell r="B2851">
            <v>20</v>
          </cell>
          <cell r="C2851" t="str">
            <v>2230000101USD-429-00</v>
          </cell>
          <cell r="D2851" t="str">
            <v>Impuesto sobre la renta Depositos Ahorro (Obligaciones por Impuestos ( No ingres</v>
          </cell>
          <cell r="E2851">
            <v>-67023.350000000006</v>
          </cell>
          <cell r="F2851">
            <v>67028.710000000006</v>
          </cell>
          <cell r="G2851">
            <v>82392.56</v>
          </cell>
          <cell r="H2851">
            <v>-82387.199999999997</v>
          </cell>
          <cell r="I2851">
            <v>-67023.350000000006</v>
          </cell>
          <cell r="J2851">
            <v>67028.710000000006</v>
          </cell>
          <cell r="K2851">
            <v>82392.56</v>
          </cell>
          <cell r="L2851">
            <v>-82387.199999999997</v>
          </cell>
        </row>
        <row r="2852">
          <cell r="A2852" t="str">
            <v>223000013101</v>
          </cell>
          <cell r="B2852">
            <v>20</v>
          </cell>
          <cell r="C2852" t="str">
            <v>2230000101USD-429-31</v>
          </cell>
          <cell r="D2852" t="str">
            <v>Impuesto sobre la renta Depositos Ahorro (Obligaciones por Impuestos ( No ingres</v>
          </cell>
          <cell r="E2852">
            <v>0</v>
          </cell>
          <cell r="F2852">
            <v>15.05</v>
          </cell>
          <cell r="G2852">
            <v>15.05</v>
          </cell>
          <cell r="H2852">
            <v>0</v>
          </cell>
          <cell r="I2852">
            <v>0</v>
          </cell>
          <cell r="J2852">
            <v>15.05</v>
          </cell>
          <cell r="K2852">
            <v>15.05</v>
          </cell>
          <cell r="L2852">
            <v>0</v>
          </cell>
        </row>
        <row r="2853">
          <cell r="A2853" t="str">
            <v>223000015801</v>
          </cell>
          <cell r="B2853">
            <v>20</v>
          </cell>
          <cell r="C2853" t="str">
            <v>2230000101USD-429-58</v>
          </cell>
          <cell r="D2853" t="str">
            <v>Impuesto sobre la renta Depositos Ahorro (Obligaciones por Impuestos ( No ingres</v>
          </cell>
          <cell r="E2853">
            <v>0</v>
          </cell>
          <cell r="F2853">
            <v>0.93</v>
          </cell>
          <cell r="G2853">
            <v>0.93</v>
          </cell>
          <cell r="H2853">
            <v>0</v>
          </cell>
          <cell r="I2853">
            <v>0</v>
          </cell>
          <cell r="J2853">
            <v>0.93</v>
          </cell>
          <cell r="K2853">
            <v>0.93</v>
          </cell>
          <cell r="L2853">
            <v>0</v>
          </cell>
        </row>
        <row r="2854">
          <cell r="A2854" t="str">
            <v>2230000102</v>
          </cell>
          <cell r="B2854">
            <v>14</v>
          </cell>
          <cell r="C2854" t="str">
            <v>2230000102 USD</v>
          </cell>
          <cell r="D2854" t="str">
            <v>Impuesto sobre la renta Sueldos</v>
          </cell>
          <cell r="E2854">
            <v>-72046.97</v>
          </cell>
          <cell r="F2854">
            <v>72232.7</v>
          </cell>
          <cell r="G2854">
            <v>134937.18</v>
          </cell>
          <cell r="H2854">
            <v>-134751.45000000001</v>
          </cell>
          <cell r="I2854">
            <v>-72046.97</v>
          </cell>
          <cell r="J2854">
            <v>72232.7</v>
          </cell>
          <cell r="K2854">
            <v>134937.18</v>
          </cell>
          <cell r="L2854">
            <v>-134751.45000000001</v>
          </cell>
        </row>
        <row r="2855">
          <cell r="A2855" t="str">
            <v>223000010002</v>
          </cell>
          <cell r="B2855">
            <v>20</v>
          </cell>
          <cell r="C2855" t="str">
            <v>2230000102USD-429-00</v>
          </cell>
          <cell r="D2855" t="str">
            <v>Impuesto sobre la renta Sueldos (Obligaciones por Impuestos ( No ingresos ) (III</v>
          </cell>
          <cell r="E2855">
            <v>-72046.97</v>
          </cell>
          <cell r="F2855">
            <v>72232.7</v>
          </cell>
          <cell r="G2855">
            <v>134937.18</v>
          </cell>
          <cell r="H2855">
            <v>-134751.45000000001</v>
          </cell>
          <cell r="I2855">
            <v>-72046.97</v>
          </cell>
          <cell r="J2855">
            <v>72232.7</v>
          </cell>
          <cell r="K2855">
            <v>134937.18</v>
          </cell>
          <cell r="L2855">
            <v>-134751.45000000001</v>
          </cell>
        </row>
        <row r="2856">
          <cell r="A2856" t="str">
            <v>2230000103</v>
          </cell>
          <cell r="B2856">
            <v>14</v>
          </cell>
          <cell r="C2856" t="str">
            <v>2230000103 USD</v>
          </cell>
          <cell r="D2856" t="str">
            <v>Impuesto sobre la renta Servicios Independientes</v>
          </cell>
          <cell r="E2856">
            <v>-8760.5</v>
          </cell>
          <cell r="F2856">
            <v>13696</v>
          </cell>
          <cell r="G2856">
            <v>17043.900000000001</v>
          </cell>
          <cell r="H2856">
            <v>-12108.4</v>
          </cell>
          <cell r="I2856">
            <v>-8760.5</v>
          </cell>
          <cell r="J2856">
            <v>13696</v>
          </cell>
          <cell r="K2856">
            <v>17043.900000000001</v>
          </cell>
          <cell r="L2856">
            <v>-12108.4</v>
          </cell>
        </row>
        <row r="2857">
          <cell r="A2857" t="str">
            <v>223000010003</v>
          </cell>
          <cell r="B2857">
            <v>20</v>
          </cell>
          <cell r="C2857" t="str">
            <v>2230000103USD-429-00</v>
          </cell>
          <cell r="D2857" t="str">
            <v>Impuesto sobre la renta Servicios Independientes (Obligaciones por Impuestos ( N</v>
          </cell>
          <cell r="E2857">
            <v>-8760.5</v>
          </cell>
          <cell r="F2857">
            <v>13696</v>
          </cell>
          <cell r="G2857">
            <v>17043.900000000001</v>
          </cell>
          <cell r="H2857">
            <v>-12108.4</v>
          </cell>
          <cell r="I2857">
            <v>-8760.5</v>
          </cell>
          <cell r="J2857">
            <v>13696</v>
          </cell>
          <cell r="K2857">
            <v>17043.900000000001</v>
          </cell>
          <cell r="L2857">
            <v>-12108.4</v>
          </cell>
        </row>
        <row r="2858">
          <cell r="A2858" t="str">
            <v>2230000104</v>
          </cell>
          <cell r="B2858">
            <v>14</v>
          </cell>
          <cell r="C2858" t="str">
            <v>2230000104 USD</v>
          </cell>
          <cell r="D2858" t="str">
            <v>Impuesto sobre la renta Personas No Domiciliadas</v>
          </cell>
          <cell r="E2858">
            <v>-21731.32</v>
          </cell>
          <cell r="F2858">
            <v>22331.32</v>
          </cell>
          <cell r="G2858">
            <v>177357.9</v>
          </cell>
          <cell r="H2858">
            <v>-176757.9</v>
          </cell>
          <cell r="I2858">
            <v>-21731.32</v>
          </cell>
          <cell r="J2858">
            <v>22331.32</v>
          </cell>
          <cell r="K2858">
            <v>177357.9</v>
          </cell>
          <cell r="L2858">
            <v>-176757.9</v>
          </cell>
        </row>
        <row r="2859">
          <cell r="A2859" t="str">
            <v>223000010004</v>
          </cell>
          <cell r="B2859">
            <v>20</v>
          </cell>
          <cell r="C2859" t="str">
            <v>2230000104USD-429-00</v>
          </cell>
          <cell r="D2859" t="str">
            <v>Impuesto sobre la renta Personas No Domiciliadas (Obligaciones por Impuestos ( N</v>
          </cell>
          <cell r="E2859">
            <v>-21731.32</v>
          </cell>
          <cell r="F2859">
            <v>22331.32</v>
          </cell>
          <cell r="G2859">
            <v>177357.9</v>
          </cell>
          <cell r="H2859">
            <v>-176757.9</v>
          </cell>
          <cell r="I2859">
            <v>-21731.32</v>
          </cell>
          <cell r="J2859">
            <v>22331.32</v>
          </cell>
          <cell r="K2859">
            <v>177357.9</v>
          </cell>
          <cell r="L2859">
            <v>-176757.9</v>
          </cell>
        </row>
        <row r="2860">
          <cell r="A2860" t="str">
            <v>2230000201</v>
          </cell>
          <cell r="B2860">
            <v>14</v>
          </cell>
          <cell r="C2860" t="str">
            <v>2230000201 USD</v>
          </cell>
          <cell r="D2860" t="str">
            <v>ISSS Salud</v>
          </cell>
          <cell r="E2860">
            <v>-11612.7</v>
          </cell>
          <cell r="F2860">
            <v>11553.52</v>
          </cell>
          <cell r="G2860">
            <v>11495.23</v>
          </cell>
          <cell r="H2860">
            <v>-11554.41</v>
          </cell>
          <cell r="I2860">
            <v>-11612.7</v>
          </cell>
          <cell r="J2860">
            <v>11553.52</v>
          </cell>
          <cell r="K2860">
            <v>11495.23</v>
          </cell>
          <cell r="L2860">
            <v>-11554.41</v>
          </cell>
        </row>
        <row r="2861">
          <cell r="A2861" t="str">
            <v>223000020001</v>
          </cell>
          <cell r="B2861">
            <v>20</v>
          </cell>
          <cell r="C2861" t="str">
            <v>2230000201USD-140-00</v>
          </cell>
          <cell r="D2861" t="str">
            <v>ISSS Salud (Seguridad Social por pagar (II))</v>
          </cell>
          <cell r="E2861">
            <v>-11612.7</v>
          </cell>
          <cell r="F2861">
            <v>11553.52</v>
          </cell>
          <cell r="G2861">
            <v>11495.23</v>
          </cell>
          <cell r="H2861">
            <v>-11554.41</v>
          </cell>
          <cell r="I2861">
            <v>-11612.7</v>
          </cell>
          <cell r="J2861">
            <v>11553.52</v>
          </cell>
          <cell r="K2861">
            <v>11495.23</v>
          </cell>
          <cell r="L2861">
            <v>-11554.41</v>
          </cell>
        </row>
        <row r="2862">
          <cell r="A2862" t="str">
            <v>2230000302</v>
          </cell>
          <cell r="B2862">
            <v>14</v>
          </cell>
          <cell r="C2862" t="str">
            <v>2230000302 USD</v>
          </cell>
          <cell r="D2862" t="str">
            <v>AFP Maxima Crecer</v>
          </cell>
          <cell r="E2862">
            <v>-7915.18</v>
          </cell>
          <cell r="F2862">
            <v>7915.18</v>
          </cell>
          <cell r="G2862">
            <v>7863.24</v>
          </cell>
          <cell r="H2862">
            <v>-7863.24</v>
          </cell>
          <cell r="I2862">
            <v>-7915.18</v>
          </cell>
          <cell r="J2862">
            <v>7915.18</v>
          </cell>
          <cell r="K2862">
            <v>7863.24</v>
          </cell>
          <cell r="L2862">
            <v>-7863.24</v>
          </cell>
        </row>
        <row r="2863">
          <cell r="A2863" t="str">
            <v>223000030002</v>
          </cell>
          <cell r="B2863">
            <v>20</v>
          </cell>
          <cell r="C2863" t="str">
            <v>2230000302USD-735-00</v>
          </cell>
          <cell r="D2863" t="str">
            <v>AFP Maxima Crecer (Gatos de Personal por Pagar (VI - Fondo de Pensiones / Emplea</v>
          </cell>
          <cell r="E2863">
            <v>-7915.18</v>
          </cell>
          <cell r="F2863">
            <v>7915.18</v>
          </cell>
          <cell r="G2863">
            <v>7863.24</v>
          </cell>
          <cell r="H2863">
            <v>-7863.24</v>
          </cell>
          <cell r="I2863">
            <v>-7915.18</v>
          </cell>
          <cell r="J2863">
            <v>7915.18</v>
          </cell>
          <cell r="K2863">
            <v>7863.24</v>
          </cell>
          <cell r="L2863">
            <v>-7863.24</v>
          </cell>
        </row>
        <row r="2864">
          <cell r="A2864" t="str">
            <v>2230000303</v>
          </cell>
          <cell r="B2864">
            <v>14</v>
          </cell>
          <cell r="C2864" t="str">
            <v>2230000303 USD</v>
          </cell>
          <cell r="D2864" t="str">
            <v>AFP Confia</v>
          </cell>
          <cell r="E2864">
            <v>-33620.21</v>
          </cell>
          <cell r="F2864">
            <v>34198.07</v>
          </cell>
          <cell r="G2864">
            <v>34429.51</v>
          </cell>
          <cell r="H2864">
            <v>-33851.65</v>
          </cell>
          <cell r="I2864">
            <v>-33620.21</v>
          </cell>
          <cell r="J2864">
            <v>34198.07</v>
          </cell>
          <cell r="K2864">
            <v>34429.51</v>
          </cell>
          <cell r="L2864">
            <v>-33851.65</v>
          </cell>
        </row>
        <row r="2865">
          <cell r="A2865" t="str">
            <v>223000030003</v>
          </cell>
          <cell r="B2865">
            <v>20</v>
          </cell>
          <cell r="C2865" t="str">
            <v>2230000303USD-735-00</v>
          </cell>
          <cell r="D2865" t="str">
            <v>AFP Confia (Gatos de Personal por Pagar (VI - Fondo de Pensiones / Empleados))</v>
          </cell>
          <cell r="E2865">
            <v>-33620.21</v>
          </cell>
          <cell r="F2865">
            <v>34198.07</v>
          </cell>
          <cell r="G2865">
            <v>34429.51</v>
          </cell>
          <cell r="H2865">
            <v>-33851.65</v>
          </cell>
          <cell r="I2865">
            <v>-33620.21</v>
          </cell>
          <cell r="J2865">
            <v>34198.07</v>
          </cell>
          <cell r="K2865">
            <v>34429.51</v>
          </cell>
          <cell r="L2865">
            <v>-33851.65</v>
          </cell>
        </row>
        <row r="2866">
          <cell r="A2866" t="str">
            <v>2230000306</v>
          </cell>
          <cell r="B2866">
            <v>14</v>
          </cell>
          <cell r="C2866" t="str">
            <v>2230000306 USD</v>
          </cell>
          <cell r="D2866" t="str">
            <v>IPSFA</v>
          </cell>
          <cell r="E2866">
            <v>-229.59</v>
          </cell>
          <cell r="F2866">
            <v>229.59</v>
          </cell>
          <cell r="G2866">
            <v>252.31</v>
          </cell>
          <cell r="H2866">
            <v>-252.31</v>
          </cell>
          <cell r="I2866">
            <v>-229.59</v>
          </cell>
          <cell r="J2866">
            <v>229.59</v>
          </cell>
          <cell r="K2866">
            <v>252.31</v>
          </cell>
          <cell r="L2866">
            <v>-252.31</v>
          </cell>
        </row>
        <row r="2867">
          <cell r="A2867" t="str">
            <v>223000030006</v>
          </cell>
          <cell r="B2867">
            <v>20</v>
          </cell>
          <cell r="C2867" t="str">
            <v>2230000306USD-735-00</v>
          </cell>
          <cell r="D2867" t="str">
            <v>IPSFA (Gatos de Personal por Pagar (VI - Fondo de Pensiones / Empleados))</v>
          </cell>
          <cell r="E2867">
            <v>-229.59</v>
          </cell>
          <cell r="F2867">
            <v>229.59</v>
          </cell>
          <cell r="G2867">
            <v>252.31</v>
          </cell>
          <cell r="H2867">
            <v>-252.31</v>
          </cell>
          <cell r="I2867">
            <v>-229.59</v>
          </cell>
          <cell r="J2867">
            <v>229.59</v>
          </cell>
          <cell r="K2867">
            <v>252.31</v>
          </cell>
          <cell r="L2867">
            <v>-252.31</v>
          </cell>
        </row>
        <row r="2868">
          <cell r="A2868" t="str">
            <v>2230000401</v>
          </cell>
          <cell r="B2868">
            <v>14</v>
          </cell>
          <cell r="C2868" t="str">
            <v>2230000401 USD</v>
          </cell>
          <cell r="D2868" t="str">
            <v>Retenciones Bancos y financieras</v>
          </cell>
          <cell r="E2868">
            <v>-51834.66</v>
          </cell>
          <cell r="F2868">
            <v>114967.78</v>
          </cell>
          <cell r="G2868">
            <v>118030.87</v>
          </cell>
          <cell r="H2868">
            <v>-54897.75</v>
          </cell>
          <cell r="I2868">
            <v>-51834.66</v>
          </cell>
          <cell r="J2868">
            <v>114967.78</v>
          </cell>
          <cell r="K2868">
            <v>118030.87</v>
          </cell>
          <cell r="L2868">
            <v>-54897.75</v>
          </cell>
        </row>
        <row r="2869">
          <cell r="A2869" t="str">
            <v>223000040001</v>
          </cell>
          <cell r="B2869">
            <v>20</v>
          </cell>
          <cell r="C2869" t="str">
            <v>2230000401USD-329-00</v>
          </cell>
          <cell r="D2869" t="str">
            <v>Retenciones Bancos y financieras (Obligaciones por Impuestos ( No ingresos ) (II</v>
          </cell>
          <cell r="E2869">
            <v>-51834.66</v>
          </cell>
          <cell r="F2869">
            <v>114967.78</v>
          </cell>
          <cell r="G2869">
            <v>118030.87</v>
          </cell>
          <cell r="H2869">
            <v>-54897.75</v>
          </cell>
          <cell r="I2869">
            <v>-51834.66</v>
          </cell>
          <cell r="J2869">
            <v>114967.78</v>
          </cell>
          <cell r="K2869">
            <v>118030.87</v>
          </cell>
          <cell r="L2869">
            <v>-54897.75</v>
          </cell>
        </row>
        <row r="2870">
          <cell r="A2870" t="str">
            <v>2230000501</v>
          </cell>
          <cell r="B2870">
            <v>14</v>
          </cell>
          <cell r="C2870" t="str">
            <v>2230000501 USD</v>
          </cell>
          <cell r="D2870" t="str">
            <v>Otras retenciones Procuradoria General</v>
          </cell>
          <cell r="E2870">
            <v>0</v>
          </cell>
          <cell r="F2870">
            <v>225</v>
          </cell>
          <cell r="G2870">
            <v>1303.5</v>
          </cell>
          <cell r="H2870">
            <v>-1078.5</v>
          </cell>
          <cell r="I2870">
            <v>0</v>
          </cell>
          <cell r="J2870">
            <v>225</v>
          </cell>
          <cell r="K2870">
            <v>1303.5</v>
          </cell>
          <cell r="L2870">
            <v>-1078.5</v>
          </cell>
        </row>
        <row r="2871">
          <cell r="A2871" t="str">
            <v>223000050001</v>
          </cell>
          <cell r="B2871">
            <v>20</v>
          </cell>
          <cell r="C2871" t="str">
            <v>2230000501USD-737-00</v>
          </cell>
          <cell r="D2871" t="str">
            <v>Otras retenciones Procuradoria General (Gastos de Personal por Pagar (VIII))</v>
          </cell>
          <cell r="E2871">
            <v>0</v>
          </cell>
          <cell r="F2871">
            <v>225</v>
          </cell>
          <cell r="G2871">
            <v>1303.5</v>
          </cell>
          <cell r="H2871">
            <v>-1078.5</v>
          </cell>
          <cell r="I2871">
            <v>0</v>
          </cell>
          <cell r="J2871">
            <v>225</v>
          </cell>
          <cell r="K2871">
            <v>1303.5</v>
          </cell>
          <cell r="L2871">
            <v>-1078.5</v>
          </cell>
        </row>
        <row r="2872">
          <cell r="A2872" t="str">
            <v>2230000503</v>
          </cell>
          <cell r="B2872">
            <v>14</v>
          </cell>
          <cell r="C2872" t="str">
            <v>2230000503 USD</v>
          </cell>
          <cell r="D2872" t="str">
            <v>Otras retenciones Ahorro Programado</v>
          </cell>
          <cell r="E2872">
            <v>-50</v>
          </cell>
          <cell r="F2872">
            <v>2000</v>
          </cell>
          <cell r="G2872">
            <v>2000</v>
          </cell>
          <cell r="H2872">
            <v>-50</v>
          </cell>
          <cell r="I2872">
            <v>-50</v>
          </cell>
          <cell r="J2872">
            <v>2000</v>
          </cell>
          <cell r="K2872">
            <v>2000</v>
          </cell>
          <cell r="L2872">
            <v>-50</v>
          </cell>
        </row>
        <row r="2873">
          <cell r="A2873" t="str">
            <v>223000050003</v>
          </cell>
          <cell r="B2873">
            <v>20</v>
          </cell>
          <cell r="C2873" t="str">
            <v>2230000503USD-737-00</v>
          </cell>
          <cell r="D2873" t="str">
            <v>Otras retenciones Ahorro Programado (Gastos de Personal por Pagar (VIII))</v>
          </cell>
          <cell r="E2873">
            <v>-50</v>
          </cell>
          <cell r="F2873">
            <v>2000</v>
          </cell>
          <cell r="G2873">
            <v>2000</v>
          </cell>
          <cell r="H2873">
            <v>-50</v>
          </cell>
          <cell r="I2873">
            <v>-50</v>
          </cell>
          <cell r="J2873">
            <v>2000</v>
          </cell>
          <cell r="K2873">
            <v>2000</v>
          </cell>
          <cell r="L2873">
            <v>-50</v>
          </cell>
        </row>
        <row r="2874">
          <cell r="A2874" t="str">
            <v>2230000599</v>
          </cell>
          <cell r="B2874">
            <v>14</v>
          </cell>
          <cell r="C2874" t="str">
            <v>2230000599 USD</v>
          </cell>
          <cell r="D2874" t="str">
            <v>Otras retenciones</v>
          </cell>
          <cell r="E2874">
            <v>-3043.87</v>
          </cell>
          <cell r="F2874">
            <v>2643.33</v>
          </cell>
          <cell r="G2874">
            <v>4039.82</v>
          </cell>
          <cell r="H2874">
            <v>-4440.3599999999997</v>
          </cell>
          <cell r="I2874">
            <v>-3043.87</v>
          </cell>
          <cell r="J2874">
            <v>2643.33</v>
          </cell>
          <cell r="K2874">
            <v>4039.82</v>
          </cell>
          <cell r="L2874">
            <v>-4440.3599999999997</v>
          </cell>
        </row>
        <row r="2875">
          <cell r="A2875" t="str">
            <v>223000050099</v>
          </cell>
          <cell r="B2875">
            <v>20</v>
          </cell>
          <cell r="C2875" t="str">
            <v>2230000599USD-737-00</v>
          </cell>
          <cell r="D2875" t="str">
            <v>Otras retenciones (Gastos de Personal por Pagar (VIII))</v>
          </cell>
          <cell r="E2875">
            <v>-3043.87</v>
          </cell>
          <cell r="F2875">
            <v>2643.33</v>
          </cell>
          <cell r="G2875">
            <v>4039.82</v>
          </cell>
          <cell r="H2875">
            <v>-4440.3599999999997</v>
          </cell>
          <cell r="I2875">
            <v>-3043.87</v>
          </cell>
          <cell r="J2875">
            <v>2643.33</v>
          </cell>
          <cell r="K2875">
            <v>4039.82</v>
          </cell>
          <cell r="L2875">
            <v>-4440.3599999999997</v>
          </cell>
        </row>
        <row r="2876">
          <cell r="A2876" t="str">
            <v>224</v>
          </cell>
          <cell r="B2876">
            <v>3</v>
          </cell>
          <cell r="C2876">
            <v>224</v>
          </cell>
          <cell r="D2876" t="str">
            <v>PROVISIONES</v>
          </cell>
          <cell r="I2876">
            <v>-1916052.24</v>
          </cell>
          <cell r="J2876">
            <v>1065925.53</v>
          </cell>
          <cell r="K2876">
            <v>430727.39</v>
          </cell>
          <cell r="L2876">
            <v>-1280854.1000000001</v>
          </cell>
        </row>
        <row r="2877">
          <cell r="A2877" t="str">
            <v>2240</v>
          </cell>
          <cell r="B2877">
            <v>4</v>
          </cell>
          <cell r="C2877">
            <v>2240</v>
          </cell>
          <cell r="D2877" t="str">
            <v>PROVISIONES</v>
          </cell>
          <cell r="I2877">
            <v>-1916052.24</v>
          </cell>
          <cell r="J2877">
            <v>1065925.53</v>
          </cell>
          <cell r="K2877">
            <v>430727.39</v>
          </cell>
          <cell r="L2877">
            <v>-1280854.1000000001</v>
          </cell>
        </row>
        <row r="2878">
          <cell r="A2878" t="str">
            <v>224001</v>
          </cell>
          <cell r="B2878">
            <v>6</v>
          </cell>
          <cell r="C2878">
            <v>224001</v>
          </cell>
          <cell r="D2878" t="str">
            <v>PROVISIONES LABORALES</v>
          </cell>
          <cell r="I2878">
            <v>-1084870.82</v>
          </cell>
          <cell r="J2878">
            <v>668686.05000000005</v>
          </cell>
          <cell r="K2878">
            <v>257638.56</v>
          </cell>
          <cell r="L2878">
            <v>-673823.33</v>
          </cell>
        </row>
        <row r="2879">
          <cell r="A2879" t="str">
            <v>22400101 U</v>
          </cell>
          <cell r="B2879">
            <v>12</v>
          </cell>
          <cell r="C2879" t="str">
            <v>22400101 USD</v>
          </cell>
          <cell r="D2879" t="str">
            <v>Salarios</v>
          </cell>
          <cell r="E2879">
            <v>0</v>
          </cell>
          <cell r="F2879">
            <v>19257.849999999999</v>
          </cell>
          <cell r="G2879">
            <v>19257.849999999999</v>
          </cell>
          <cell r="H2879">
            <v>0</v>
          </cell>
          <cell r="I2879">
            <v>0</v>
          </cell>
          <cell r="J2879">
            <v>19257.849999999999</v>
          </cell>
          <cell r="K2879">
            <v>19257.849999999999</v>
          </cell>
          <cell r="L2879">
            <v>0</v>
          </cell>
        </row>
        <row r="2880">
          <cell r="A2880" t="str">
            <v>2240010100</v>
          </cell>
          <cell r="B2880">
            <v>18</v>
          </cell>
          <cell r="C2880" t="str">
            <v>22400101USD-139-00</v>
          </cell>
          <cell r="D2880" t="str">
            <v>Salarios (Sueldos y Salarios por Pagar (I))</v>
          </cell>
          <cell r="E2880">
            <v>0</v>
          </cell>
          <cell r="F2880">
            <v>19257.849999999999</v>
          </cell>
          <cell r="G2880">
            <v>19257.849999999999</v>
          </cell>
          <cell r="H2880">
            <v>0</v>
          </cell>
          <cell r="I2880">
            <v>0</v>
          </cell>
          <cell r="J2880">
            <v>19257.849999999999</v>
          </cell>
          <cell r="K2880">
            <v>19257.849999999999</v>
          </cell>
          <cell r="L2880">
            <v>0</v>
          </cell>
        </row>
        <row r="2881">
          <cell r="A2881" t="str">
            <v>22400102 U</v>
          </cell>
          <cell r="B2881">
            <v>12</v>
          </cell>
          <cell r="C2881" t="str">
            <v>22400102 USD</v>
          </cell>
          <cell r="D2881" t="str">
            <v>Vacaciones</v>
          </cell>
          <cell r="E2881">
            <v>-138.32</v>
          </cell>
          <cell r="F2881">
            <v>13451.4</v>
          </cell>
          <cell r="G2881">
            <v>15929.52</v>
          </cell>
          <cell r="H2881">
            <v>-2616.44</v>
          </cell>
          <cell r="I2881">
            <v>-138.32</v>
          </cell>
          <cell r="J2881">
            <v>13451.4</v>
          </cell>
          <cell r="K2881">
            <v>15929.52</v>
          </cell>
          <cell r="L2881">
            <v>-2616.44</v>
          </cell>
        </row>
        <row r="2882">
          <cell r="A2882" t="str">
            <v>2240010200</v>
          </cell>
          <cell r="B2882">
            <v>18</v>
          </cell>
          <cell r="C2882" t="str">
            <v>22400102USD-738-00</v>
          </cell>
          <cell r="D2882" t="str">
            <v>Vacaciones (Gastos de Personal por Pagar (IX))</v>
          </cell>
          <cell r="E2882">
            <v>-138.32</v>
          </cell>
          <cell r="F2882">
            <v>13451.4</v>
          </cell>
          <cell r="G2882">
            <v>15929.52</v>
          </cell>
          <cell r="H2882">
            <v>-2616.44</v>
          </cell>
          <cell r="I2882">
            <v>-138.32</v>
          </cell>
          <cell r="J2882">
            <v>13451.4</v>
          </cell>
          <cell r="K2882">
            <v>15929.52</v>
          </cell>
          <cell r="L2882">
            <v>-2616.44</v>
          </cell>
        </row>
        <row r="2883">
          <cell r="A2883" t="str">
            <v>22400104 U</v>
          </cell>
          <cell r="B2883">
            <v>12</v>
          </cell>
          <cell r="C2883" t="str">
            <v>22400104 USD</v>
          </cell>
          <cell r="D2883" t="str">
            <v>Aguinaldos</v>
          </cell>
          <cell r="E2883">
            <v>-515153.33</v>
          </cell>
          <cell r="F2883">
            <v>576751.13</v>
          </cell>
          <cell r="G2883">
            <v>61597.8</v>
          </cell>
          <cell r="H2883">
            <v>0</v>
          </cell>
          <cell r="I2883">
            <v>-515153.33</v>
          </cell>
          <cell r="J2883">
            <v>576751.13</v>
          </cell>
          <cell r="K2883">
            <v>61597.8</v>
          </cell>
          <cell r="L2883">
            <v>0</v>
          </cell>
        </row>
        <row r="2884">
          <cell r="A2884" t="str">
            <v>2240010400</v>
          </cell>
          <cell r="B2884">
            <v>18</v>
          </cell>
          <cell r="C2884" t="str">
            <v>22400104USD-722-00</v>
          </cell>
          <cell r="D2884" t="str">
            <v>Aguinaldos (Gastos de Personal por Pagar (IV))</v>
          </cell>
          <cell r="E2884">
            <v>-515153.33</v>
          </cell>
          <cell r="F2884">
            <v>576751.13</v>
          </cell>
          <cell r="G2884">
            <v>61597.8</v>
          </cell>
          <cell r="H2884">
            <v>0</v>
          </cell>
          <cell r="I2884">
            <v>-515153.33</v>
          </cell>
          <cell r="J2884">
            <v>576751.13</v>
          </cell>
          <cell r="K2884">
            <v>61597.8</v>
          </cell>
          <cell r="L2884">
            <v>0</v>
          </cell>
        </row>
        <row r="2885">
          <cell r="A2885" t="str">
            <v>22400105 U</v>
          </cell>
          <cell r="B2885">
            <v>12</v>
          </cell>
          <cell r="C2885" t="str">
            <v>22400105 USD</v>
          </cell>
          <cell r="D2885" t="str">
            <v>Indemnizaciones</v>
          </cell>
          <cell r="E2885">
            <v>-22013.4</v>
          </cell>
          <cell r="F2885">
            <v>0</v>
          </cell>
          <cell r="G2885">
            <v>5629.89</v>
          </cell>
          <cell r="H2885">
            <v>-27643.29</v>
          </cell>
          <cell r="I2885">
            <v>-22013.4</v>
          </cell>
          <cell r="J2885">
            <v>0</v>
          </cell>
          <cell r="K2885">
            <v>5629.89</v>
          </cell>
          <cell r="L2885">
            <v>-27643.29</v>
          </cell>
        </row>
        <row r="2886">
          <cell r="A2886" t="str">
            <v>2240010500</v>
          </cell>
          <cell r="B2886">
            <v>18</v>
          </cell>
          <cell r="C2886" t="str">
            <v>22400105USD-723-00</v>
          </cell>
          <cell r="D2886" t="str">
            <v>Indemnizaciones (Gastos de Personal Por Pagar (V))</v>
          </cell>
          <cell r="E2886">
            <v>-22013.4</v>
          </cell>
          <cell r="F2886">
            <v>0</v>
          </cell>
          <cell r="G2886">
            <v>5629.89</v>
          </cell>
          <cell r="H2886">
            <v>-27643.29</v>
          </cell>
          <cell r="I2886">
            <v>-22013.4</v>
          </cell>
          <cell r="J2886">
            <v>0</v>
          </cell>
          <cell r="K2886">
            <v>5629.89</v>
          </cell>
          <cell r="L2886">
            <v>-27643.29</v>
          </cell>
        </row>
        <row r="2887">
          <cell r="A2887" t="str">
            <v>22400106 U</v>
          </cell>
          <cell r="B2887">
            <v>12</v>
          </cell>
          <cell r="C2887" t="str">
            <v>22400106 USD</v>
          </cell>
          <cell r="D2887" t="str">
            <v>Retiro voluntario</v>
          </cell>
          <cell r="E2887">
            <v>-502932.4</v>
          </cell>
          <cell r="F2887">
            <v>14182.02</v>
          </cell>
          <cell r="G2887">
            <v>110072.64</v>
          </cell>
          <cell r="H2887">
            <v>-598823.02</v>
          </cell>
          <cell r="I2887">
            <v>-502932.4</v>
          </cell>
          <cell r="J2887">
            <v>14182.02</v>
          </cell>
          <cell r="K2887">
            <v>110072.64</v>
          </cell>
          <cell r="L2887">
            <v>-598823.02</v>
          </cell>
        </row>
        <row r="2888">
          <cell r="A2888" t="str">
            <v>2240010600</v>
          </cell>
          <cell r="B2888">
            <v>18</v>
          </cell>
          <cell r="C2888" t="str">
            <v>22400106USD-723-00</v>
          </cell>
          <cell r="D2888" t="str">
            <v>Retiro voluntario (Gastos de Personal Por Pagar (V))</v>
          </cell>
          <cell r="E2888">
            <v>-502932.4</v>
          </cell>
          <cell r="F2888">
            <v>14182.02</v>
          </cell>
          <cell r="G2888">
            <v>110072.64</v>
          </cell>
          <cell r="H2888">
            <v>-598823.02</v>
          </cell>
          <cell r="I2888">
            <v>-502932.4</v>
          </cell>
          <cell r="J2888">
            <v>14182.02</v>
          </cell>
          <cell r="K2888">
            <v>110072.64</v>
          </cell>
          <cell r="L2888">
            <v>-598823.02</v>
          </cell>
        </row>
        <row r="2889">
          <cell r="A2889" t="str">
            <v>2240010703</v>
          </cell>
          <cell r="B2889">
            <v>14</v>
          </cell>
          <cell r="C2889" t="str">
            <v>2240010703 USD</v>
          </cell>
          <cell r="D2889" t="str">
            <v>Pensiones y jubilaciones Maxima Crecer</v>
          </cell>
          <cell r="E2889">
            <v>-8581.85</v>
          </cell>
          <cell r="F2889">
            <v>8581.85</v>
          </cell>
          <cell r="G2889">
            <v>8479.66</v>
          </cell>
          <cell r="H2889">
            <v>-8479.66</v>
          </cell>
          <cell r="I2889">
            <v>-8581.85</v>
          </cell>
          <cell r="J2889">
            <v>8581.85</v>
          </cell>
          <cell r="K2889">
            <v>8479.66</v>
          </cell>
          <cell r="L2889">
            <v>-8479.66</v>
          </cell>
        </row>
        <row r="2890">
          <cell r="A2890" t="str">
            <v>224001070003</v>
          </cell>
          <cell r="B2890">
            <v>20</v>
          </cell>
          <cell r="C2890" t="str">
            <v>2240010703USD-736-00</v>
          </cell>
          <cell r="D2890" t="str">
            <v>Pensiones y jubilaciones Maxima Crecer (Gastos de Personal por Pagar (VII))</v>
          </cell>
          <cell r="E2890">
            <v>-8581.85</v>
          </cell>
          <cell r="F2890">
            <v>8581.85</v>
          </cell>
          <cell r="G2890">
            <v>8479.66</v>
          </cell>
          <cell r="H2890">
            <v>-8479.66</v>
          </cell>
          <cell r="I2890">
            <v>-8581.85</v>
          </cell>
          <cell r="J2890">
            <v>8581.85</v>
          </cell>
          <cell r="K2890">
            <v>8479.66</v>
          </cell>
          <cell r="L2890">
            <v>-8479.66</v>
          </cell>
        </row>
        <row r="2891">
          <cell r="A2891" t="str">
            <v>2240010704</v>
          </cell>
          <cell r="B2891">
            <v>14</v>
          </cell>
          <cell r="C2891" t="str">
            <v>2240010704 USD</v>
          </cell>
          <cell r="D2891" t="str">
            <v>Pensiones y jubilaciones Confia</v>
          </cell>
          <cell r="E2891">
            <v>-35795.53</v>
          </cell>
          <cell r="F2891">
            <v>36205.81</v>
          </cell>
          <cell r="G2891">
            <v>36418.89</v>
          </cell>
          <cell r="H2891">
            <v>-36008.61</v>
          </cell>
          <cell r="I2891">
            <v>-35795.53</v>
          </cell>
          <cell r="J2891">
            <v>36205.81</v>
          </cell>
          <cell r="K2891">
            <v>36418.89</v>
          </cell>
          <cell r="L2891">
            <v>-36008.61</v>
          </cell>
        </row>
        <row r="2892">
          <cell r="A2892" t="str">
            <v>224001070004</v>
          </cell>
          <cell r="B2892">
            <v>20</v>
          </cell>
          <cell r="C2892" t="str">
            <v>2240010704USD-736-00</v>
          </cell>
          <cell r="D2892" t="str">
            <v>Pensiones y jubilaciones Confia (Gastos de Personal por Pagar (VII))</v>
          </cell>
          <cell r="E2892">
            <v>-35795.53</v>
          </cell>
          <cell r="F2892">
            <v>36205.81</v>
          </cell>
          <cell r="G2892">
            <v>36418.89</v>
          </cell>
          <cell r="H2892">
            <v>-36008.61</v>
          </cell>
          <cell r="I2892">
            <v>-35795.53</v>
          </cell>
          <cell r="J2892">
            <v>36205.81</v>
          </cell>
          <cell r="K2892">
            <v>36418.89</v>
          </cell>
          <cell r="L2892">
            <v>-36008.61</v>
          </cell>
        </row>
        <row r="2893">
          <cell r="A2893" t="str">
            <v>2240010707</v>
          </cell>
          <cell r="B2893">
            <v>14</v>
          </cell>
          <cell r="C2893" t="str">
            <v>2240010707 USD</v>
          </cell>
          <cell r="D2893" t="str">
            <v>Pensiones y jubilaciones IPSFA</v>
          </cell>
          <cell r="E2893">
            <v>-255.99</v>
          </cell>
          <cell r="F2893">
            <v>255.99</v>
          </cell>
          <cell r="G2893">
            <v>252.31</v>
          </cell>
          <cell r="H2893">
            <v>-252.31</v>
          </cell>
          <cell r="I2893">
            <v>-255.99</v>
          </cell>
          <cell r="J2893">
            <v>255.99</v>
          </cell>
          <cell r="K2893">
            <v>252.31</v>
          </cell>
          <cell r="L2893">
            <v>-252.31</v>
          </cell>
        </row>
        <row r="2894">
          <cell r="A2894" t="str">
            <v>224001070007</v>
          </cell>
          <cell r="B2894">
            <v>20</v>
          </cell>
          <cell r="C2894" t="str">
            <v>2240010707USD-736-00</v>
          </cell>
          <cell r="D2894" t="str">
            <v>Pensiones y jubilaciones IPSFA (Gastos de Personal por Pagar (VII))</v>
          </cell>
          <cell r="E2894">
            <v>-255.99</v>
          </cell>
          <cell r="F2894">
            <v>255.99</v>
          </cell>
          <cell r="G2894">
            <v>252.31</v>
          </cell>
          <cell r="H2894">
            <v>-252.31</v>
          </cell>
          <cell r="I2894">
            <v>-255.99</v>
          </cell>
          <cell r="J2894">
            <v>255.99</v>
          </cell>
          <cell r="K2894">
            <v>252.31</v>
          </cell>
          <cell r="L2894">
            <v>-252.31</v>
          </cell>
        </row>
        <row r="2895">
          <cell r="A2895" t="str">
            <v>224002</v>
          </cell>
          <cell r="B2895">
            <v>6</v>
          </cell>
          <cell r="C2895">
            <v>224002</v>
          </cell>
          <cell r="D2895" t="str">
            <v>PROVISIONES POR CONTINGENCIAS</v>
          </cell>
          <cell r="I2895">
            <v>-100000</v>
          </cell>
          <cell r="J2895">
            <v>0</v>
          </cell>
          <cell r="K2895">
            <v>0</v>
          </cell>
          <cell r="L2895">
            <v>-100000</v>
          </cell>
        </row>
        <row r="2896">
          <cell r="A2896" t="str">
            <v>2240020101</v>
          </cell>
          <cell r="B2896">
            <v>14</v>
          </cell>
          <cell r="C2896" t="str">
            <v>2240020101 USD</v>
          </cell>
          <cell r="D2896" t="str">
            <v>Contingencia por litigios judiciales</v>
          </cell>
          <cell r="E2896">
            <v>-100000</v>
          </cell>
          <cell r="F2896">
            <v>0</v>
          </cell>
          <cell r="G2896">
            <v>0</v>
          </cell>
          <cell r="H2896">
            <v>-100000</v>
          </cell>
          <cell r="I2896">
            <v>-100000</v>
          </cell>
          <cell r="J2896">
            <v>0</v>
          </cell>
          <cell r="K2896">
            <v>0</v>
          </cell>
          <cell r="L2896">
            <v>-100000</v>
          </cell>
        </row>
        <row r="2897">
          <cell r="A2897" t="str">
            <v>224002010001</v>
          </cell>
          <cell r="B2897">
            <v>20</v>
          </cell>
          <cell r="C2897" t="str">
            <v>2240020101USD-891-00</v>
          </cell>
          <cell r="D2897" t="str">
            <v>Contingencia por litigios judiciales (Gastos de Casos Legales)</v>
          </cell>
          <cell r="E2897">
            <v>-100000</v>
          </cell>
          <cell r="F2897">
            <v>0</v>
          </cell>
          <cell r="G2897">
            <v>0</v>
          </cell>
          <cell r="H2897">
            <v>-100000</v>
          </cell>
          <cell r="I2897">
            <v>-100000</v>
          </cell>
          <cell r="J2897">
            <v>0</v>
          </cell>
          <cell r="K2897">
            <v>0</v>
          </cell>
          <cell r="L2897">
            <v>-100000</v>
          </cell>
        </row>
        <row r="2898">
          <cell r="A2898" t="str">
            <v>224003</v>
          </cell>
          <cell r="B2898">
            <v>6</v>
          </cell>
          <cell r="C2898">
            <v>224003</v>
          </cell>
          <cell r="D2898" t="str">
            <v>PROVISIONES</v>
          </cell>
          <cell r="I2898">
            <v>-731181.42</v>
          </cell>
          <cell r="J2898">
            <v>397239.48</v>
          </cell>
          <cell r="K2898">
            <v>173088.83</v>
          </cell>
          <cell r="L2898">
            <v>-507030.77</v>
          </cell>
        </row>
        <row r="2899">
          <cell r="A2899" t="str">
            <v>2240039901</v>
          </cell>
          <cell r="B2899">
            <v>14</v>
          </cell>
          <cell r="C2899" t="str">
            <v>2240039901 USD</v>
          </cell>
          <cell r="D2899" t="str">
            <v>Otras Provisiones Diversas Auditoria Externa</v>
          </cell>
          <cell r="E2899">
            <v>-19116.63</v>
          </cell>
          <cell r="F2899">
            <v>3700</v>
          </cell>
          <cell r="G2899">
            <v>3083.33</v>
          </cell>
          <cell r="H2899">
            <v>-18499.96</v>
          </cell>
          <cell r="I2899">
            <v>-19116.63</v>
          </cell>
          <cell r="J2899">
            <v>3700</v>
          </cell>
          <cell r="K2899">
            <v>3083.33</v>
          </cell>
          <cell r="L2899">
            <v>-18499.96</v>
          </cell>
        </row>
        <row r="2900">
          <cell r="A2900" t="str">
            <v>224003990001</v>
          </cell>
          <cell r="B2900">
            <v>20</v>
          </cell>
          <cell r="C2900" t="str">
            <v>2240039901USD-148-00</v>
          </cell>
          <cell r="D2900" t="str">
            <v>Otras Provisiones Diversas Auditoria Externa (Otras Provisiones)</v>
          </cell>
          <cell r="E2900">
            <v>-19116.63</v>
          </cell>
          <cell r="F2900">
            <v>3700</v>
          </cell>
          <cell r="G2900">
            <v>3083.33</v>
          </cell>
          <cell r="H2900">
            <v>-18499.96</v>
          </cell>
          <cell r="I2900">
            <v>-19116.63</v>
          </cell>
          <cell r="J2900">
            <v>3700</v>
          </cell>
          <cell r="K2900">
            <v>3083.33</v>
          </cell>
          <cell r="L2900">
            <v>-18499.96</v>
          </cell>
        </row>
        <row r="2901">
          <cell r="A2901" t="str">
            <v>2240039919</v>
          </cell>
          <cell r="B2901">
            <v>14</v>
          </cell>
          <cell r="C2901" t="str">
            <v>2240039919 USD</v>
          </cell>
          <cell r="D2901" t="str">
            <v>Otras Provisiones Diversas Otras</v>
          </cell>
          <cell r="E2901">
            <v>-712064.79</v>
          </cell>
          <cell r="F2901">
            <v>393539.48</v>
          </cell>
          <cell r="G2901">
            <v>170005.5</v>
          </cell>
          <cell r="H2901">
            <v>-488530.81</v>
          </cell>
          <cell r="I2901">
            <v>-712064.79</v>
          </cell>
          <cell r="J2901">
            <v>393539.48</v>
          </cell>
          <cell r="K2901">
            <v>170005.5</v>
          </cell>
          <cell r="L2901">
            <v>-488530.81</v>
          </cell>
        </row>
        <row r="2902">
          <cell r="A2902" t="str">
            <v>224003990019</v>
          </cell>
          <cell r="B2902">
            <v>20</v>
          </cell>
          <cell r="C2902" t="str">
            <v>2240039919USD-148-00</v>
          </cell>
          <cell r="D2902" t="str">
            <v>Otras Provisiones Diversas Otras (Otras Provisiones)</v>
          </cell>
          <cell r="E2902">
            <v>-712064.79</v>
          </cell>
          <cell r="F2902">
            <v>393539.48</v>
          </cell>
          <cell r="G2902">
            <v>170005.5</v>
          </cell>
          <cell r="H2902">
            <v>-488530.81</v>
          </cell>
          <cell r="I2902">
            <v>-712064.79</v>
          </cell>
          <cell r="J2902">
            <v>393539.48</v>
          </cell>
          <cell r="K2902">
            <v>170005.5</v>
          </cell>
          <cell r="L2902">
            <v>-488530.81</v>
          </cell>
        </row>
        <row r="2903">
          <cell r="A2903" t="str">
            <v>225</v>
          </cell>
          <cell r="B2903">
            <v>3</v>
          </cell>
          <cell r="C2903">
            <v>225</v>
          </cell>
          <cell r="D2903" t="str">
            <v>CRÉDITOS DIFERIDOS</v>
          </cell>
          <cell r="I2903">
            <v>-81777.33</v>
          </cell>
          <cell r="J2903">
            <v>64612.25</v>
          </cell>
          <cell r="K2903">
            <v>62454.9</v>
          </cell>
          <cell r="L2903">
            <v>-79619.98</v>
          </cell>
        </row>
        <row r="2904">
          <cell r="A2904" t="str">
            <v>2250</v>
          </cell>
          <cell r="B2904">
            <v>4</v>
          </cell>
          <cell r="C2904">
            <v>2250</v>
          </cell>
          <cell r="D2904" t="str">
            <v>CRÉDITOS DIFERIDOS</v>
          </cell>
          <cell r="I2904">
            <v>-81777.33</v>
          </cell>
          <cell r="J2904">
            <v>64612.25</v>
          </cell>
          <cell r="K2904">
            <v>62454.9</v>
          </cell>
          <cell r="L2904">
            <v>-79619.98</v>
          </cell>
        </row>
        <row r="2905">
          <cell r="A2905" t="str">
            <v>225001</v>
          </cell>
          <cell r="B2905">
            <v>6</v>
          </cell>
          <cell r="C2905">
            <v>225001</v>
          </cell>
          <cell r="D2905" t="str">
            <v>INTERESES</v>
          </cell>
          <cell r="I2905">
            <v>0</v>
          </cell>
          <cell r="J2905">
            <v>62454.9</v>
          </cell>
          <cell r="K2905">
            <v>62454.9</v>
          </cell>
          <cell r="L2905">
            <v>0</v>
          </cell>
        </row>
        <row r="2906">
          <cell r="A2906" t="str">
            <v>2250010001</v>
          </cell>
          <cell r="B2906">
            <v>14</v>
          </cell>
          <cell r="C2906" t="str">
            <v>2250010001 USD</v>
          </cell>
          <cell r="D2906" t="str">
            <v>Intereses por inversiones en BCR</v>
          </cell>
          <cell r="E2906">
            <v>0</v>
          </cell>
          <cell r="F2906">
            <v>62454.9</v>
          </cell>
          <cell r="G2906">
            <v>62454.9</v>
          </cell>
          <cell r="H2906">
            <v>0</v>
          </cell>
          <cell r="I2906">
            <v>0</v>
          </cell>
          <cell r="J2906">
            <v>62454.9</v>
          </cell>
          <cell r="K2906">
            <v>62454.9</v>
          </cell>
          <cell r="L2906">
            <v>0</v>
          </cell>
        </row>
        <row r="2907">
          <cell r="A2907" t="str">
            <v>225001000001</v>
          </cell>
          <cell r="B2907">
            <v>20</v>
          </cell>
          <cell r="C2907" t="str">
            <v>2250010001USD-528-00</v>
          </cell>
          <cell r="D2907" t="str">
            <v>Intereses por inversiones en BCR (Otras Obligaciones - Otros Devengados)</v>
          </cell>
          <cell r="E2907">
            <v>0</v>
          </cell>
          <cell r="F2907">
            <v>62454.9</v>
          </cell>
          <cell r="G2907">
            <v>62454.9</v>
          </cell>
          <cell r="H2907">
            <v>0</v>
          </cell>
          <cell r="I2907">
            <v>0</v>
          </cell>
          <cell r="J2907">
            <v>62454.9</v>
          </cell>
          <cell r="K2907">
            <v>62454.9</v>
          </cell>
          <cell r="L2907">
            <v>0</v>
          </cell>
        </row>
        <row r="2908">
          <cell r="A2908" t="str">
            <v>225004</v>
          </cell>
          <cell r="B2908">
            <v>6</v>
          </cell>
          <cell r="C2908">
            <v>225004</v>
          </cell>
          <cell r="D2908" t="str">
            <v>INGRESOS, PERCIBIDOS NO DEVENGADOS</v>
          </cell>
          <cell r="I2908">
            <v>-81777.33</v>
          </cell>
          <cell r="J2908">
            <v>2157.35</v>
          </cell>
          <cell r="K2908">
            <v>0</v>
          </cell>
          <cell r="L2908">
            <v>-79619.98</v>
          </cell>
        </row>
        <row r="2909">
          <cell r="A2909" t="str">
            <v>22500405 U</v>
          </cell>
          <cell r="B2909">
            <v>12</v>
          </cell>
          <cell r="C2909" t="str">
            <v>22500405 USD</v>
          </cell>
          <cell r="D2909" t="str">
            <v>Otros</v>
          </cell>
          <cell r="E2909">
            <v>-81777.33</v>
          </cell>
          <cell r="F2909">
            <v>2157.35</v>
          </cell>
          <cell r="G2909">
            <v>0</v>
          </cell>
          <cell r="H2909">
            <v>-79619.98</v>
          </cell>
          <cell r="I2909">
            <v>-81777.33</v>
          </cell>
          <cell r="J2909">
            <v>2157.35</v>
          </cell>
          <cell r="K2909">
            <v>0</v>
          </cell>
          <cell r="L2909">
            <v>-79619.98</v>
          </cell>
        </row>
        <row r="2910">
          <cell r="A2910" t="str">
            <v>2250040502</v>
          </cell>
          <cell r="B2910">
            <v>18</v>
          </cell>
          <cell r="C2910" t="str">
            <v>22500405USD-136-02</v>
          </cell>
          <cell r="D2910" t="str">
            <v>Otros (Obligaciones Diferidas)</v>
          </cell>
          <cell r="E2910">
            <v>-538.55999999999995</v>
          </cell>
          <cell r="F2910">
            <v>3.32</v>
          </cell>
          <cell r="G2910">
            <v>0</v>
          </cell>
          <cell r="H2910">
            <v>-535.24</v>
          </cell>
          <cell r="I2910">
            <v>-538.55999999999995</v>
          </cell>
          <cell r="J2910">
            <v>3.32</v>
          </cell>
          <cell r="K2910">
            <v>0</v>
          </cell>
          <cell r="L2910">
            <v>-535.24</v>
          </cell>
        </row>
        <row r="2911">
          <cell r="A2911" t="str">
            <v>2250040503</v>
          </cell>
          <cell r="B2911">
            <v>18</v>
          </cell>
          <cell r="C2911" t="str">
            <v>22500405USD-136-03</v>
          </cell>
          <cell r="D2911" t="str">
            <v>Otros (Obligaciones Diferidas)</v>
          </cell>
          <cell r="E2911">
            <v>-5742.89</v>
          </cell>
          <cell r="F2911">
            <v>125.35</v>
          </cell>
          <cell r="G2911">
            <v>0</v>
          </cell>
          <cell r="H2911">
            <v>-5617.54</v>
          </cell>
          <cell r="I2911">
            <v>-5742.89</v>
          </cell>
          <cell r="J2911">
            <v>125.35</v>
          </cell>
          <cell r="K2911">
            <v>0</v>
          </cell>
          <cell r="L2911">
            <v>-5617.54</v>
          </cell>
        </row>
        <row r="2912">
          <cell r="A2912" t="str">
            <v>2250040507</v>
          </cell>
          <cell r="B2912">
            <v>18</v>
          </cell>
          <cell r="C2912" t="str">
            <v>22500405USD-136-07</v>
          </cell>
          <cell r="D2912" t="str">
            <v>Otros (Obligaciones Diferidas)</v>
          </cell>
          <cell r="E2912">
            <v>-7016.87</v>
          </cell>
          <cell r="F2912">
            <v>19.34</v>
          </cell>
          <cell r="G2912">
            <v>0</v>
          </cell>
          <cell r="H2912">
            <v>-6997.53</v>
          </cell>
          <cell r="I2912">
            <v>-7016.87</v>
          </cell>
          <cell r="J2912">
            <v>19.34</v>
          </cell>
          <cell r="K2912">
            <v>0</v>
          </cell>
          <cell r="L2912">
            <v>-6997.53</v>
          </cell>
        </row>
        <row r="2913">
          <cell r="A2913" t="str">
            <v>2250040510</v>
          </cell>
          <cell r="B2913">
            <v>18</v>
          </cell>
          <cell r="C2913" t="str">
            <v>22500405USD-136-10</v>
          </cell>
          <cell r="D2913" t="str">
            <v>Otros (Obligaciones Diferidas)</v>
          </cell>
          <cell r="E2913">
            <v>-1584.56</v>
          </cell>
          <cell r="F2913">
            <v>7.8</v>
          </cell>
          <cell r="G2913">
            <v>0</v>
          </cell>
          <cell r="H2913">
            <v>-1576.76</v>
          </cell>
          <cell r="I2913">
            <v>-1584.56</v>
          </cell>
          <cell r="J2913">
            <v>7.8</v>
          </cell>
          <cell r="K2913">
            <v>0</v>
          </cell>
          <cell r="L2913">
            <v>-1576.76</v>
          </cell>
        </row>
        <row r="2914">
          <cell r="A2914" t="str">
            <v>2250040512</v>
          </cell>
          <cell r="B2914">
            <v>18</v>
          </cell>
          <cell r="C2914" t="str">
            <v>22500405USD-136-12</v>
          </cell>
          <cell r="D2914" t="str">
            <v>Otros (Obligaciones Diferidas)</v>
          </cell>
          <cell r="E2914">
            <v>-2220.92</v>
          </cell>
          <cell r="F2914">
            <v>24.75</v>
          </cell>
          <cell r="G2914">
            <v>0</v>
          </cell>
          <cell r="H2914">
            <v>-2196.17</v>
          </cell>
          <cell r="I2914">
            <v>-2220.92</v>
          </cell>
          <cell r="J2914">
            <v>24.75</v>
          </cell>
          <cell r="K2914">
            <v>0</v>
          </cell>
          <cell r="L2914">
            <v>-2196.17</v>
          </cell>
        </row>
        <row r="2915">
          <cell r="A2915" t="str">
            <v>2250040513</v>
          </cell>
          <cell r="B2915">
            <v>18</v>
          </cell>
          <cell r="C2915" t="str">
            <v>22500405USD-136-13</v>
          </cell>
          <cell r="D2915" t="str">
            <v>Otros (Obligaciones Diferidas)</v>
          </cell>
          <cell r="E2915">
            <v>-26399.39</v>
          </cell>
          <cell r="F2915">
            <v>1794.59</v>
          </cell>
          <cell r="G2915">
            <v>0</v>
          </cell>
          <cell r="H2915">
            <v>-24604.799999999999</v>
          </cell>
          <cell r="I2915">
            <v>-26399.39</v>
          </cell>
          <cell r="J2915">
            <v>1794.59</v>
          </cell>
          <cell r="K2915">
            <v>0</v>
          </cell>
          <cell r="L2915">
            <v>-24604.799999999999</v>
          </cell>
        </row>
        <row r="2916">
          <cell r="A2916" t="str">
            <v>2250040531</v>
          </cell>
          <cell r="B2916">
            <v>18</v>
          </cell>
          <cell r="C2916" t="str">
            <v>22500405USD-136-31</v>
          </cell>
          <cell r="D2916" t="str">
            <v>Otros (Obligaciones Diferidas)</v>
          </cell>
          <cell r="E2916">
            <v>-31474.63</v>
          </cell>
          <cell r="F2916">
            <v>161.22</v>
          </cell>
          <cell r="G2916">
            <v>0</v>
          </cell>
          <cell r="H2916">
            <v>-31313.41</v>
          </cell>
          <cell r="I2916">
            <v>-31474.63</v>
          </cell>
          <cell r="J2916">
            <v>161.22</v>
          </cell>
          <cell r="K2916">
            <v>0</v>
          </cell>
          <cell r="L2916">
            <v>-31313.41</v>
          </cell>
        </row>
        <row r="2917">
          <cell r="A2917" t="str">
            <v>2250040541</v>
          </cell>
          <cell r="B2917">
            <v>18</v>
          </cell>
          <cell r="C2917" t="str">
            <v>22500405USD-136-41</v>
          </cell>
          <cell r="D2917" t="str">
            <v>Otros (Obligaciones Diferidas)</v>
          </cell>
          <cell r="E2917">
            <v>-6799.51</v>
          </cell>
          <cell r="F2917">
            <v>20.98</v>
          </cell>
          <cell r="G2917">
            <v>0</v>
          </cell>
          <cell r="H2917">
            <v>-6778.53</v>
          </cell>
          <cell r="I2917">
            <v>-6799.51</v>
          </cell>
          <cell r="J2917">
            <v>20.98</v>
          </cell>
          <cell r="K2917">
            <v>0</v>
          </cell>
          <cell r="L2917">
            <v>-6778.53</v>
          </cell>
        </row>
        <row r="2918">
          <cell r="A2918" t="str">
            <v>3</v>
          </cell>
          <cell r="B2918">
            <v>1</v>
          </cell>
          <cell r="C2918">
            <v>3</v>
          </cell>
          <cell r="D2918" t="str">
            <v>PATRIMONIO</v>
          </cell>
          <cell r="I2918">
            <v>-61473996.030000001</v>
          </cell>
          <cell r="J2918">
            <v>91418746.120000005</v>
          </cell>
          <cell r="K2918">
            <v>91380080.590000004</v>
          </cell>
          <cell r="L2918">
            <v>-61435330.5</v>
          </cell>
        </row>
        <row r="2919">
          <cell r="A2919" t="str">
            <v>31</v>
          </cell>
          <cell r="B2919">
            <v>2</v>
          </cell>
          <cell r="C2919">
            <v>31</v>
          </cell>
          <cell r="D2919" t="str">
            <v>PATRIMONIO</v>
          </cell>
          <cell r="I2919">
            <v>-54576347.770000003</v>
          </cell>
          <cell r="J2919">
            <v>91360128.989999995</v>
          </cell>
          <cell r="K2919">
            <v>90112421.430000007</v>
          </cell>
          <cell r="L2919">
            <v>-53328640.210000001</v>
          </cell>
        </row>
        <row r="2920">
          <cell r="A2920" t="str">
            <v>311</v>
          </cell>
          <cell r="B2920">
            <v>3</v>
          </cell>
          <cell r="C2920">
            <v>311</v>
          </cell>
          <cell r="D2920" t="str">
            <v>CAPITAL SOCIAL PAGADO</v>
          </cell>
          <cell r="I2920">
            <v>-55000000</v>
          </cell>
          <cell r="J2920">
            <v>0</v>
          </cell>
          <cell r="K2920">
            <v>0</v>
          </cell>
          <cell r="L2920">
            <v>-55000000</v>
          </cell>
        </row>
        <row r="2921">
          <cell r="A2921" t="str">
            <v>3110</v>
          </cell>
          <cell r="B2921">
            <v>4</v>
          </cell>
          <cell r="C2921">
            <v>3110</v>
          </cell>
          <cell r="D2921" t="str">
            <v>CAPITAL SOCIAL PAGADO</v>
          </cell>
          <cell r="I2921">
            <v>-55000000</v>
          </cell>
          <cell r="J2921">
            <v>0</v>
          </cell>
          <cell r="K2921">
            <v>0</v>
          </cell>
          <cell r="L2921">
            <v>-55000000</v>
          </cell>
        </row>
        <row r="2922">
          <cell r="A2922" t="str">
            <v>311001</v>
          </cell>
          <cell r="B2922">
            <v>6</v>
          </cell>
          <cell r="C2922">
            <v>311001</v>
          </cell>
          <cell r="D2922" t="str">
            <v>CAPITAL SUSCRITO</v>
          </cell>
          <cell r="I2922">
            <v>-55000000</v>
          </cell>
          <cell r="J2922">
            <v>0</v>
          </cell>
          <cell r="K2922">
            <v>0</v>
          </cell>
          <cell r="L2922">
            <v>-55000000</v>
          </cell>
        </row>
        <row r="2923">
          <cell r="A2923" t="str">
            <v>31100101 U</v>
          </cell>
          <cell r="B2923">
            <v>12</v>
          </cell>
          <cell r="C2923" t="str">
            <v>31100101 USD</v>
          </cell>
          <cell r="D2923" t="str">
            <v>Acciones comunes</v>
          </cell>
          <cell r="E2923">
            <v>-55000000</v>
          </cell>
          <cell r="F2923">
            <v>0</v>
          </cell>
          <cell r="G2923">
            <v>0</v>
          </cell>
          <cell r="H2923">
            <v>-55000000</v>
          </cell>
          <cell r="I2923">
            <v>-55000000</v>
          </cell>
          <cell r="J2923">
            <v>0</v>
          </cell>
          <cell r="K2923">
            <v>0</v>
          </cell>
          <cell r="L2923">
            <v>-55000000</v>
          </cell>
        </row>
        <row r="2924">
          <cell r="A2924" t="str">
            <v>3110010100</v>
          </cell>
          <cell r="B2924">
            <v>18</v>
          </cell>
          <cell r="C2924" t="str">
            <v>31100101USD-143-00</v>
          </cell>
          <cell r="D2924" t="str">
            <v>Acciones comunes (Capital)</v>
          </cell>
          <cell r="E2924">
            <v>-55000000</v>
          </cell>
          <cell r="F2924">
            <v>0</v>
          </cell>
          <cell r="G2924">
            <v>0</v>
          </cell>
          <cell r="H2924">
            <v>-55000000</v>
          </cell>
          <cell r="I2924">
            <v>-55000000</v>
          </cell>
          <cell r="J2924">
            <v>0</v>
          </cell>
          <cell r="K2924">
            <v>0</v>
          </cell>
          <cell r="L2924">
            <v>-55000000</v>
          </cell>
        </row>
        <row r="2925">
          <cell r="A2925" t="str">
            <v>313</v>
          </cell>
          <cell r="B2925">
            <v>3</v>
          </cell>
          <cell r="C2925">
            <v>313</v>
          </cell>
          <cell r="D2925" t="str">
            <v>RESERVAS DE CAPITAL</v>
          </cell>
          <cell r="I2925">
            <v>-694818.61</v>
          </cell>
          <cell r="J2925">
            <v>0</v>
          </cell>
          <cell r="K2925">
            <v>153374.71</v>
          </cell>
          <cell r="L2925">
            <v>-848193.32</v>
          </cell>
        </row>
        <row r="2926">
          <cell r="A2926" t="str">
            <v>3130</v>
          </cell>
          <cell r="B2926">
            <v>4</v>
          </cell>
          <cell r="C2926">
            <v>3130</v>
          </cell>
          <cell r="D2926" t="str">
            <v>RESERVAS DE CAPITAL</v>
          </cell>
          <cell r="I2926">
            <v>-694818.61</v>
          </cell>
          <cell r="J2926">
            <v>0</v>
          </cell>
          <cell r="K2926">
            <v>153374.71</v>
          </cell>
          <cell r="L2926">
            <v>-848193.32</v>
          </cell>
        </row>
        <row r="2927">
          <cell r="A2927" t="str">
            <v>3130</v>
          </cell>
          <cell r="B2927">
            <v>4</v>
          </cell>
          <cell r="C2927">
            <v>3130</v>
          </cell>
          <cell r="D2927" t="str">
            <v>RESERVAS</v>
          </cell>
          <cell r="I2927">
            <v>-694818.61</v>
          </cell>
          <cell r="J2927">
            <v>0</v>
          </cell>
          <cell r="K2927">
            <v>153374.71</v>
          </cell>
          <cell r="L2927">
            <v>-848193.32</v>
          </cell>
        </row>
        <row r="2928">
          <cell r="A2928" t="str">
            <v>31300001 U</v>
          </cell>
          <cell r="B2928">
            <v>12</v>
          </cell>
          <cell r="C2928" t="str">
            <v>31300001 USD</v>
          </cell>
          <cell r="D2928" t="str">
            <v>Reserva legal</v>
          </cell>
          <cell r="E2928">
            <v>-654054.03</v>
          </cell>
          <cell r="F2928">
            <v>0</v>
          </cell>
          <cell r="G2928">
            <v>153374.71</v>
          </cell>
          <cell r="H2928">
            <v>-807428.74</v>
          </cell>
          <cell r="I2928">
            <v>-654054.03</v>
          </cell>
          <cell r="J2928">
            <v>0</v>
          </cell>
          <cell r="K2928">
            <v>153374.71</v>
          </cell>
          <cell r="L2928">
            <v>-807428.74</v>
          </cell>
        </row>
        <row r="2929">
          <cell r="A2929" t="str">
            <v>3130000100</v>
          </cell>
          <cell r="B2929">
            <v>18</v>
          </cell>
          <cell r="C2929" t="str">
            <v>31300001USD-027-00</v>
          </cell>
          <cell r="D2929" t="str">
            <v>Reserva legal (Reservas)</v>
          </cell>
          <cell r="E2929">
            <v>-654054.03</v>
          </cell>
          <cell r="F2929">
            <v>0</v>
          </cell>
          <cell r="G2929">
            <v>153374.71</v>
          </cell>
          <cell r="H2929">
            <v>-807428.74</v>
          </cell>
          <cell r="I2929">
            <v>-654054.03</v>
          </cell>
          <cell r="J2929">
            <v>0</v>
          </cell>
          <cell r="K2929">
            <v>153374.71</v>
          </cell>
          <cell r="L2929">
            <v>-807428.74</v>
          </cell>
        </row>
        <row r="2930">
          <cell r="A2930" t="str">
            <v>31300003 U</v>
          </cell>
          <cell r="B2930">
            <v>12</v>
          </cell>
          <cell r="C2930" t="str">
            <v>31300003 USD</v>
          </cell>
          <cell r="D2930" t="str">
            <v>Reservas voluntarias</v>
          </cell>
          <cell r="E2930">
            <v>-40764.58</v>
          </cell>
          <cell r="F2930">
            <v>0</v>
          </cell>
          <cell r="G2930">
            <v>0</v>
          </cell>
          <cell r="H2930">
            <v>-40764.58</v>
          </cell>
          <cell r="I2930">
            <v>-40764.58</v>
          </cell>
          <cell r="J2930">
            <v>0</v>
          </cell>
          <cell r="K2930">
            <v>0</v>
          </cell>
          <cell r="L2930">
            <v>-40764.58</v>
          </cell>
        </row>
        <row r="2931">
          <cell r="A2931" t="str">
            <v>3130000300</v>
          </cell>
          <cell r="B2931">
            <v>18</v>
          </cell>
          <cell r="C2931" t="str">
            <v>31300003USD-027-00</v>
          </cell>
          <cell r="D2931" t="str">
            <v>Reservas voluntarias (Reservas)</v>
          </cell>
          <cell r="E2931">
            <v>-40764.58</v>
          </cell>
          <cell r="F2931">
            <v>0</v>
          </cell>
          <cell r="G2931">
            <v>0</v>
          </cell>
          <cell r="H2931">
            <v>-40764.58</v>
          </cell>
          <cell r="I2931">
            <v>-40764.58</v>
          </cell>
          <cell r="J2931">
            <v>0</v>
          </cell>
          <cell r="K2931">
            <v>0</v>
          </cell>
          <cell r="L2931">
            <v>-40764.58</v>
          </cell>
        </row>
        <row r="2932">
          <cell r="A2932" t="str">
            <v>314</v>
          </cell>
          <cell r="B2932">
            <v>3</v>
          </cell>
          <cell r="C2932">
            <v>314</v>
          </cell>
          <cell r="D2932" t="str">
            <v>RESULTADOS POR APLICAR</v>
          </cell>
          <cell r="I2932">
            <v>1118470.8400000001</v>
          </cell>
          <cell r="J2932">
            <v>91360128.989999995</v>
          </cell>
          <cell r="K2932">
            <v>89959046.719999999</v>
          </cell>
          <cell r="L2932">
            <v>2519553.11</v>
          </cell>
        </row>
        <row r="2933">
          <cell r="A2933" t="str">
            <v>3140</v>
          </cell>
          <cell r="B2933">
            <v>4</v>
          </cell>
          <cell r="C2933">
            <v>3140</v>
          </cell>
          <cell r="D2933" t="str">
            <v>RESULTADOS POR APLICAR</v>
          </cell>
          <cell r="I2933">
            <v>1118470.8400000001</v>
          </cell>
          <cell r="J2933">
            <v>91360128.989999995</v>
          </cell>
          <cell r="K2933">
            <v>89959046.719999999</v>
          </cell>
          <cell r="L2933">
            <v>2519553.11</v>
          </cell>
        </row>
        <row r="2934">
          <cell r="A2934" t="str">
            <v>314001</v>
          </cell>
          <cell r="B2934">
            <v>6</v>
          </cell>
          <cell r="C2934">
            <v>314001</v>
          </cell>
          <cell r="D2934" t="str">
            <v>RESULTADOS DE EJERCICIOS ANTERIORES</v>
          </cell>
          <cell r="I2934">
            <v>1118470.8400000001</v>
          </cell>
          <cell r="J2934">
            <v>59322086.380000003</v>
          </cell>
          <cell r="K2934">
            <v>59226195.759999998</v>
          </cell>
          <cell r="L2934">
            <v>1214361.46</v>
          </cell>
        </row>
        <row r="2935">
          <cell r="A2935" t="str">
            <v>31400101 U</v>
          </cell>
          <cell r="B2935">
            <v>12</v>
          </cell>
          <cell r="C2935" t="str">
            <v>31400101 USD</v>
          </cell>
          <cell r="D2935" t="str">
            <v>Utilidades</v>
          </cell>
          <cell r="E2935">
            <v>0</v>
          </cell>
          <cell r="F2935">
            <v>30732850.960000001</v>
          </cell>
          <cell r="G2935">
            <v>30732850.960000001</v>
          </cell>
          <cell r="H2935">
            <v>0</v>
          </cell>
          <cell r="I2935">
            <v>0</v>
          </cell>
          <cell r="J2935">
            <v>30732850.960000001</v>
          </cell>
          <cell r="K2935">
            <v>30732850.960000001</v>
          </cell>
          <cell r="L2935">
            <v>0</v>
          </cell>
        </row>
        <row r="2936">
          <cell r="A2936" t="str">
            <v>3140010100</v>
          </cell>
          <cell r="B2936">
            <v>18</v>
          </cell>
          <cell r="C2936" t="str">
            <v>31400101USD-093-00</v>
          </cell>
          <cell r="D2936" t="str">
            <v>Utilidades (Capital)</v>
          </cell>
          <cell r="E2936">
            <v>13554734.050000001</v>
          </cell>
          <cell r="F2936">
            <v>27639965.5</v>
          </cell>
          <cell r="G2936">
            <v>0</v>
          </cell>
          <cell r="H2936">
            <v>41194699.549999997</v>
          </cell>
          <cell r="I2936">
            <v>13554734.050000001</v>
          </cell>
          <cell r="J2936">
            <v>27639965.5</v>
          </cell>
          <cell r="K2936">
            <v>0</v>
          </cell>
          <cell r="L2936">
            <v>41194699.549999997</v>
          </cell>
        </row>
        <row r="2937">
          <cell r="A2937" t="str">
            <v>3140010101</v>
          </cell>
          <cell r="B2937">
            <v>18</v>
          </cell>
          <cell r="C2937" t="str">
            <v>31400101USD-093-01</v>
          </cell>
          <cell r="D2937" t="str">
            <v>Utilidades (Capital)</v>
          </cell>
          <cell r="E2937">
            <v>211711.19</v>
          </cell>
          <cell r="F2937">
            <v>537926.72</v>
          </cell>
          <cell r="G2937">
            <v>0</v>
          </cell>
          <cell r="H2937">
            <v>749637.91</v>
          </cell>
          <cell r="I2937">
            <v>211711.19</v>
          </cell>
          <cell r="J2937">
            <v>537926.72</v>
          </cell>
          <cell r="K2937">
            <v>0</v>
          </cell>
          <cell r="L2937">
            <v>749637.91</v>
          </cell>
        </row>
        <row r="2938">
          <cell r="A2938" t="str">
            <v>3140010102</v>
          </cell>
          <cell r="B2938">
            <v>18</v>
          </cell>
          <cell r="C2938" t="str">
            <v>31400101USD-093-02</v>
          </cell>
          <cell r="D2938" t="str">
            <v>Utilidades (Capital)</v>
          </cell>
          <cell r="E2938">
            <v>-1718454.96</v>
          </cell>
          <cell r="F2938">
            <v>0</v>
          </cell>
          <cell r="G2938">
            <v>3917950.99</v>
          </cell>
          <cell r="H2938">
            <v>-5636405.9500000002</v>
          </cell>
          <cell r="I2938">
            <v>-1718454.96</v>
          </cell>
          <cell r="J2938">
            <v>0</v>
          </cell>
          <cell r="K2938">
            <v>3917950.99</v>
          </cell>
          <cell r="L2938">
            <v>-5636405.9500000002</v>
          </cell>
        </row>
        <row r="2939">
          <cell r="A2939" t="str">
            <v>3140010103</v>
          </cell>
          <cell r="B2939">
            <v>18</v>
          </cell>
          <cell r="C2939" t="str">
            <v>31400101USD-093-03</v>
          </cell>
          <cell r="D2939" t="str">
            <v>Utilidades (Capital)</v>
          </cell>
          <cell r="E2939">
            <v>-2697774.02</v>
          </cell>
          <cell r="F2939">
            <v>0</v>
          </cell>
          <cell r="G2939">
            <v>5827680.5700000003</v>
          </cell>
          <cell r="H2939">
            <v>-8525454.5899999999</v>
          </cell>
          <cell r="I2939">
            <v>-2697774.02</v>
          </cell>
          <cell r="J2939">
            <v>0</v>
          </cell>
          <cell r="K2939">
            <v>5827680.5700000003</v>
          </cell>
          <cell r="L2939">
            <v>-8525454.5899999999</v>
          </cell>
        </row>
        <row r="2940">
          <cell r="A2940" t="str">
            <v>3140010104</v>
          </cell>
          <cell r="B2940">
            <v>18</v>
          </cell>
          <cell r="C2940" t="str">
            <v>31400101USD-093-04</v>
          </cell>
          <cell r="D2940" t="str">
            <v>Utilidades (Capital)</v>
          </cell>
          <cell r="E2940">
            <v>-174350.13</v>
          </cell>
          <cell r="F2940">
            <v>0</v>
          </cell>
          <cell r="G2940">
            <v>354045.21</v>
          </cell>
          <cell r="H2940">
            <v>-528395.34</v>
          </cell>
          <cell r="I2940">
            <v>-174350.13</v>
          </cell>
          <cell r="J2940">
            <v>0</v>
          </cell>
          <cell r="K2940">
            <v>354045.21</v>
          </cell>
          <cell r="L2940">
            <v>-528395.34</v>
          </cell>
        </row>
        <row r="2941">
          <cell r="A2941" t="str">
            <v>3140010105</v>
          </cell>
          <cell r="B2941">
            <v>18</v>
          </cell>
          <cell r="C2941" t="str">
            <v>31400101USD-093-05</v>
          </cell>
          <cell r="D2941" t="str">
            <v>Utilidades (Capital)</v>
          </cell>
          <cell r="E2941">
            <v>-98882.02</v>
          </cell>
          <cell r="F2941">
            <v>0</v>
          </cell>
          <cell r="G2941">
            <v>193305.62</v>
          </cell>
          <cell r="H2941">
            <v>-292187.64</v>
          </cell>
          <cell r="I2941">
            <v>-98882.02</v>
          </cell>
          <cell r="J2941">
            <v>0</v>
          </cell>
          <cell r="K2941">
            <v>193305.62</v>
          </cell>
          <cell r="L2941">
            <v>-292187.64</v>
          </cell>
        </row>
        <row r="2942">
          <cell r="A2942" t="str">
            <v>3140010107</v>
          </cell>
          <cell r="B2942">
            <v>18</v>
          </cell>
          <cell r="C2942" t="str">
            <v>31400101USD-093-07</v>
          </cell>
          <cell r="D2942" t="str">
            <v>Utilidades (Capital)</v>
          </cell>
          <cell r="E2942">
            <v>-1865933.18</v>
          </cell>
          <cell r="F2942">
            <v>0</v>
          </cell>
          <cell r="G2942">
            <v>2900931.03</v>
          </cell>
          <cell r="H2942">
            <v>-4766864.21</v>
          </cell>
          <cell r="I2942">
            <v>-1865933.18</v>
          </cell>
          <cell r="J2942">
            <v>0</v>
          </cell>
          <cell r="K2942">
            <v>2900931.03</v>
          </cell>
          <cell r="L2942">
            <v>-4766864.21</v>
          </cell>
        </row>
        <row r="2943">
          <cell r="A2943" t="str">
            <v>3140010108</v>
          </cell>
          <cell r="B2943">
            <v>18</v>
          </cell>
          <cell r="C2943" t="str">
            <v>31400101USD-093-08</v>
          </cell>
          <cell r="D2943" t="str">
            <v>Utilidades (Capital)</v>
          </cell>
          <cell r="E2943">
            <v>-245969.58</v>
          </cell>
          <cell r="F2943">
            <v>0</v>
          </cell>
          <cell r="G2943">
            <v>608103.80000000005</v>
          </cell>
          <cell r="H2943">
            <v>-854073.38</v>
          </cell>
          <cell r="I2943">
            <v>-245969.58</v>
          </cell>
          <cell r="J2943">
            <v>0</v>
          </cell>
          <cell r="K2943">
            <v>608103.80000000005</v>
          </cell>
          <cell r="L2943">
            <v>-854073.38</v>
          </cell>
        </row>
        <row r="2944">
          <cell r="A2944" t="str">
            <v>3140010110</v>
          </cell>
          <cell r="B2944">
            <v>18</v>
          </cell>
          <cell r="C2944" t="str">
            <v>31400101USD-093-10</v>
          </cell>
          <cell r="D2944" t="str">
            <v>Utilidades (Capital)</v>
          </cell>
          <cell r="E2944">
            <v>-1121064.93</v>
          </cell>
          <cell r="F2944">
            <v>0</v>
          </cell>
          <cell r="G2944">
            <v>2244141.4500000002</v>
          </cell>
          <cell r="H2944">
            <v>-3365206.38</v>
          </cell>
          <cell r="I2944">
            <v>-1121064.93</v>
          </cell>
          <cell r="J2944">
            <v>0</v>
          </cell>
          <cell r="K2944">
            <v>2244141.4500000002</v>
          </cell>
          <cell r="L2944">
            <v>-3365206.38</v>
          </cell>
        </row>
        <row r="2945">
          <cell r="A2945" t="str">
            <v>3140010111</v>
          </cell>
          <cell r="B2945">
            <v>18</v>
          </cell>
          <cell r="C2945" t="str">
            <v>31400101USD-093-11</v>
          </cell>
          <cell r="D2945" t="str">
            <v>Utilidades (Capital)</v>
          </cell>
          <cell r="E2945">
            <v>-58588.85</v>
          </cell>
          <cell r="F2945">
            <v>0</v>
          </cell>
          <cell r="G2945">
            <v>332754.89</v>
          </cell>
          <cell r="H2945">
            <v>-391343.74</v>
          </cell>
          <cell r="I2945">
            <v>-58588.85</v>
          </cell>
          <cell r="J2945">
            <v>0</v>
          </cell>
          <cell r="K2945">
            <v>332754.89</v>
          </cell>
          <cell r="L2945">
            <v>-391343.74</v>
          </cell>
        </row>
        <row r="2946">
          <cell r="A2946" t="str">
            <v>3140010112</v>
          </cell>
          <cell r="B2946">
            <v>18</v>
          </cell>
          <cell r="C2946" t="str">
            <v>31400101USD-093-12</v>
          </cell>
          <cell r="D2946" t="str">
            <v>Utilidades (Capital)</v>
          </cell>
          <cell r="E2946">
            <v>-153162.35</v>
          </cell>
          <cell r="F2946">
            <v>0</v>
          </cell>
          <cell r="G2946">
            <v>627491.01</v>
          </cell>
          <cell r="H2946">
            <v>-780653.36</v>
          </cell>
          <cell r="I2946">
            <v>-153162.35</v>
          </cell>
          <cell r="J2946">
            <v>0</v>
          </cell>
          <cell r="K2946">
            <v>627491.01</v>
          </cell>
          <cell r="L2946">
            <v>-780653.36</v>
          </cell>
        </row>
        <row r="2947">
          <cell r="A2947" t="str">
            <v>3140010113</v>
          </cell>
          <cell r="B2947">
            <v>18</v>
          </cell>
          <cell r="C2947" t="str">
            <v>31400101USD-093-13</v>
          </cell>
          <cell r="D2947" t="str">
            <v>Utilidades (Capital)</v>
          </cell>
          <cell r="E2947">
            <v>-471827.67</v>
          </cell>
          <cell r="F2947">
            <v>0</v>
          </cell>
          <cell r="G2947">
            <v>698867.94</v>
          </cell>
          <cell r="H2947">
            <v>-1170695.6100000001</v>
          </cell>
          <cell r="I2947">
            <v>-471827.67</v>
          </cell>
          <cell r="J2947">
            <v>0</v>
          </cell>
          <cell r="K2947">
            <v>698867.94</v>
          </cell>
          <cell r="L2947">
            <v>-1170695.6100000001</v>
          </cell>
        </row>
        <row r="2948">
          <cell r="A2948" t="str">
            <v>3140010117</v>
          </cell>
          <cell r="B2948">
            <v>18</v>
          </cell>
          <cell r="C2948" t="str">
            <v>31400101USD-093-17</v>
          </cell>
          <cell r="D2948" t="str">
            <v>Utilidades (Capital)</v>
          </cell>
          <cell r="E2948">
            <v>140679.82999999999</v>
          </cell>
          <cell r="F2948">
            <v>145601.29</v>
          </cell>
          <cell r="G2948">
            <v>0</v>
          </cell>
          <cell r="H2948">
            <v>286281.12</v>
          </cell>
          <cell r="I2948">
            <v>140679.82999999999</v>
          </cell>
          <cell r="J2948">
            <v>145601.29</v>
          </cell>
          <cell r="K2948">
            <v>0</v>
          </cell>
          <cell r="L2948">
            <v>286281.12</v>
          </cell>
        </row>
        <row r="2949">
          <cell r="A2949" t="str">
            <v>3140010118</v>
          </cell>
          <cell r="B2949">
            <v>18</v>
          </cell>
          <cell r="C2949" t="str">
            <v>31400101USD-093-18</v>
          </cell>
          <cell r="D2949" t="str">
            <v>Utilidades (Capital)</v>
          </cell>
          <cell r="E2949">
            <v>-84907.47</v>
          </cell>
          <cell r="F2949">
            <v>0</v>
          </cell>
          <cell r="G2949">
            <v>201077.8</v>
          </cell>
          <cell r="H2949">
            <v>-285985.27</v>
          </cell>
          <cell r="I2949">
            <v>-84907.47</v>
          </cell>
          <cell r="J2949">
            <v>0</v>
          </cell>
          <cell r="K2949">
            <v>201077.8</v>
          </cell>
          <cell r="L2949">
            <v>-285985.27</v>
          </cell>
        </row>
        <row r="2950">
          <cell r="A2950" t="str">
            <v>3140010119</v>
          </cell>
          <cell r="B2950">
            <v>18</v>
          </cell>
          <cell r="C2950" t="str">
            <v>31400101USD-093-19</v>
          </cell>
          <cell r="D2950" t="str">
            <v>Utilidades (Capital)</v>
          </cell>
          <cell r="E2950">
            <v>-110543.57</v>
          </cell>
          <cell r="F2950">
            <v>0</v>
          </cell>
          <cell r="G2950">
            <v>526480.39</v>
          </cell>
          <cell r="H2950">
            <v>-637023.96</v>
          </cell>
          <cell r="I2950">
            <v>-110543.57</v>
          </cell>
          <cell r="J2950">
            <v>0</v>
          </cell>
          <cell r="K2950">
            <v>526480.39</v>
          </cell>
          <cell r="L2950">
            <v>-637023.96</v>
          </cell>
        </row>
        <row r="2951">
          <cell r="A2951" t="str">
            <v>3140010122</v>
          </cell>
          <cell r="B2951">
            <v>18</v>
          </cell>
          <cell r="C2951" t="str">
            <v>31400101USD-093-22</v>
          </cell>
          <cell r="D2951" t="str">
            <v>Utilidades (Capital)</v>
          </cell>
          <cell r="E2951">
            <v>-1086432.94</v>
          </cell>
          <cell r="F2951">
            <v>0</v>
          </cell>
          <cell r="G2951">
            <v>2072228.55</v>
          </cell>
          <cell r="H2951">
            <v>-3158661.49</v>
          </cell>
          <cell r="I2951">
            <v>-1086432.94</v>
          </cell>
          <cell r="J2951">
            <v>0</v>
          </cell>
          <cell r="K2951">
            <v>2072228.55</v>
          </cell>
          <cell r="L2951">
            <v>-3158661.49</v>
          </cell>
        </row>
        <row r="2952">
          <cell r="A2952" t="str">
            <v>3140010123</v>
          </cell>
          <cell r="B2952">
            <v>18</v>
          </cell>
          <cell r="C2952" t="str">
            <v>31400101USD-093-23</v>
          </cell>
          <cell r="D2952" t="str">
            <v>Utilidades (Capital)</v>
          </cell>
          <cell r="E2952">
            <v>-224552.97</v>
          </cell>
          <cell r="F2952">
            <v>0</v>
          </cell>
          <cell r="G2952">
            <v>581908.62</v>
          </cell>
          <cell r="H2952">
            <v>-806461.59</v>
          </cell>
          <cell r="I2952">
            <v>-224552.97</v>
          </cell>
          <cell r="J2952">
            <v>0</v>
          </cell>
          <cell r="K2952">
            <v>581908.62</v>
          </cell>
          <cell r="L2952">
            <v>-806461.59</v>
          </cell>
        </row>
        <row r="2953">
          <cell r="A2953" t="str">
            <v>3140010124</v>
          </cell>
          <cell r="B2953">
            <v>18</v>
          </cell>
          <cell r="C2953" t="str">
            <v>31400101USD-093-24</v>
          </cell>
          <cell r="D2953" t="str">
            <v>Utilidades (Capital)</v>
          </cell>
          <cell r="E2953">
            <v>151649.17000000001</v>
          </cell>
          <cell r="F2953">
            <v>167426.31</v>
          </cell>
          <cell r="G2953">
            <v>0</v>
          </cell>
          <cell r="H2953">
            <v>319075.48</v>
          </cell>
          <cell r="I2953">
            <v>151649.17000000001</v>
          </cell>
          <cell r="J2953">
            <v>167426.31</v>
          </cell>
          <cell r="K2953">
            <v>0</v>
          </cell>
          <cell r="L2953">
            <v>319075.48</v>
          </cell>
        </row>
        <row r="2954">
          <cell r="A2954" t="str">
            <v>3140010125</v>
          </cell>
          <cell r="B2954">
            <v>18</v>
          </cell>
          <cell r="C2954" t="str">
            <v>31400101USD-093-25</v>
          </cell>
          <cell r="D2954" t="str">
            <v>Utilidades (Capital)</v>
          </cell>
          <cell r="E2954">
            <v>462443.15</v>
          </cell>
          <cell r="F2954">
            <v>1621430.74</v>
          </cell>
          <cell r="G2954">
            <v>0</v>
          </cell>
          <cell r="H2954">
            <v>2083873.89</v>
          </cell>
          <cell r="I2954">
            <v>462443.15</v>
          </cell>
          <cell r="J2954">
            <v>1621430.74</v>
          </cell>
          <cell r="K2954">
            <v>0</v>
          </cell>
          <cell r="L2954">
            <v>2083873.89</v>
          </cell>
        </row>
        <row r="2955">
          <cell r="A2955" t="str">
            <v>3140010126</v>
          </cell>
          <cell r="B2955">
            <v>18</v>
          </cell>
          <cell r="C2955" t="str">
            <v>31400101USD-093-26</v>
          </cell>
          <cell r="D2955" t="str">
            <v>Utilidades (Capital)</v>
          </cell>
          <cell r="E2955">
            <v>153505.59</v>
          </cell>
          <cell r="F2955">
            <v>231860.4</v>
          </cell>
          <cell r="G2955">
            <v>0</v>
          </cell>
          <cell r="H2955">
            <v>385365.99</v>
          </cell>
          <cell r="I2955">
            <v>153505.59</v>
          </cell>
          <cell r="J2955">
            <v>231860.4</v>
          </cell>
          <cell r="K2955">
            <v>0</v>
          </cell>
          <cell r="L2955">
            <v>385365.99</v>
          </cell>
        </row>
        <row r="2956">
          <cell r="A2956" t="str">
            <v>3140010127</v>
          </cell>
          <cell r="B2956">
            <v>18</v>
          </cell>
          <cell r="C2956" t="str">
            <v>31400101USD-093-27</v>
          </cell>
          <cell r="D2956" t="str">
            <v>Utilidades (Capital)</v>
          </cell>
          <cell r="E2956">
            <v>162594.70000000001</v>
          </cell>
          <cell r="F2956">
            <v>382683.8</v>
          </cell>
          <cell r="G2956">
            <v>0</v>
          </cell>
          <cell r="H2956">
            <v>545278.5</v>
          </cell>
          <cell r="I2956">
            <v>162594.70000000001</v>
          </cell>
          <cell r="J2956">
            <v>382683.8</v>
          </cell>
          <cell r="K2956">
            <v>0</v>
          </cell>
          <cell r="L2956">
            <v>545278.5</v>
          </cell>
        </row>
        <row r="2957">
          <cell r="A2957" t="str">
            <v>3140010131</v>
          </cell>
          <cell r="B2957">
            <v>18</v>
          </cell>
          <cell r="C2957" t="str">
            <v>31400101USD-093-31</v>
          </cell>
          <cell r="D2957" t="str">
            <v>Utilidades (Capital)</v>
          </cell>
          <cell r="E2957">
            <v>-3057582.86</v>
          </cell>
          <cell r="F2957">
            <v>0</v>
          </cell>
          <cell r="G2957">
            <v>6024149.2699999996</v>
          </cell>
          <cell r="H2957">
            <v>-9081732.1300000008</v>
          </cell>
          <cell r="I2957">
            <v>-3057582.86</v>
          </cell>
          <cell r="J2957">
            <v>0</v>
          </cell>
          <cell r="K2957">
            <v>6024149.2699999996</v>
          </cell>
          <cell r="L2957">
            <v>-9081732.1300000008</v>
          </cell>
        </row>
        <row r="2958">
          <cell r="A2958" t="str">
            <v>3140010141</v>
          </cell>
          <cell r="B2958">
            <v>18</v>
          </cell>
          <cell r="C2958" t="str">
            <v>31400101USD-093-41</v>
          </cell>
          <cell r="D2958" t="str">
            <v>Utilidades (Capital)</v>
          </cell>
          <cell r="E2958">
            <v>-1667290.18</v>
          </cell>
          <cell r="F2958">
            <v>0</v>
          </cell>
          <cell r="G2958">
            <v>3621733.82</v>
          </cell>
          <cell r="H2958">
            <v>-5289024</v>
          </cell>
          <cell r="I2958">
            <v>-1667290.18</v>
          </cell>
          <cell r="J2958">
            <v>0</v>
          </cell>
          <cell r="K2958">
            <v>3621733.82</v>
          </cell>
          <cell r="L2958">
            <v>-5289024</v>
          </cell>
        </row>
        <row r="2959">
          <cell r="A2959" t="str">
            <v>3140010158</v>
          </cell>
          <cell r="B2959">
            <v>18</v>
          </cell>
          <cell r="C2959" t="str">
            <v>31400101USD-093-58</v>
          </cell>
          <cell r="D2959" t="str">
            <v>Utilidades (Capital)</v>
          </cell>
          <cell r="E2959">
            <v>0</v>
          </cell>
          <cell r="F2959">
            <v>5956.2</v>
          </cell>
          <cell r="G2959">
            <v>0</v>
          </cell>
          <cell r="H2959">
            <v>5956.2</v>
          </cell>
          <cell r="I2959">
            <v>0</v>
          </cell>
          <cell r="J2959">
            <v>5956.2</v>
          </cell>
          <cell r="K2959">
            <v>0</v>
          </cell>
          <cell r="L2959">
            <v>5956.2</v>
          </cell>
        </row>
        <row r="2960">
          <cell r="A2960" t="str">
            <v>31400102 U</v>
          </cell>
          <cell r="B2960">
            <v>12</v>
          </cell>
          <cell r="C2960" t="str">
            <v>31400102 USD</v>
          </cell>
          <cell r="D2960" t="str">
            <v>Pérdidas</v>
          </cell>
          <cell r="E2960">
            <v>0</v>
          </cell>
          <cell r="F2960">
            <v>14246440.42</v>
          </cell>
          <cell r="G2960">
            <v>14246440.42</v>
          </cell>
          <cell r="H2960">
            <v>0</v>
          </cell>
          <cell r="I2960">
            <v>0</v>
          </cell>
          <cell r="J2960">
            <v>14246440.42</v>
          </cell>
          <cell r="K2960">
            <v>14246440.42</v>
          </cell>
          <cell r="L2960">
            <v>0</v>
          </cell>
        </row>
        <row r="2961">
          <cell r="A2961" t="str">
            <v>3140010200</v>
          </cell>
          <cell r="B2961">
            <v>18</v>
          </cell>
          <cell r="C2961" t="str">
            <v>31400102USD-093-00</v>
          </cell>
          <cell r="D2961" t="str">
            <v>Pérdidas (Capital)</v>
          </cell>
          <cell r="E2961">
            <v>12767063.07</v>
          </cell>
          <cell r="F2961">
            <v>0</v>
          </cell>
          <cell r="G2961">
            <v>12767063.07</v>
          </cell>
          <cell r="H2961">
            <v>0</v>
          </cell>
          <cell r="I2961">
            <v>12767063.07</v>
          </cell>
          <cell r="J2961">
            <v>0</v>
          </cell>
          <cell r="K2961">
            <v>12767063.07</v>
          </cell>
          <cell r="L2961">
            <v>0</v>
          </cell>
        </row>
        <row r="2962">
          <cell r="A2962" t="str">
            <v>3140010201</v>
          </cell>
          <cell r="B2962">
            <v>18</v>
          </cell>
          <cell r="C2962" t="str">
            <v>31400102USD-093-01</v>
          </cell>
          <cell r="D2962" t="str">
            <v>Pérdidas (Capital)</v>
          </cell>
          <cell r="E2962">
            <v>210337.86</v>
          </cell>
          <cell r="F2962">
            <v>0</v>
          </cell>
          <cell r="G2962">
            <v>210337.86</v>
          </cell>
          <cell r="H2962">
            <v>0</v>
          </cell>
          <cell r="I2962">
            <v>210337.86</v>
          </cell>
          <cell r="J2962">
            <v>0</v>
          </cell>
          <cell r="K2962">
            <v>210337.86</v>
          </cell>
          <cell r="L2962">
            <v>0</v>
          </cell>
        </row>
        <row r="2963">
          <cell r="A2963" t="str">
            <v>3140010202</v>
          </cell>
          <cell r="B2963">
            <v>18</v>
          </cell>
          <cell r="C2963" t="str">
            <v>31400102USD-093-02</v>
          </cell>
          <cell r="D2963" t="str">
            <v>Pérdidas (Capital)</v>
          </cell>
          <cell r="E2963">
            <v>-1956270.9</v>
          </cell>
          <cell r="F2963">
            <v>1956270.9</v>
          </cell>
          <cell r="G2963">
            <v>0</v>
          </cell>
          <cell r="H2963">
            <v>0</v>
          </cell>
          <cell r="I2963">
            <v>-1956270.9</v>
          </cell>
          <cell r="J2963">
            <v>1956270.9</v>
          </cell>
          <cell r="K2963">
            <v>0</v>
          </cell>
          <cell r="L2963">
            <v>0</v>
          </cell>
        </row>
        <row r="2964">
          <cell r="A2964" t="str">
            <v>3140010203</v>
          </cell>
          <cell r="B2964">
            <v>18</v>
          </cell>
          <cell r="C2964" t="str">
            <v>31400102USD-093-03</v>
          </cell>
          <cell r="D2964" t="str">
            <v>Pérdidas (Capital)</v>
          </cell>
          <cell r="E2964">
            <v>-3075746.4</v>
          </cell>
          <cell r="F2964">
            <v>3075746.4</v>
          </cell>
          <cell r="G2964">
            <v>0</v>
          </cell>
          <cell r="H2964">
            <v>0</v>
          </cell>
          <cell r="I2964">
            <v>-3075746.4</v>
          </cell>
          <cell r="J2964">
            <v>3075746.4</v>
          </cell>
          <cell r="K2964">
            <v>0</v>
          </cell>
          <cell r="L2964">
            <v>0</v>
          </cell>
        </row>
        <row r="2965">
          <cell r="A2965" t="str">
            <v>3140010204</v>
          </cell>
          <cell r="B2965">
            <v>18</v>
          </cell>
          <cell r="C2965" t="str">
            <v>31400102USD-093-04</v>
          </cell>
          <cell r="D2965" t="str">
            <v>Pérdidas (Capital)</v>
          </cell>
          <cell r="E2965">
            <v>-84943.94</v>
          </cell>
          <cell r="F2965">
            <v>84943.94</v>
          </cell>
          <cell r="G2965">
            <v>0</v>
          </cell>
          <cell r="H2965">
            <v>0</v>
          </cell>
          <cell r="I2965">
            <v>-84943.94</v>
          </cell>
          <cell r="J2965">
            <v>84943.94</v>
          </cell>
          <cell r="K2965">
            <v>0</v>
          </cell>
          <cell r="L2965">
            <v>0</v>
          </cell>
        </row>
        <row r="2966">
          <cell r="A2966" t="str">
            <v>3140010205</v>
          </cell>
          <cell r="B2966">
            <v>18</v>
          </cell>
          <cell r="C2966" t="str">
            <v>31400102USD-093-05</v>
          </cell>
          <cell r="D2966" t="str">
            <v>Pérdidas (Capital)</v>
          </cell>
          <cell r="E2966">
            <v>-102320.38</v>
          </cell>
          <cell r="F2966">
            <v>102320.38</v>
          </cell>
          <cell r="G2966">
            <v>0</v>
          </cell>
          <cell r="H2966">
            <v>0</v>
          </cell>
          <cell r="I2966">
            <v>-102320.38</v>
          </cell>
          <cell r="J2966">
            <v>102320.38</v>
          </cell>
          <cell r="K2966">
            <v>0</v>
          </cell>
          <cell r="L2966">
            <v>0</v>
          </cell>
        </row>
        <row r="2967">
          <cell r="A2967" t="str">
            <v>3140010206</v>
          </cell>
          <cell r="B2967">
            <v>18</v>
          </cell>
          <cell r="C2967" t="str">
            <v>31400102USD-093-06</v>
          </cell>
          <cell r="D2967" t="str">
            <v>Pérdidas (Capital)</v>
          </cell>
          <cell r="E2967">
            <v>463.96</v>
          </cell>
          <cell r="F2967">
            <v>0</v>
          </cell>
          <cell r="G2967">
            <v>463.96</v>
          </cell>
          <cell r="H2967">
            <v>0</v>
          </cell>
          <cell r="I2967">
            <v>463.96</v>
          </cell>
          <cell r="J2967">
            <v>0</v>
          </cell>
          <cell r="K2967">
            <v>463.96</v>
          </cell>
          <cell r="L2967">
            <v>0</v>
          </cell>
        </row>
        <row r="2968">
          <cell r="A2968" t="str">
            <v>3140010207</v>
          </cell>
          <cell r="B2968">
            <v>18</v>
          </cell>
          <cell r="C2968" t="str">
            <v>31400102USD-093-07</v>
          </cell>
          <cell r="D2968" t="str">
            <v>Pérdidas (Capital)</v>
          </cell>
          <cell r="E2968">
            <v>-1499103.7</v>
          </cell>
          <cell r="F2968">
            <v>1499103.7</v>
          </cell>
          <cell r="G2968">
            <v>0</v>
          </cell>
          <cell r="H2968">
            <v>0</v>
          </cell>
          <cell r="I2968">
            <v>-1499103.7</v>
          </cell>
          <cell r="J2968">
            <v>1499103.7</v>
          </cell>
          <cell r="K2968">
            <v>0</v>
          </cell>
          <cell r="L2968">
            <v>0</v>
          </cell>
        </row>
        <row r="2969">
          <cell r="A2969" t="str">
            <v>3140010208</v>
          </cell>
          <cell r="B2969">
            <v>18</v>
          </cell>
          <cell r="C2969" t="str">
            <v>31400102USD-093-08</v>
          </cell>
          <cell r="D2969" t="str">
            <v>Pérdidas (Capital)</v>
          </cell>
          <cell r="E2969">
            <v>-285384.07</v>
          </cell>
          <cell r="F2969">
            <v>285384.07</v>
          </cell>
          <cell r="G2969">
            <v>0</v>
          </cell>
          <cell r="H2969">
            <v>0</v>
          </cell>
          <cell r="I2969">
            <v>-285384.07</v>
          </cell>
          <cell r="J2969">
            <v>285384.07</v>
          </cell>
          <cell r="K2969">
            <v>0</v>
          </cell>
          <cell r="L2969">
            <v>0</v>
          </cell>
        </row>
        <row r="2970">
          <cell r="A2970" t="str">
            <v>3140010210</v>
          </cell>
          <cell r="B2970">
            <v>18</v>
          </cell>
          <cell r="C2970" t="str">
            <v>31400102USD-093-10</v>
          </cell>
          <cell r="D2970" t="str">
            <v>Pérdidas (Capital)</v>
          </cell>
          <cell r="E2970">
            <v>-1172371.55</v>
          </cell>
          <cell r="F2970">
            <v>1172371.55</v>
          </cell>
          <cell r="G2970">
            <v>0</v>
          </cell>
          <cell r="H2970">
            <v>0</v>
          </cell>
          <cell r="I2970">
            <v>-1172371.55</v>
          </cell>
          <cell r="J2970">
            <v>1172371.55</v>
          </cell>
          <cell r="K2970">
            <v>0</v>
          </cell>
          <cell r="L2970">
            <v>0</v>
          </cell>
        </row>
        <row r="2971">
          <cell r="A2971" t="str">
            <v>3140010211</v>
          </cell>
          <cell r="B2971">
            <v>18</v>
          </cell>
          <cell r="C2971" t="str">
            <v>31400102USD-093-11</v>
          </cell>
          <cell r="D2971" t="str">
            <v>Pérdidas (Capital)</v>
          </cell>
          <cell r="E2971">
            <v>-31553.1</v>
          </cell>
          <cell r="F2971">
            <v>31553.1</v>
          </cell>
          <cell r="G2971">
            <v>0</v>
          </cell>
          <cell r="H2971">
            <v>0</v>
          </cell>
          <cell r="I2971">
            <v>-31553.1</v>
          </cell>
          <cell r="J2971">
            <v>31553.1</v>
          </cell>
          <cell r="K2971">
            <v>0</v>
          </cell>
          <cell r="L2971">
            <v>0</v>
          </cell>
        </row>
        <row r="2972">
          <cell r="A2972" t="str">
            <v>3140010212</v>
          </cell>
          <cell r="B2972">
            <v>18</v>
          </cell>
          <cell r="C2972" t="str">
            <v>31400102USD-093-12</v>
          </cell>
          <cell r="D2972" t="str">
            <v>Pérdidas (Capital)</v>
          </cell>
          <cell r="E2972">
            <v>-236340.67</v>
          </cell>
          <cell r="F2972">
            <v>236340.67</v>
          </cell>
          <cell r="G2972">
            <v>0</v>
          </cell>
          <cell r="H2972">
            <v>0</v>
          </cell>
          <cell r="I2972">
            <v>-236340.67</v>
          </cell>
          <cell r="J2972">
            <v>236340.67</v>
          </cell>
          <cell r="K2972">
            <v>0</v>
          </cell>
          <cell r="L2972">
            <v>0</v>
          </cell>
        </row>
        <row r="2973">
          <cell r="A2973" t="str">
            <v>3140010213</v>
          </cell>
          <cell r="B2973">
            <v>18</v>
          </cell>
          <cell r="C2973" t="str">
            <v>31400102USD-093-13</v>
          </cell>
          <cell r="D2973" t="str">
            <v>Pérdidas (Capital)</v>
          </cell>
          <cell r="E2973">
            <v>-379327.59</v>
          </cell>
          <cell r="F2973">
            <v>379327.59</v>
          </cell>
          <cell r="G2973">
            <v>0</v>
          </cell>
          <cell r="H2973">
            <v>0</v>
          </cell>
          <cell r="I2973">
            <v>-379327.59</v>
          </cell>
          <cell r="J2973">
            <v>379327.59</v>
          </cell>
          <cell r="K2973">
            <v>0</v>
          </cell>
          <cell r="L2973">
            <v>0</v>
          </cell>
        </row>
        <row r="2974">
          <cell r="A2974" t="str">
            <v>3140010217</v>
          </cell>
          <cell r="B2974">
            <v>18</v>
          </cell>
          <cell r="C2974" t="str">
            <v>31400102USD-093-17</v>
          </cell>
          <cell r="D2974" t="str">
            <v>Pérdidas (Capital)</v>
          </cell>
          <cell r="E2974">
            <v>161268.95000000001</v>
          </cell>
          <cell r="F2974">
            <v>0</v>
          </cell>
          <cell r="G2974">
            <v>161268.95000000001</v>
          </cell>
          <cell r="H2974">
            <v>0</v>
          </cell>
          <cell r="I2974">
            <v>161268.95000000001</v>
          </cell>
          <cell r="J2974">
            <v>0</v>
          </cell>
          <cell r="K2974">
            <v>161268.95000000001</v>
          </cell>
          <cell r="L2974">
            <v>0</v>
          </cell>
        </row>
        <row r="2975">
          <cell r="A2975" t="str">
            <v>3140010218</v>
          </cell>
          <cell r="B2975">
            <v>18</v>
          </cell>
          <cell r="C2975" t="str">
            <v>31400102USD-093-18</v>
          </cell>
          <cell r="D2975" t="str">
            <v>Pérdidas (Capital)</v>
          </cell>
          <cell r="E2975">
            <v>-117646.83</v>
          </cell>
          <cell r="F2975">
            <v>117646.83</v>
          </cell>
          <cell r="G2975">
            <v>0</v>
          </cell>
          <cell r="H2975">
            <v>0</v>
          </cell>
          <cell r="I2975">
            <v>-117646.83</v>
          </cell>
          <cell r="J2975">
            <v>117646.83</v>
          </cell>
          <cell r="K2975">
            <v>0</v>
          </cell>
          <cell r="L2975">
            <v>0</v>
          </cell>
        </row>
        <row r="2976">
          <cell r="A2976" t="str">
            <v>3140010219</v>
          </cell>
          <cell r="B2976">
            <v>18</v>
          </cell>
          <cell r="C2976" t="str">
            <v>31400102USD-093-19</v>
          </cell>
          <cell r="D2976" t="str">
            <v>Pérdidas (Capital)</v>
          </cell>
          <cell r="E2976">
            <v>-218422.24</v>
          </cell>
          <cell r="F2976">
            <v>218422.24</v>
          </cell>
          <cell r="G2976">
            <v>0</v>
          </cell>
          <cell r="H2976">
            <v>0</v>
          </cell>
          <cell r="I2976">
            <v>-218422.24</v>
          </cell>
          <cell r="J2976">
            <v>218422.24</v>
          </cell>
          <cell r="K2976">
            <v>0</v>
          </cell>
          <cell r="L2976">
            <v>0</v>
          </cell>
        </row>
        <row r="2977">
          <cell r="A2977" t="str">
            <v>3140010222</v>
          </cell>
          <cell r="B2977">
            <v>18</v>
          </cell>
          <cell r="C2977" t="str">
            <v>31400102USD-093-22</v>
          </cell>
          <cell r="D2977" t="str">
            <v>Pérdidas (Capital)</v>
          </cell>
          <cell r="E2977">
            <v>-1091844.2</v>
          </cell>
          <cell r="F2977">
            <v>1091844.2</v>
          </cell>
          <cell r="G2977">
            <v>0</v>
          </cell>
          <cell r="H2977">
            <v>0</v>
          </cell>
          <cell r="I2977">
            <v>-1091844.2</v>
          </cell>
          <cell r="J2977">
            <v>1091844.2</v>
          </cell>
          <cell r="K2977">
            <v>0</v>
          </cell>
          <cell r="L2977">
            <v>0</v>
          </cell>
        </row>
        <row r="2978">
          <cell r="A2978" t="str">
            <v>3140010223</v>
          </cell>
          <cell r="B2978">
            <v>18</v>
          </cell>
          <cell r="C2978" t="str">
            <v>31400102USD-093-23</v>
          </cell>
          <cell r="D2978" t="str">
            <v>Pérdidas (Capital)</v>
          </cell>
          <cell r="E2978">
            <v>-235693.74</v>
          </cell>
          <cell r="F2978">
            <v>235693.74</v>
          </cell>
          <cell r="G2978">
            <v>0</v>
          </cell>
          <cell r="H2978">
            <v>0</v>
          </cell>
          <cell r="I2978">
            <v>-235693.74</v>
          </cell>
          <cell r="J2978">
            <v>235693.74</v>
          </cell>
          <cell r="K2978">
            <v>0</v>
          </cell>
          <cell r="L2978">
            <v>0</v>
          </cell>
        </row>
        <row r="2979">
          <cell r="A2979" t="str">
            <v>3140010224</v>
          </cell>
          <cell r="B2979">
            <v>18</v>
          </cell>
          <cell r="C2979" t="str">
            <v>31400102USD-093-24</v>
          </cell>
          <cell r="D2979" t="str">
            <v>Pérdidas (Capital)</v>
          </cell>
          <cell r="E2979">
            <v>148308.99</v>
          </cell>
          <cell r="F2979">
            <v>0</v>
          </cell>
          <cell r="G2979">
            <v>148308.99</v>
          </cell>
          <cell r="H2979">
            <v>0</v>
          </cell>
          <cell r="I2979">
            <v>148308.99</v>
          </cell>
          <cell r="J2979">
            <v>0</v>
          </cell>
          <cell r="K2979">
            <v>148308.99</v>
          </cell>
          <cell r="L2979">
            <v>0</v>
          </cell>
        </row>
        <row r="2980">
          <cell r="A2980" t="str">
            <v>3140010225</v>
          </cell>
          <cell r="B2980">
            <v>18</v>
          </cell>
          <cell r="C2980" t="str">
            <v>31400102USD-093-25</v>
          </cell>
          <cell r="D2980" t="str">
            <v>Pérdidas (Capital)</v>
          </cell>
          <cell r="E2980">
            <v>577949.31999999995</v>
          </cell>
          <cell r="F2980">
            <v>0</v>
          </cell>
          <cell r="G2980">
            <v>577949.31999999995</v>
          </cell>
          <cell r="H2980">
            <v>0</v>
          </cell>
          <cell r="I2980">
            <v>577949.31999999995</v>
          </cell>
          <cell r="J2980">
            <v>0</v>
          </cell>
          <cell r="K2980">
            <v>577949.31999999995</v>
          </cell>
          <cell r="L2980">
            <v>0</v>
          </cell>
        </row>
        <row r="2981">
          <cell r="A2981" t="str">
            <v>3140010226</v>
          </cell>
          <cell r="B2981">
            <v>18</v>
          </cell>
          <cell r="C2981" t="str">
            <v>31400102USD-093-26</v>
          </cell>
          <cell r="D2981" t="str">
            <v>Pérdidas (Capital)</v>
          </cell>
          <cell r="E2981">
            <v>158544.71</v>
          </cell>
          <cell r="F2981">
            <v>0</v>
          </cell>
          <cell r="G2981">
            <v>158544.71</v>
          </cell>
          <cell r="H2981">
            <v>0</v>
          </cell>
          <cell r="I2981">
            <v>158544.71</v>
          </cell>
          <cell r="J2981">
            <v>0</v>
          </cell>
          <cell r="K2981">
            <v>158544.71</v>
          </cell>
          <cell r="L2981">
            <v>0</v>
          </cell>
        </row>
        <row r="2982">
          <cell r="A2982" t="str">
            <v>3140010227</v>
          </cell>
          <cell r="B2982">
            <v>18</v>
          </cell>
          <cell r="C2982" t="str">
            <v>31400102USD-093-27</v>
          </cell>
          <cell r="D2982" t="str">
            <v>Pérdidas (Capital)</v>
          </cell>
          <cell r="E2982">
            <v>222503.56</v>
          </cell>
          <cell r="F2982">
            <v>0</v>
          </cell>
          <cell r="G2982">
            <v>222503.56</v>
          </cell>
          <cell r="H2982">
            <v>0</v>
          </cell>
          <cell r="I2982">
            <v>222503.56</v>
          </cell>
          <cell r="J2982">
            <v>0</v>
          </cell>
          <cell r="K2982">
            <v>222503.56</v>
          </cell>
          <cell r="L2982">
            <v>0</v>
          </cell>
        </row>
        <row r="2983">
          <cell r="A2983" t="str">
            <v>3140010231</v>
          </cell>
          <cell r="B2983">
            <v>18</v>
          </cell>
          <cell r="C2983" t="str">
            <v>31400102USD-093-31</v>
          </cell>
          <cell r="D2983" t="str">
            <v>Pérdidas (Capital)</v>
          </cell>
          <cell r="E2983">
            <v>-1969459.06</v>
          </cell>
          <cell r="F2983">
            <v>1969459.06</v>
          </cell>
          <cell r="G2983">
            <v>0</v>
          </cell>
          <cell r="H2983">
            <v>0</v>
          </cell>
          <cell r="I2983">
            <v>-1969459.06</v>
          </cell>
          <cell r="J2983">
            <v>1969459.06</v>
          </cell>
          <cell r="K2983">
            <v>0</v>
          </cell>
          <cell r="L2983">
            <v>0</v>
          </cell>
        </row>
        <row r="2984">
          <cell r="A2984" t="str">
            <v>3140010241</v>
          </cell>
          <cell r="B2984">
            <v>18</v>
          </cell>
          <cell r="C2984" t="str">
            <v>31400102USD-093-41</v>
          </cell>
          <cell r="D2984" t="str">
            <v>Pérdidas (Capital)</v>
          </cell>
          <cell r="E2984">
            <v>-1790012.05</v>
          </cell>
          <cell r="F2984">
            <v>1790012.05</v>
          </cell>
          <cell r="G2984">
            <v>0</v>
          </cell>
          <cell r="H2984">
            <v>0</v>
          </cell>
          <cell r="I2984">
            <v>-1790012.05</v>
          </cell>
          <cell r="J2984">
            <v>1790012.05</v>
          </cell>
          <cell r="K2984">
            <v>0</v>
          </cell>
          <cell r="L2984">
            <v>0</v>
          </cell>
        </row>
        <row r="2985">
          <cell r="A2985" t="str">
            <v>3140010201</v>
          </cell>
          <cell r="B2985">
            <v>14</v>
          </cell>
          <cell r="C2985" t="str">
            <v>3140010201 USD</v>
          </cell>
          <cell r="D2985" t="str">
            <v>Pérdidas de ejercicios anteriores</v>
          </cell>
          <cell r="E2985">
            <v>759639.53</v>
          </cell>
          <cell r="F2985">
            <v>14246904.380000001</v>
          </cell>
          <cell r="G2985">
            <v>14246904.380000001</v>
          </cell>
          <cell r="H2985">
            <v>759639.53</v>
          </cell>
          <cell r="I2985">
            <v>759639.53</v>
          </cell>
          <cell r="J2985">
            <v>14246904.380000001</v>
          </cell>
          <cell r="K2985">
            <v>14246904.380000001</v>
          </cell>
          <cell r="L2985">
            <v>759639.53</v>
          </cell>
        </row>
        <row r="2986">
          <cell r="A2986" t="str">
            <v>314001020001</v>
          </cell>
          <cell r="B2986">
            <v>20</v>
          </cell>
          <cell r="C2986" t="str">
            <v>3140010201USD-093-00</v>
          </cell>
          <cell r="D2986" t="str">
            <v>Pérdidas de ejercicios anteriores (Capital)</v>
          </cell>
          <cell r="E2986">
            <v>759639.53</v>
          </cell>
          <cell r="F2986">
            <v>12767063.07</v>
          </cell>
          <cell r="G2986">
            <v>0</v>
          </cell>
          <cell r="H2986">
            <v>13526702.6</v>
          </cell>
          <cell r="I2986">
            <v>759639.53</v>
          </cell>
          <cell r="J2986">
            <v>12767063.07</v>
          </cell>
          <cell r="K2986">
            <v>0</v>
          </cell>
          <cell r="L2986">
            <v>13526702.6</v>
          </cell>
        </row>
        <row r="2987">
          <cell r="A2987" t="str">
            <v>314001020101</v>
          </cell>
          <cell r="B2987">
            <v>20</v>
          </cell>
          <cell r="C2987" t="str">
            <v>3140010201USD-093-01</v>
          </cell>
          <cell r="D2987" t="str">
            <v>Pérdidas de ejercicios anteriores (Capital)</v>
          </cell>
          <cell r="E2987">
            <v>0</v>
          </cell>
          <cell r="F2987">
            <v>210337.86</v>
          </cell>
          <cell r="G2987">
            <v>0</v>
          </cell>
          <cell r="H2987">
            <v>210337.86</v>
          </cell>
          <cell r="I2987">
            <v>0</v>
          </cell>
          <cell r="J2987">
            <v>210337.86</v>
          </cell>
          <cell r="K2987">
            <v>0</v>
          </cell>
          <cell r="L2987">
            <v>210337.86</v>
          </cell>
        </row>
        <row r="2988">
          <cell r="A2988" t="str">
            <v>314001020201</v>
          </cell>
          <cell r="B2988">
            <v>20</v>
          </cell>
          <cell r="C2988" t="str">
            <v>3140010201USD-093-02</v>
          </cell>
          <cell r="D2988" t="str">
            <v>Pérdidas de ejercicios anteriores (Capital)</v>
          </cell>
          <cell r="E2988">
            <v>0</v>
          </cell>
          <cell r="F2988">
            <v>0</v>
          </cell>
          <cell r="G2988">
            <v>1956270.9</v>
          </cell>
          <cell r="H2988">
            <v>-1956270.9</v>
          </cell>
          <cell r="I2988">
            <v>0</v>
          </cell>
          <cell r="J2988">
            <v>0</v>
          </cell>
          <cell r="K2988">
            <v>1956270.9</v>
          </cell>
          <cell r="L2988">
            <v>-1956270.9</v>
          </cell>
        </row>
        <row r="2989">
          <cell r="A2989" t="str">
            <v>314001020301</v>
          </cell>
          <cell r="B2989">
            <v>20</v>
          </cell>
          <cell r="C2989" t="str">
            <v>3140010201USD-093-03</v>
          </cell>
          <cell r="D2989" t="str">
            <v>Pérdidas de ejercicios anteriores (Capital)</v>
          </cell>
          <cell r="E2989">
            <v>0</v>
          </cell>
          <cell r="F2989">
            <v>0</v>
          </cell>
          <cell r="G2989">
            <v>3075746.4</v>
          </cell>
          <cell r="H2989">
            <v>-3075746.4</v>
          </cell>
          <cell r="I2989">
            <v>0</v>
          </cell>
          <cell r="J2989">
            <v>0</v>
          </cell>
          <cell r="K2989">
            <v>3075746.4</v>
          </cell>
          <cell r="L2989">
            <v>-3075746.4</v>
          </cell>
        </row>
        <row r="2990">
          <cell r="A2990" t="str">
            <v>314001020401</v>
          </cell>
          <cell r="B2990">
            <v>20</v>
          </cell>
          <cell r="C2990" t="str">
            <v>3140010201USD-093-04</v>
          </cell>
          <cell r="D2990" t="str">
            <v>Pérdidas de ejercicios anteriores (Capital)</v>
          </cell>
          <cell r="E2990">
            <v>0</v>
          </cell>
          <cell r="F2990">
            <v>0</v>
          </cell>
          <cell r="G2990">
            <v>84943.94</v>
          </cell>
          <cell r="H2990">
            <v>-84943.94</v>
          </cell>
          <cell r="I2990">
            <v>0</v>
          </cell>
          <cell r="J2990">
            <v>0</v>
          </cell>
          <cell r="K2990">
            <v>84943.94</v>
          </cell>
          <cell r="L2990">
            <v>-84943.94</v>
          </cell>
        </row>
        <row r="2991">
          <cell r="A2991" t="str">
            <v>314001020501</v>
          </cell>
          <cell r="B2991">
            <v>20</v>
          </cell>
          <cell r="C2991" t="str">
            <v>3140010201USD-093-05</v>
          </cell>
          <cell r="D2991" t="str">
            <v>Pérdidas de ejercicios anteriores (Capital)</v>
          </cell>
          <cell r="E2991">
            <v>0</v>
          </cell>
          <cell r="F2991">
            <v>463.96</v>
          </cell>
          <cell r="G2991">
            <v>102320.38</v>
          </cell>
          <cell r="H2991">
            <v>-101856.42</v>
          </cell>
          <cell r="I2991">
            <v>0</v>
          </cell>
          <cell r="J2991">
            <v>463.96</v>
          </cell>
          <cell r="K2991">
            <v>102320.38</v>
          </cell>
          <cell r="L2991">
            <v>-101856.42</v>
          </cell>
        </row>
        <row r="2992">
          <cell r="A2992" t="str">
            <v>314001020601</v>
          </cell>
          <cell r="B2992">
            <v>20</v>
          </cell>
          <cell r="C2992" t="str">
            <v>3140010201USD-093-06</v>
          </cell>
          <cell r="D2992" t="str">
            <v>Pérdidas de ejercicios anteriores (Capital)</v>
          </cell>
          <cell r="E2992">
            <v>0</v>
          </cell>
          <cell r="F2992">
            <v>463.96</v>
          </cell>
          <cell r="G2992">
            <v>463.96</v>
          </cell>
          <cell r="H2992">
            <v>0</v>
          </cell>
          <cell r="I2992">
            <v>0</v>
          </cell>
          <cell r="J2992">
            <v>463.96</v>
          </cell>
          <cell r="K2992">
            <v>463.96</v>
          </cell>
          <cell r="L2992">
            <v>0</v>
          </cell>
        </row>
        <row r="2993">
          <cell r="A2993" t="str">
            <v>314001020701</v>
          </cell>
          <cell r="B2993">
            <v>20</v>
          </cell>
          <cell r="C2993" t="str">
            <v>3140010201USD-093-07</v>
          </cell>
          <cell r="D2993" t="str">
            <v>Pérdidas de ejercicios anteriores (Capital)</v>
          </cell>
          <cell r="E2993">
            <v>0</v>
          </cell>
          <cell r="F2993">
            <v>0</v>
          </cell>
          <cell r="G2993">
            <v>1499103.7</v>
          </cell>
          <cell r="H2993">
            <v>-1499103.7</v>
          </cell>
          <cell r="I2993">
            <v>0</v>
          </cell>
          <cell r="J2993">
            <v>0</v>
          </cell>
          <cell r="K2993">
            <v>1499103.7</v>
          </cell>
          <cell r="L2993">
            <v>-1499103.7</v>
          </cell>
        </row>
        <row r="2994">
          <cell r="A2994" t="str">
            <v>314001020801</v>
          </cell>
          <cell r="B2994">
            <v>20</v>
          </cell>
          <cell r="C2994" t="str">
            <v>3140010201USD-093-08</v>
          </cell>
          <cell r="D2994" t="str">
            <v>Pérdidas de ejercicios anteriores (Capital)</v>
          </cell>
          <cell r="E2994">
            <v>0</v>
          </cell>
          <cell r="F2994">
            <v>0</v>
          </cell>
          <cell r="G2994">
            <v>285384.07</v>
          </cell>
          <cell r="H2994">
            <v>-285384.07</v>
          </cell>
          <cell r="I2994">
            <v>0</v>
          </cell>
          <cell r="J2994">
            <v>0</v>
          </cell>
          <cell r="K2994">
            <v>285384.07</v>
          </cell>
          <cell r="L2994">
            <v>-285384.07</v>
          </cell>
        </row>
        <row r="2995">
          <cell r="A2995" t="str">
            <v>314001021001</v>
          </cell>
          <cell r="B2995">
            <v>20</v>
          </cell>
          <cell r="C2995" t="str">
            <v>3140010201USD-093-10</v>
          </cell>
          <cell r="D2995" t="str">
            <v>Pérdidas de ejercicios anteriores (Capital)</v>
          </cell>
          <cell r="E2995">
            <v>0</v>
          </cell>
          <cell r="F2995">
            <v>0</v>
          </cell>
          <cell r="G2995">
            <v>1172371.55</v>
          </cell>
          <cell r="H2995">
            <v>-1172371.55</v>
          </cell>
          <cell r="I2995">
            <v>0</v>
          </cell>
          <cell r="J2995">
            <v>0</v>
          </cell>
          <cell r="K2995">
            <v>1172371.55</v>
          </cell>
          <cell r="L2995">
            <v>-1172371.55</v>
          </cell>
        </row>
        <row r="2996">
          <cell r="A2996" t="str">
            <v>314001021101</v>
          </cell>
          <cell r="B2996">
            <v>20</v>
          </cell>
          <cell r="C2996" t="str">
            <v>3140010201USD-093-11</v>
          </cell>
          <cell r="D2996" t="str">
            <v>Pérdidas de ejercicios anteriores (Capital)</v>
          </cell>
          <cell r="E2996">
            <v>0</v>
          </cell>
          <cell r="F2996">
            <v>0</v>
          </cell>
          <cell r="G2996">
            <v>31553.1</v>
          </cell>
          <cell r="H2996">
            <v>-31553.1</v>
          </cell>
          <cell r="I2996">
            <v>0</v>
          </cell>
          <cell r="J2996">
            <v>0</v>
          </cell>
          <cell r="K2996">
            <v>31553.1</v>
          </cell>
          <cell r="L2996">
            <v>-31553.1</v>
          </cell>
        </row>
        <row r="2997">
          <cell r="A2997" t="str">
            <v>314001021201</v>
          </cell>
          <cell r="B2997">
            <v>20</v>
          </cell>
          <cell r="C2997" t="str">
            <v>3140010201USD-093-12</v>
          </cell>
          <cell r="D2997" t="str">
            <v>Pérdidas de ejercicios anteriores (Capital)</v>
          </cell>
          <cell r="E2997">
            <v>0</v>
          </cell>
          <cell r="F2997">
            <v>0</v>
          </cell>
          <cell r="G2997">
            <v>236340.67</v>
          </cell>
          <cell r="H2997">
            <v>-236340.67</v>
          </cell>
          <cell r="I2997">
            <v>0</v>
          </cell>
          <cell r="J2997">
            <v>0</v>
          </cell>
          <cell r="K2997">
            <v>236340.67</v>
          </cell>
          <cell r="L2997">
            <v>-236340.67</v>
          </cell>
        </row>
        <row r="2998">
          <cell r="A2998" t="str">
            <v>314001021301</v>
          </cell>
          <cell r="B2998">
            <v>20</v>
          </cell>
          <cell r="C2998" t="str">
            <v>3140010201USD-093-13</v>
          </cell>
          <cell r="D2998" t="str">
            <v>Pérdidas de ejercicios anteriores (Capital)</v>
          </cell>
          <cell r="E2998">
            <v>0</v>
          </cell>
          <cell r="F2998">
            <v>0</v>
          </cell>
          <cell r="G2998">
            <v>379327.59</v>
          </cell>
          <cell r="H2998">
            <v>-379327.59</v>
          </cell>
          <cell r="I2998">
            <v>0</v>
          </cell>
          <cell r="J2998">
            <v>0</v>
          </cell>
          <cell r="K2998">
            <v>379327.59</v>
          </cell>
          <cell r="L2998">
            <v>-379327.59</v>
          </cell>
        </row>
        <row r="2999">
          <cell r="A2999" t="str">
            <v>314001021701</v>
          </cell>
          <cell r="B2999">
            <v>20</v>
          </cell>
          <cell r="C2999" t="str">
            <v>3140010201USD-093-17</v>
          </cell>
          <cell r="D2999" t="str">
            <v>Pérdidas de ejercicios anteriores (Capital)</v>
          </cell>
          <cell r="E2999">
            <v>0</v>
          </cell>
          <cell r="F2999">
            <v>161268.95000000001</v>
          </cell>
          <cell r="G2999">
            <v>0</v>
          </cell>
          <cell r="H2999">
            <v>161268.95000000001</v>
          </cell>
          <cell r="I2999">
            <v>0</v>
          </cell>
          <cell r="J2999">
            <v>161268.95000000001</v>
          </cell>
          <cell r="K2999">
            <v>0</v>
          </cell>
          <cell r="L2999">
            <v>161268.95000000001</v>
          </cell>
        </row>
        <row r="3000">
          <cell r="A3000" t="str">
            <v>314001021801</v>
          </cell>
          <cell r="B3000">
            <v>20</v>
          </cell>
          <cell r="C3000" t="str">
            <v>3140010201USD-093-18</v>
          </cell>
          <cell r="D3000" t="str">
            <v>Pérdidas de ejercicios anteriores (Capital)</v>
          </cell>
          <cell r="E3000">
            <v>0</v>
          </cell>
          <cell r="F3000">
            <v>0</v>
          </cell>
          <cell r="G3000">
            <v>117646.83</v>
          </cell>
          <cell r="H3000">
            <v>-117646.83</v>
          </cell>
          <cell r="I3000">
            <v>0</v>
          </cell>
          <cell r="J3000">
            <v>0</v>
          </cell>
          <cell r="K3000">
            <v>117646.83</v>
          </cell>
          <cell r="L3000">
            <v>-117646.83</v>
          </cell>
        </row>
        <row r="3001">
          <cell r="A3001" t="str">
            <v>314001021901</v>
          </cell>
          <cell r="B3001">
            <v>20</v>
          </cell>
          <cell r="C3001" t="str">
            <v>3140010201USD-093-19</v>
          </cell>
          <cell r="D3001" t="str">
            <v>Pérdidas de ejercicios anteriores (Capital)</v>
          </cell>
          <cell r="E3001">
            <v>0</v>
          </cell>
          <cell r="F3001">
            <v>0</v>
          </cell>
          <cell r="G3001">
            <v>218422.24</v>
          </cell>
          <cell r="H3001">
            <v>-218422.24</v>
          </cell>
          <cell r="I3001">
            <v>0</v>
          </cell>
          <cell r="J3001">
            <v>0</v>
          </cell>
          <cell r="K3001">
            <v>218422.24</v>
          </cell>
          <cell r="L3001">
            <v>-218422.24</v>
          </cell>
        </row>
        <row r="3002">
          <cell r="A3002" t="str">
            <v>314001022201</v>
          </cell>
          <cell r="B3002">
            <v>20</v>
          </cell>
          <cell r="C3002" t="str">
            <v>3140010201USD-093-22</v>
          </cell>
          <cell r="D3002" t="str">
            <v>Pérdidas de ejercicios anteriores (Capital)</v>
          </cell>
          <cell r="E3002">
            <v>0</v>
          </cell>
          <cell r="F3002">
            <v>0</v>
          </cell>
          <cell r="G3002">
            <v>1091844.2</v>
          </cell>
          <cell r="H3002">
            <v>-1091844.2</v>
          </cell>
          <cell r="I3002">
            <v>0</v>
          </cell>
          <cell r="J3002">
            <v>0</v>
          </cell>
          <cell r="K3002">
            <v>1091844.2</v>
          </cell>
          <cell r="L3002">
            <v>-1091844.2</v>
          </cell>
        </row>
        <row r="3003">
          <cell r="A3003" t="str">
            <v>314001022301</v>
          </cell>
          <cell r="B3003">
            <v>20</v>
          </cell>
          <cell r="C3003" t="str">
            <v>3140010201USD-093-23</v>
          </cell>
          <cell r="D3003" t="str">
            <v>Pérdidas de ejercicios anteriores (Capital)</v>
          </cell>
          <cell r="E3003">
            <v>0</v>
          </cell>
          <cell r="F3003">
            <v>0</v>
          </cell>
          <cell r="G3003">
            <v>235693.74</v>
          </cell>
          <cell r="H3003">
            <v>-235693.74</v>
          </cell>
          <cell r="I3003">
            <v>0</v>
          </cell>
          <cell r="J3003">
            <v>0</v>
          </cell>
          <cell r="K3003">
            <v>235693.74</v>
          </cell>
          <cell r="L3003">
            <v>-235693.74</v>
          </cell>
        </row>
        <row r="3004">
          <cell r="A3004" t="str">
            <v>314001022401</v>
          </cell>
          <cell r="B3004">
            <v>20</v>
          </cell>
          <cell r="C3004" t="str">
            <v>3140010201USD-093-24</v>
          </cell>
          <cell r="D3004" t="str">
            <v>Pérdidas de ejercicios anteriores (Capital)</v>
          </cell>
          <cell r="E3004">
            <v>0</v>
          </cell>
          <cell r="F3004">
            <v>148308.99</v>
          </cell>
          <cell r="G3004">
            <v>0</v>
          </cell>
          <cell r="H3004">
            <v>148308.99</v>
          </cell>
          <cell r="I3004">
            <v>0</v>
          </cell>
          <cell r="J3004">
            <v>148308.99</v>
          </cell>
          <cell r="K3004">
            <v>0</v>
          </cell>
          <cell r="L3004">
            <v>148308.99</v>
          </cell>
        </row>
        <row r="3005">
          <cell r="A3005" t="str">
            <v>314001022501</v>
          </cell>
          <cell r="B3005">
            <v>20</v>
          </cell>
          <cell r="C3005" t="str">
            <v>3140010201USD-093-25</v>
          </cell>
          <cell r="D3005" t="str">
            <v>Pérdidas de ejercicios anteriores (Capital)</v>
          </cell>
          <cell r="E3005">
            <v>0</v>
          </cell>
          <cell r="F3005">
            <v>577949.31999999995</v>
          </cell>
          <cell r="G3005">
            <v>0</v>
          </cell>
          <cell r="H3005">
            <v>577949.31999999995</v>
          </cell>
          <cell r="I3005">
            <v>0</v>
          </cell>
          <cell r="J3005">
            <v>577949.31999999995</v>
          </cell>
          <cell r="K3005">
            <v>0</v>
          </cell>
          <cell r="L3005">
            <v>577949.31999999995</v>
          </cell>
        </row>
        <row r="3006">
          <cell r="A3006" t="str">
            <v>314001022601</v>
          </cell>
          <cell r="B3006">
            <v>20</v>
          </cell>
          <cell r="C3006" t="str">
            <v>3140010201USD-093-26</v>
          </cell>
          <cell r="D3006" t="str">
            <v>Pérdidas de ejercicios anteriores (Capital)</v>
          </cell>
          <cell r="E3006">
            <v>0</v>
          </cell>
          <cell r="F3006">
            <v>158544.71</v>
          </cell>
          <cell r="G3006">
            <v>0</v>
          </cell>
          <cell r="H3006">
            <v>158544.71</v>
          </cell>
          <cell r="I3006">
            <v>0</v>
          </cell>
          <cell r="J3006">
            <v>158544.71</v>
          </cell>
          <cell r="K3006">
            <v>0</v>
          </cell>
          <cell r="L3006">
            <v>158544.71</v>
          </cell>
        </row>
        <row r="3007">
          <cell r="A3007" t="str">
            <v>314001022701</v>
          </cell>
          <cell r="B3007">
            <v>20</v>
          </cell>
          <cell r="C3007" t="str">
            <v>3140010201USD-093-27</v>
          </cell>
          <cell r="D3007" t="str">
            <v>Pérdidas de ejercicios anteriores (Capital)</v>
          </cell>
          <cell r="E3007">
            <v>0</v>
          </cell>
          <cell r="F3007">
            <v>222503.56</v>
          </cell>
          <cell r="G3007">
            <v>0</v>
          </cell>
          <cell r="H3007">
            <v>222503.56</v>
          </cell>
          <cell r="I3007">
            <v>0</v>
          </cell>
          <cell r="J3007">
            <v>222503.56</v>
          </cell>
          <cell r="K3007">
            <v>0</v>
          </cell>
          <cell r="L3007">
            <v>222503.56</v>
          </cell>
        </row>
        <row r="3008">
          <cell r="A3008" t="str">
            <v>314001023101</v>
          </cell>
          <cell r="B3008">
            <v>20</v>
          </cell>
          <cell r="C3008" t="str">
            <v>3140010201USD-093-31</v>
          </cell>
          <cell r="D3008" t="str">
            <v>Pérdidas de ejercicios anteriores (Capital)</v>
          </cell>
          <cell r="E3008">
            <v>0</v>
          </cell>
          <cell r="F3008">
            <v>0</v>
          </cell>
          <cell r="G3008">
            <v>1969459.06</v>
          </cell>
          <cell r="H3008">
            <v>-1969459.06</v>
          </cell>
          <cell r="I3008">
            <v>0</v>
          </cell>
          <cell r="J3008">
            <v>0</v>
          </cell>
          <cell r="K3008">
            <v>1969459.06</v>
          </cell>
          <cell r="L3008">
            <v>-1969459.06</v>
          </cell>
        </row>
        <row r="3009">
          <cell r="A3009" t="str">
            <v>314001024101</v>
          </cell>
          <cell r="B3009">
            <v>20</v>
          </cell>
          <cell r="C3009" t="str">
            <v>3140010201USD-093-41</v>
          </cell>
          <cell r="D3009" t="str">
            <v>Pérdidas de ejercicios anteriores (Capital)</v>
          </cell>
          <cell r="E3009">
            <v>0</v>
          </cell>
          <cell r="F3009">
            <v>0</v>
          </cell>
          <cell r="G3009">
            <v>1790012.05</v>
          </cell>
          <cell r="H3009">
            <v>-1790012.05</v>
          </cell>
          <cell r="I3009">
            <v>0</v>
          </cell>
          <cell r="J3009">
            <v>0</v>
          </cell>
          <cell r="K3009">
            <v>1790012.05</v>
          </cell>
          <cell r="L3009">
            <v>-1790012.05</v>
          </cell>
        </row>
        <row r="3010">
          <cell r="A3010" t="str">
            <v>3140010202</v>
          </cell>
          <cell r="B3010">
            <v>14</v>
          </cell>
          <cell r="C3010" t="str">
            <v>3140010202 USD</v>
          </cell>
          <cell r="D3010" t="str">
            <v>Ganancias o pérdidas actuariales</v>
          </cell>
          <cell r="E3010">
            <v>358831.31</v>
          </cell>
          <cell r="F3010">
            <v>95890.62</v>
          </cell>
          <cell r="G3010">
            <v>0</v>
          </cell>
          <cell r="H3010">
            <v>454721.93</v>
          </cell>
          <cell r="I3010">
            <v>358831.31</v>
          </cell>
          <cell r="J3010">
            <v>95890.62</v>
          </cell>
          <cell r="K3010">
            <v>0</v>
          </cell>
          <cell r="L3010">
            <v>454721.93</v>
          </cell>
        </row>
        <row r="3011">
          <cell r="A3011" t="str">
            <v>314001020002</v>
          </cell>
          <cell r="B3011">
            <v>20</v>
          </cell>
          <cell r="C3011" t="str">
            <v>3140010202USD-093-00</v>
          </cell>
          <cell r="D3011" t="str">
            <v>Ganancias o pérdidas actuariales (Capital)</v>
          </cell>
          <cell r="E3011">
            <v>358831.31</v>
          </cell>
          <cell r="F3011">
            <v>95890.62</v>
          </cell>
          <cell r="G3011">
            <v>0</v>
          </cell>
          <cell r="H3011">
            <v>454721.93</v>
          </cell>
          <cell r="I3011">
            <v>358831.31</v>
          </cell>
          <cell r="J3011">
            <v>95890.62</v>
          </cell>
          <cell r="K3011">
            <v>0</v>
          </cell>
          <cell r="L3011">
            <v>454721.93</v>
          </cell>
        </row>
        <row r="3012">
          <cell r="A3012" t="str">
            <v>314002</v>
          </cell>
          <cell r="B3012">
            <v>6</v>
          </cell>
          <cell r="C3012">
            <v>314002</v>
          </cell>
          <cell r="D3012" t="str">
            <v>RESULTADOS DEL PRESENTE EJERCICIO</v>
          </cell>
          <cell r="I3012">
            <v>0</v>
          </cell>
          <cell r="J3012">
            <v>32038042.609999999</v>
          </cell>
          <cell r="K3012">
            <v>30732850.960000001</v>
          </cell>
          <cell r="L3012">
            <v>1305191.6499999999</v>
          </cell>
        </row>
        <row r="3013">
          <cell r="A3013" t="str">
            <v>31400201 U</v>
          </cell>
          <cell r="B3013">
            <v>12</v>
          </cell>
          <cell r="C3013" t="str">
            <v>31400201 USD</v>
          </cell>
          <cell r="D3013" t="str">
            <v>Utilidades</v>
          </cell>
          <cell r="E3013">
            <v>0</v>
          </cell>
          <cell r="F3013">
            <v>32038042.609999999</v>
          </cell>
          <cell r="G3013">
            <v>30732850.960000001</v>
          </cell>
          <cell r="H3013">
            <v>1305191.6499999999</v>
          </cell>
          <cell r="I3013">
            <v>0</v>
          </cell>
          <cell r="J3013">
            <v>32038042.609999999</v>
          </cell>
          <cell r="K3013">
            <v>30732850.960000001</v>
          </cell>
          <cell r="L3013">
            <v>1305191.6499999999</v>
          </cell>
        </row>
        <row r="3014">
          <cell r="A3014" t="str">
            <v>3140020100</v>
          </cell>
          <cell r="B3014">
            <v>18</v>
          </cell>
          <cell r="C3014" t="str">
            <v>31400201USD-888-00</v>
          </cell>
          <cell r="D3014" t="str">
            <v>Utilidades (Perdidas y Gancias de la gestion)</v>
          </cell>
          <cell r="E3014">
            <v>27639965.5</v>
          </cell>
          <cell r="F3014">
            <v>1305191.6499999999</v>
          </cell>
          <cell r="G3014">
            <v>27639965.5</v>
          </cell>
          <cell r="H3014">
            <v>1305191.6499999999</v>
          </cell>
          <cell r="I3014">
            <v>27639965.5</v>
          </cell>
          <cell r="J3014">
            <v>1305191.6499999999</v>
          </cell>
          <cell r="K3014">
            <v>27639965.5</v>
          </cell>
          <cell r="L3014">
            <v>1305191.6499999999</v>
          </cell>
        </row>
        <row r="3015">
          <cell r="A3015" t="str">
            <v>3140020101</v>
          </cell>
          <cell r="B3015">
            <v>18</v>
          </cell>
          <cell r="C3015" t="str">
            <v>31400201USD-888-01</v>
          </cell>
          <cell r="D3015" t="str">
            <v>Utilidades (Perdidas y Gancias de la gestion)</v>
          </cell>
          <cell r="E3015">
            <v>537926.72</v>
          </cell>
          <cell r="F3015">
            <v>0</v>
          </cell>
          <cell r="G3015">
            <v>537926.72</v>
          </cell>
          <cell r="H3015">
            <v>0</v>
          </cell>
          <cell r="I3015">
            <v>537926.72</v>
          </cell>
          <cell r="J3015">
            <v>0</v>
          </cell>
          <cell r="K3015">
            <v>537926.72</v>
          </cell>
          <cell r="L3015">
            <v>0</v>
          </cell>
        </row>
        <row r="3016">
          <cell r="A3016" t="str">
            <v>3140020102</v>
          </cell>
          <cell r="B3016">
            <v>18</v>
          </cell>
          <cell r="C3016" t="str">
            <v>31400201USD-888-02</v>
          </cell>
          <cell r="D3016" t="str">
            <v>Utilidades (Perdidas y Gancias de la gestion)</v>
          </cell>
          <cell r="E3016">
            <v>-3917950.99</v>
          </cell>
          <cell r="F3016">
            <v>3917950.99</v>
          </cell>
          <cell r="G3016">
            <v>0</v>
          </cell>
          <cell r="H3016">
            <v>0</v>
          </cell>
          <cell r="I3016">
            <v>-3917950.99</v>
          </cell>
          <cell r="J3016">
            <v>3917950.99</v>
          </cell>
          <cell r="K3016">
            <v>0</v>
          </cell>
          <cell r="L3016">
            <v>0</v>
          </cell>
        </row>
        <row r="3017">
          <cell r="A3017" t="str">
            <v>3140020103</v>
          </cell>
          <cell r="B3017">
            <v>18</v>
          </cell>
          <cell r="C3017" t="str">
            <v>31400201USD-888-03</v>
          </cell>
          <cell r="D3017" t="str">
            <v>Utilidades (Perdidas y Gancias de la gestion)</v>
          </cell>
          <cell r="E3017">
            <v>-5827680.5700000003</v>
          </cell>
          <cell r="F3017">
            <v>5827680.5700000003</v>
          </cell>
          <cell r="G3017">
            <v>0</v>
          </cell>
          <cell r="H3017">
            <v>0</v>
          </cell>
          <cell r="I3017">
            <v>-5827680.5700000003</v>
          </cell>
          <cell r="J3017">
            <v>5827680.5700000003</v>
          </cell>
          <cell r="K3017">
            <v>0</v>
          </cell>
          <cell r="L3017">
            <v>0</v>
          </cell>
        </row>
        <row r="3018">
          <cell r="A3018" t="str">
            <v>3140020104</v>
          </cell>
          <cell r="B3018">
            <v>18</v>
          </cell>
          <cell r="C3018" t="str">
            <v>31400201USD-888-04</v>
          </cell>
          <cell r="D3018" t="str">
            <v>Utilidades (Perdidas y Gancias de la gestion)</v>
          </cell>
          <cell r="E3018">
            <v>-354045.21</v>
          </cell>
          <cell r="F3018">
            <v>354045.21</v>
          </cell>
          <cell r="G3018">
            <v>0</v>
          </cell>
          <cell r="H3018">
            <v>0</v>
          </cell>
          <cell r="I3018">
            <v>-354045.21</v>
          </cell>
          <cell r="J3018">
            <v>354045.21</v>
          </cell>
          <cell r="K3018">
            <v>0</v>
          </cell>
          <cell r="L3018">
            <v>0</v>
          </cell>
        </row>
        <row r="3019">
          <cell r="A3019" t="str">
            <v>3140020105</v>
          </cell>
          <cell r="B3019">
            <v>18</v>
          </cell>
          <cell r="C3019" t="str">
            <v>31400201USD-888-05</v>
          </cell>
          <cell r="D3019" t="str">
            <v>Utilidades (Perdidas y Gancias de la gestion)</v>
          </cell>
          <cell r="E3019">
            <v>-193305.62</v>
          </cell>
          <cell r="F3019">
            <v>193305.62</v>
          </cell>
          <cell r="G3019">
            <v>0</v>
          </cell>
          <cell r="H3019">
            <v>0</v>
          </cell>
          <cell r="I3019">
            <v>-193305.62</v>
          </cell>
          <cell r="J3019">
            <v>193305.62</v>
          </cell>
          <cell r="K3019">
            <v>0</v>
          </cell>
          <cell r="L3019">
            <v>0</v>
          </cell>
        </row>
        <row r="3020">
          <cell r="A3020" t="str">
            <v>3140020107</v>
          </cell>
          <cell r="B3020">
            <v>18</v>
          </cell>
          <cell r="C3020" t="str">
            <v>31400201USD-888-07</v>
          </cell>
          <cell r="D3020" t="str">
            <v>Utilidades (Perdidas y Gancias de la gestion)</v>
          </cell>
          <cell r="E3020">
            <v>-2900931.03</v>
          </cell>
          <cell r="F3020">
            <v>2900931.03</v>
          </cell>
          <cell r="G3020">
            <v>0</v>
          </cell>
          <cell r="H3020">
            <v>0</v>
          </cell>
          <cell r="I3020">
            <v>-2900931.03</v>
          </cell>
          <cell r="J3020">
            <v>2900931.03</v>
          </cell>
          <cell r="K3020">
            <v>0</v>
          </cell>
          <cell r="L3020">
            <v>0</v>
          </cell>
        </row>
        <row r="3021">
          <cell r="A3021" t="str">
            <v>3140020108</v>
          </cell>
          <cell r="B3021">
            <v>18</v>
          </cell>
          <cell r="C3021" t="str">
            <v>31400201USD-888-08</v>
          </cell>
          <cell r="D3021" t="str">
            <v>Utilidades (Perdidas y Gancias de la gestion)</v>
          </cell>
          <cell r="E3021">
            <v>-608103.80000000005</v>
          </cell>
          <cell r="F3021">
            <v>608103.80000000005</v>
          </cell>
          <cell r="G3021">
            <v>0</v>
          </cell>
          <cell r="H3021">
            <v>0</v>
          </cell>
          <cell r="I3021">
            <v>-608103.80000000005</v>
          </cell>
          <cell r="J3021">
            <v>608103.80000000005</v>
          </cell>
          <cell r="K3021">
            <v>0</v>
          </cell>
          <cell r="L3021">
            <v>0</v>
          </cell>
        </row>
        <row r="3022">
          <cell r="A3022" t="str">
            <v>3140020110</v>
          </cell>
          <cell r="B3022">
            <v>18</v>
          </cell>
          <cell r="C3022" t="str">
            <v>31400201USD-888-10</v>
          </cell>
          <cell r="D3022" t="str">
            <v>Utilidades (Perdidas y Gancias de la gestion)</v>
          </cell>
          <cell r="E3022">
            <v>-2244141.4500000002</v>
          </cell>
          <cell r="F3022">
            <v>2244141.4500000002</v>
          </cell>
          <cell r="G3022">
            <v>0</v>
          </cell>
          <cell r="H3022">
            <v>0</v>
          </cell>
          <cell r="I3022">
            <v>-2244141.4500000002</v>
          </cell>
          <cell r="J3022">
            <v>2244141.4500000002</v>
          </cell>
          <cell r="K3022">
            <v>0</v>
          </cell>
          <cell r="L3022">
            <v>0</v>
          </cell>
        </row>
        <row r="3023">
          <cell r="A3023" t="str">
            <v>3140020111</v>
          </cell>
          <cell r="B3023">
            <v>18</v>
          </cell>
          <cell r="C3023" t="str">
            <v>31400201USD-888-11</v>
          </cell>
          <cell r="D3023" t="str">
            <v>Utilidades (Perdidas y Gancias de la gestion)</v>
          </cell>
          <cell r="E3023">
            <v>-332754.89</v>
          </cell>
          <cell r="F3023">
            <v>332754.89</v>
          </cell>
          <cell r="G3023">
            <v>0</v>
          </cell>
          <cell r="H3023">
            <v>0</v>
          </cell>
          <cell r="I3023">
            <v>-332754.89</v>
          </cell>
          <cell r="J3023">
            <v>332754.89</v>
          </cell>
          <cell r="K3023">
            <v>0</v>
          </cell>
          <cell r="L3023">
            <v>0</v>
          </cell>
        </row>
        <row r="3024">
          <cell r="A3024" t="str">
            <v>3140020112</v>
          </cell>
          <cell r="B3024">
            <v>18</v>
          </cell>
          <cell r="C3024" t="str">
            <v>31400201USD-888-12</v>
          </cell>
          <cell r="D3024" t="str">
            <v>Utilidades (Perdidas y Gancias de la gestion)</v>
          </cell>
          <cell r="E3024">
            <v>-627491.01</v>
          </cell>
          <cell r="F3024">
            <v>627491.01</v>
          </cell>
          <cell r="G3024">
            <v>0</v>
          </cell>
          <cell r="H3024">
            <v>0</v>
          </cell>
          <cell r="I3024">
            <v>-627491.01</v>
          </cell>
          <cell r="J3024">
            <v>627491.01</v>
          </cell>
          <cell r="K3024">
            <v>0</v>
          </cell>
          <cell r="L3024">
            <v>0</v>
          </cell>
        </row>
        <row r="3025">
          <cell r="A3025" t="str">
            <v>3140020113</v>
          </cell>
          <cell r="B3025">
            <v>18</v>
          </cell>
          <cell r="C3025" t="str">
            <v>31400201USD-888-13</v>
          </cell>
          <cell r="D3025" t="str">
            <v>Utilidades (Perdidas y Gancias de la gestion)</v>
          </cell>
          <cell r="E3025">
            <v>-698867.94</v>
          </cell>
          <cell r="F3025">
            <v>698867.94</v>
          </cell>
          <cell r="G3025">
            <v>0</v>
          </cell>
          <cell r="H3025">
            <v>0</v>
          </cell>
          <cell r="I3025">
            <v>-698867.94</v>
          </cell>
          <cell r="J3025">
            <v>698867.94</v>
          </cell>
          <cell r="K3025">
            <v>0</v>
          </cell>
          <cell r="L3025">
            <v>0</v>
          </cell>
        </row>
        <row r="3026">
          <cell r="A3026" t="str">
            <v>3140020117</v>
          </cell>
          <cell r="B3026">
            <v>18</v>
          </cell>
          <cell r="C3026" t="str">
            <v>31400201USD-888-17</v>
          </cell>
          <cell r="D3026" t="str">
            <v>Utilidades (Perdidas y Gancias de la gestion)</v>
          </cell>
          <cell r="E3026">
            <v>145601.29</v>
          </cell>
          <cell r="F3026">
            <v>0</v>
          </cell>
          <cell r="G3026">
            <v>145601.29</v>
          </cell>
          <cell r="H3026">
            <v>0</v>
          </cell>
          <cell r="I3026">
            <v>145601.29</v>
          </cell>
          <cell r="J3026">
            <v>0</v>
          </cell>
          <cell r="K3026">
            <v>145601.29</v>
          </cell>
          <cell r="L3026">
            <v>0</v>
          </cell>
        </row>
        <row r="3027">
          <cell r="A3027" t="str">
            <v>3140020118</v>
          </cell>
          <cell r="B3027">
            <v>18</v>
          </cell>
          <cell r="C3027" t="str">
            <v>31400201USD-888-18</v>
          </cell>
          <cell r="D3027" t="str">
            <v>Utilidades (Perdidas y Gancias de la gestion)</v>
          </cell>
          <cell r="E3027">
            <v>-201077.8</v>
          </cell>
          <cell r="F3027">
            <v>201077.8</v>
          </cell>
          <cell r="G3027">
            <v>0</v>
          </cell>
          <cell r="H3027">
            <v>0</v>
          </cell>
          <cell r="I3027">
            <v>-201077.8</v>
          </cell>
          <cell r="J3027">
            <v>201077.8</v>
          </cell>
          <cell r="K3027">
            <v>0</v>
          </cell>
          <cell r="L3027">
            <v>0</v>
          </cell>
        </row>
        <row r="3028">
          <cell r="A3028" t="str">
            <v>3140020119</v>
          </cell>
          <cell r="B3028">
            <v>18</v>
          </cell>
          <cell r="C3028" t="str">
            <v>31400201USD-888-19</v>
          </cell>
          <cell r="D3028" t="str">
            <v>Utilidades (Perdidas y Gancias de la gestion)</v>
          </cell>
          <cell r="E3028">
            <v>-526480.39</v>
          </cell>
          <cell r="F3028">
            <v>526480.39</v>
          </cell>
          <cell r="G3028">
            <v>0</v>
          </cell>
          <cell r="H3028">
            <v>0</v>
          </cell>
          <cell r="I3028">
            <v>-526480.39</v>
          </cell>
          <cell r="J3028">
            <v>526480.39</v>
          </cell>
          <cell r="K3028">
            <v>0</v>
          </cell>
          <cell r="L3028">
            <v>0</v>
          </cell>
        </row>
        <row r="3029">
          <cell r="A3029" t="str">
            <v>3140020122</v>
          </cell>
          <cell r="B3029">
            <v>18</v>
          </cell>
          <cell r="C3029" t="str">
            <v>31400201USD-888-22</v>
          </cell>
          <cell r="D3029" t="str">
            <v>Utilidades (Perdidas y Gancias de la gestion)</v>
          </cell>
          <cell r="E3029">
            <v>-2072228.55</v>
          </cell>
          <cell r="F3029">
            <v>2072228.55</v>
          </cell>
          <cell r="G3029">
            <v>0</v>
          </cell>
          <cell r="H3029">
            <v>0</v>
          </cell>
          <cell r="I3029">
            <v>-2072228.55</v>
          </cell>
          <cell r="J3029">
            <v>2072228.55</v>
          </cell>
          <cell r="K3029">
            <v>0</v>
          </cell>
          <cell r="L3029">
            <v>0</v>
          </cell>
        </row>
        <row r="3030">
          <cell r="A3030" t="str">
            <v>3140020123</v>
          </cell>
          <cell r="B3030">
            <v>18</v>
          </cell>
          <cell r="C3030" t="str">
            <v>31400201USD-888-23</v>
          </cell>
          <cell r="D3030" t="str">
            <v>Utilidades (Perdidas y Gancias de la gestion)</v>
          </cell>
          <cell r="E3030">
            <v>-581908.62</v>
          </cell>
          <cell r="F3030">
            <v>581908.62</v>
          </cell>
          <cell r="G3030">
            <v>0</v>
          </cell>
          <cell r="H3030">
            <v>0</v>
          </cell>
          <cell r="I3030">
            <v>-581908.62</v>
          </cell>
          <cell r="J3030">
            <v>581908.62</v>
          </cell>
          <cell r="K3030">
            <v>0</v>
          </cell>
          <cell r="L3030">
            <v>0</v>
          </cell>
        </row>
        <row r="3031">
          <cell r="A3031" t="str">
            <v>3140020124</v>
          </cell>
          <cell r="B3031">
            <v>18</v>
          </cell>
          <cell r="C3031" t="str">
            <v>31400201USD-888-24</v>
          </cell>
          <cell r="D3031" t="str">
            <v>Utilidades (Perdidas y Gancias de la gestion)</v>
          </cell>
          <cell r="E3031">
            <v>167426.31</v>
          </cell>
          <cell r="F3031">
            <v>0</v>
          </cell>
          <cell r="G3031">
            <v>167426.31</v>
          </cell>
          <cell r="H3031">
            <v>0</v>
          </cell>
          <cell r="I3031">
            <v>167426.31</v>
          </cell>
          <cell r="J3031">
            <v>0</v>
          </cell>
          <cell r="K3031">
            <v>167426.31</v>
          </cell>
          <cell r="L3031">
            <v>0</v>
          </cell>
        </row>
        <row r="3032">
          <cell r="A3032" t="str">
            <v>3140020125</v>
          </cell>
          <cell r="B3032">
            <v>18</v>
          </cell>
          <cell r="C3032" t="str">
            <v>31400201USD-888-25</v>
          </cell>
          <cell r="D3032" t="str">
            <v>Utilidades (Perdidas y Gancias de la gestion)</v>
          </cell>
          <cell r="E3032">
            <v>1621430.74</v>
          </cell>
          <cell r="F3032">
            <v>0</v>
          </cell>
          <cell r="G3032">
            <v>1621430.74</v>
          </cell>
          <cell r="H3032">
            <v>0</v>
          </cell>
          <cell r="I3032">
            <v>1621430.74</v>
          </cell>
          <cell r="J3032">
            <v>0</v>
          </cell>
          <cell r="K3032">
            <v>1621430.74</v>
          </cell>
          <cell r="L3032">
            <v>0</v>
          </cell>
        </row>
        <row r="3033">
          <cell r="A3033" t="str">
            <v>3140020126</v>
          </cell>
          <cell r="B3033">
            <v>18</v>
          </cell>
          <cell r="C3033" t="str">
            <v>31400201USD-888-26</v>
          </cell>
          <cell r="D3033" t="str">
            <v>Utilidades (Perdidas y Gancias de la gestion)</v>
          </cell>
          <cell r="E3033">
            <v>231860.4</v>
          </cell>
          <cell r="F3033">
            <v>0</v>
          </cell>
          <cell r="G3033">
            <v>231860.4</v>
          </cell>
          <cell r="H3033">
            <v>0</v>
          </cell>
          <cell r="I3033">
            <v>231860.4</v>
          </cell>
          <cell r="J3033">
            <v>0</v>
          </cell>
          <cell r="K3033">
            <v>231860.4</v>
          </cell>
          <cell r="L3033">
            <v>0</v>
          </cell>
        </row>
        <row r="3034">
          <cell r="A3034" t="str">
            <v>3140020127</v>
          </cell>
          <cell r="B3034">
            <v>18</v>
          </cell>
          <cell r="C3034" t="str">
            <v>31400201USD-888-27</v>
          </cell>
          <cell r="D3034" t="str">
            <v>Utilidades (Perdidas y Gancias de la gestion)</v>
          </cell>
          <cell r="E3034">
            <v>382683.8</v>
          </cell>
          <cell r="F3034">
            <v>0</v>
          </cell>
          <cell r="G3034">
            <v>382683.8</v>
          </cell>
          <cell r="H3034">
            <v>0</v>
          </cell>
          <cell r="I3034">
            <v>382683.8</v>
          </cell>
          <cell r="J3034">
            <v>0</v>
          </cell>
          <cell r="K3034">
            <v>382683.8</v>
          </cell>
          <cell r="L3034">
            <v>0</v>
          </cell>
        </row>
        <row r="3035">
          <cell r="A3035" t="str">
            <v>3140020131</v>
          </cell>
          <cell r="B3035">
            <v>18</v>
          </cell>
          <cell r="C3035" t="str">
            <v>31400201USD-888-31</v>
          </cell>
          <cell r="D3035" t="str">
            <v>Utilidades (Perdidas y Gancias de la gestion)</v>
          </cell>
          <cell r="E3035">
            <v>-6024149.2699999996</v>
          </cell>
          <cell r="F3035">
            <v>6024149.2699999996</v>
          </cell>
          <cell r="G3035">
            <v>0</v>
          </cell>
          <cell r="H3035">
            <v>0</v>
          </cell>
          <cell r="I3035">
            <v>-6024149.2699999996</v>
          </cell>
          <cell r="J3035">
            <v>6024149.2699999996</v>
          </cell>
          <cell r="K3035">
            <v>0</v>
          </cell>
          <cell r="L3035">
            <v>0</v>
          </cell>
        </row>
        <row r="3036">
          <cell r="A3036" t="str">
            <v>3140020141</v>
          </cell>
          <cell r="B3036">
            <v>18</v>
          </cell>
          <cell r="C3036" t="str">
            <v>31400201USD-888-41</v>
          </cell>
          <cell r="D3036" t="str">
            <v>Utilidades (Perdidas y Gancias de la gestion)</v>
          </cell>
          <cell r="E3036">
            <v>-3621733.82</v>
          </cell>
          <cell r="F3036">
            <v>3621733.82</v>
          </cell>
          <cell r="G3036">
            <v>0</v>
          </cell>
          <cell r="H3036">
            <v>0</v>
          </cell>
          <cell r="I3036">
            <v>-3621733.82</v>
          </cell>
          <cell r="J3036">
            <v>3621733.82</v>
          </cell>
          <cell r="K3036">
            <v>0</v>
          </cell>
          <cell r="L3036">
            <v>0</v>
          </cell>
        </row>
        <row r="3037">
          <cell r="A3037" t="str">
            <v>3140020158</v>
          </cell>
          <cell r="B3037">
            <v>18</v>
          </cell>
          <cell r="C3037" t="str">
            <v>31400201USD-888-58</v>
          </cell>
          <cell r="D3037" t="str">
            <v>Utilidades (Perdidas y Gancias de la gestion)</v>
          </cell>
          <cell r="E3037">
            <v>5956.2</v>
          </cell>
          <cell r="F3037">
            <v>0</v>
          </cell>
          <cell r="G3037">
            <v>5956.2</v>
          </cell>
          <cell r="H3037">
            <v>0</v>
          </cell>
          <cell r="I3037">
            <v>5956.2</v>
          </cell>
          <cell r="J3037">
            <v>0</v>
          </cell>
          <cell r="K3037">
            <v>5956.2</v>
          </cell>
          <cell r="L3037">
            <v>0</v>
          </cell>
        </row>
        <row r="3038">
          <cell r="A3038" t="str">
            <v>32</v>
          </cell>
          <cell r="B3038">
            <v>2</v>
          </cell>
          <cell r="C3038">
            <v>32</v>
          </cell>
          <cell r="D3038" t="str">
            <v>PATRIMONIO RESTRINGIDO</v>
          </cell>
          <cell r="I3038">
            <v>-6897648.2599999998</v>
          </cell>
          <cell r="J3038">
            <v>58617.13</v>
          </cell>
          <cell r="K3038">
            <v>1267659.1599999999</v>
          </cell>
          <cell r="L3038">
            <v>-8106690.29</v>
          </cell>
        </row>
        <row r="3039">
          <cell r="A3039" t="str">
            <v>321</v>
          </cell>
          <cell r="B3039">
            <v>3</v>
          </cell>
          <cell r="C3039">
            <v>321</v>
          </cell>
          <cell r="D3039" t="str">
            <v>UTILIDADES NO DISTRIBUIBLES</v>
          </cell>
          <cell r="I3039">
            <v>-3514587.15</v>
          </cell>
          <cell r="J3039">
            <v>0</v>
          </cell>
          <cell r="K3039">
            <v>1151816.94</v>
          </cell>
          <cell r="L3039">
            <v>-4666404.09</v>
          </cell>
        </row>
        <row r="3040">
          <cell r="A3040" t="str">
            <v>3210</v>
          </cell>
          <cell r="B3040">
            <v>4</v>
          </cell>
          <cell r="C3040">
            <v>3210</v>
          </cell>
          <cell r="D3040" t="str">
            <v>UTILIDADES NO DISTRIBUIBLES</v>
          </cell>
          <cell r="I3040">
            <v>-3514587.15</v>
          </cell>
          <cell r="J3040">
            <v>0</v>
          </cell>
          <cell r="K3040">
            <v>1151816.94</v>
          </cell>
          <cell r="L3040">
            <v>-4666404.09</v>
          </cell>
        </row>
        <row r="3041">
          <cell r="A3041" t="str">
            <v>3210</v>
          </cell>
          <cell r="B3041">
            <v>4</v>
          </cell>
          <cell r="C3041">
            <v>3210</v>
          </cell>
          <cell r="D3041" t="str">
            <v>UTILIDADES NO DISTRIBUIBLES</v>
          </cell>
          <cell r="I3041">
            <v>-3514587.15</v>
          </cell>
          <cell r="J3041">
            <v>0</v>
          </cell>
          <cell r="K3041">
            <v>1151816.94</v>
          </cell>
          <cell r="L3041">
            <v>-4666404.09</v>
          </cell>
        </row>
        <row r="3042">
          <cell r="A3042" t="str">
            <v>32100001 U</v>
          </cell>
          <cell r="B3042">
            <v>12</v>
          </cell>
          <cell r="C3042" t="str">
            <v>32100001 USD</v>
          </cell>
          <cell r="D3042" t="str">
            <v>Utilidades no distribuibles</v>
          </cell>
          <cell r="E3042">
            <v>-3514587.15</v>
          </cell>
          <cell r="F3042">
            <v>0</v>
          </cell>
          <cell r="G3042">
            <v>1151816.94</v>
          </cell>
          <cell r="H3042">
            <v>-4666404.09</v>
          </cell>
          <cell r="I3042">
            <v>-3514587.15</v>
          </cell>
          <cell r="J3042">
            <v>0</v>
          </cell>
          <cell r="K3042">
            <v>1151816.94</v>
          </cell>
          <cell r="L3042">
            <v>-4666404.09</v>
          </cell>
        </row>
        <row r="3043">
          <cell r="A3043" t="str">
            <v>3210000100</v>
          </cell>
          <cell r="B3043">
            <v>18</v>
          </cell>
          <cell r="C3043" t="str">
            <v>32100001USD-093-00</v>
          </cell>
          <cell r="D3043" t="str">
            <v>Utilidades no distribuibles (Capital)</v>
          </cell>
          <cell r="E3043">
            <v>-3514587.15</v>
          </cell>
          <cell r="F3043">
            <v>0</v>
          </cell>
          <cell r="G3043">
            <v>1151816.94</v>
          </cell>
          <cell r="H3043">
            <v>-4666404.09</v>
          </cell>
          <cell r="I3043">
            <v>-3514587.15</v>
          </cell>
          <cell r="J3043">
            <v>0</v>
          </cell>
          <cell r="K3043">
            <v>1151816.94</v>
          </cell>
          <cell r="L3043">
            <v>-4666404.09</v>
          </cell>
        </row>
        <row r="3044">
          <cell r="A3044" t="str">
            <v>323</v>
          </cell>
          <cell r="B3044">
            <v>3</v>
          </cell>
          <cell r="C3044">
            <v>323</v>
          </cell>
          <cell r="D3044" t="str">
            <v>RECUPERACIONES DE ACTIVOS CASTIGADOS</v>
          </cell>
          <cell r="I3044">
            <v>-34346.31</v>
          </cell>
          <cell r="J3044">
            <v>4823.0600000000004</v>
          </cell>
          <cell r="K3044">
            <v>0</v>
          </cell>
          <cell r="L3044">
            <v>-29523.25</v>
          </cell>
        </row>
        <row r="3045">
          <cell r="A3045" t="str">
            <v>3230</v>
          </cell>
          <cell r="B3045">
            <v>4</v>
          </cell>
          <cell r="C3045">
            <v>3230</v>
          </cell>
          <cell r="D3045" t="str">
            <v>RECUPERACIONES DE ACTIVOS CASTIGADOS</v>
          </cell>
          <cell r="I3045">
            <v>-34346.31</v>
          </cell>
          <cell r="J3045">
            <v>4823.0600000000004</v>
          </cell>
          <cell r="K3045">
            <v>0</v>
          </cell>
          <cell r="L3045">
            <v>-29523.25</v>
          </cell>
        </row>
        <row r="3046">
          <cell r="A3046" t="str">
            <v>3230</v>
          </cell>
          <cell r="B3046">
            <v>4</v>
          </cell>
          <cell r="C3046">
            <v>3230</v>
          </cell>
          <cell r="D3046" t="str">
            <v>RECUPERACIONES DE BIENES INMUEBLES Y MUEBLES</v>
          </cell>
          <cell r="I3046">
            <v>-34346.31</v>
          </cell>
          <cell r="J3046">
            <v>4823.0600000000004</v>
          </cell>
          <cell r="K3046">
            <v>0</v>
          </cell>
          <cell r="L3046">
            <v>-29523.25</v>
          </cell>
        </row>
        <row r="3047">
          <cell r="A3047" t="str">
            <v>32300001 U</v>
          </cell>
          <cell r="B3047">
            <v>12</v>
          </cell>
          <cell r="C3047" t="str">
            <v>32300001 USD</v>
          </cell>
          <cell r="D3047" t="str">
            <v>Bienes Inmuebles</v>
          </cell>
          <cell r="E3047">
            <v>-22975.119999999999</v>
          </cell>
          <cell r="F3047">
            <v>2950.08</v>
          </cell>
          <cell r="G3047">
            <v>0</v>
          </cell>
          <cell r="H3047">
            <v>-20025.04</v>
          </cell>
          <cell r="I3047">
            <v>-22975.119999999999</v>
          </cell>
          <cell r="J3047">
            <v>2950.08</v>
          </cell>
          <cell r="K3047">
            <v>0</v>
          </cell>
          <cell r="L3047">
            <v>-20025.04</v>
          </cell>
        </row>
        <row r="3048">
          <cell r="A3048" t="str">
            <v>3230000103</v>
          </cell>
          <cell r="B3048">
            <v>18</v>
          </cell>
          <cell r="C3048" t="str">
            <v>32300001USD-093-03</v>
          </cell>
          <cell r="D3048" t="str">
            <v>Bienes Inmuebles (Capital)</v>
          </cell>
          <cell r="E3048">
            <v>-1945.24</v>
          </cell>
          <cell r="F3048">
            <v>0</v>
          </cell>
          <cell r="G3048">
            <v>0</v>
          </cell>
          <cell r="H3048">
            <v>-1945.24</v>
          </cell>
          <cell r="I3048">
            <v>-1945.24</v>
          </cell>
          <cell r="J3048">
            <v>0</v>
          </cell>
          <cell r="K3048">
            <v>0</v>
          </cell>
          <cell r="L3048">
            <v>-1945.24</v>
          </cell>
        </row>
        <row r="3049">
          <cell r="A3049" t="str">
            <v>3230000105</v>
          </cell>
          <cell r="B3049">
            <v>18</v>
          </cell>
          <cell r="C3049" t="str">
            <v>32300001USD-093-05</v>
          </cell>
          <cell r="D3049" t="str">
            <v>Bienes Inmuebles (Capital)</v>
          </cell>
          <cell r="E3049">
            <v>-6836.76</v>
          </cell>
          <cell r="F3049">
            <v>0</v>
          </cell>
          <cell r="G3049">
            <v>0</v>
          </cell>
          <cell r="H3049">
            <v>-6836.76</v>
          </cell>
          <cell r="I3049">
            <v>-6836.76</v>
          </cell>
          <cell r="J3049">
            <v>0</v>
          </cell>
          <cell r="K3049">
            <v>0</v>
          </cell>
          <cell r="L3049">
            <v>-6836.76</v>
          </cell>
        </row>
        <row r="3050">
          <cell r="A3050" t="str">
            <v>3230000112</v>
          </cell>
          <cell r="B3050">
            <v>18</v>
          </cell>
          <cell r="C3050" t="str">
            <v>32300001USD-093-12</v>
          </cell>
          <cell r="D3050" t="str">
            <v>Bienes Inmuebles (Capital)</v>
          </cell>
          <cell r="E3050">
            <v>-2950.08</v>
          </cell>
          <cell r="F3050">
            <v>2950.08</v>
          </cell>
          <cell r="G3050">
            <v>0</v>
          </cell>
          <cell r="H3050">
            <v>0</v>
          </cell>
          <cell r="I3050">
            <v>-2950.08</v>
          </cell>
          <cell r="J3050">
            <v>2950.08</v>
          </cell>
          <cell r="K3050">
            <v>0</v>
          </cell>
          <cell r="L3050">
            <v>0</v>
          </cell>
        </row>
        <row r="3051">
          <cell r="A3051" t="str">
            <v>3230000113</v>
          </cell>
          <cell r="B3051">
            <v>18</v>
          </cell>
          <cell r="C3051" t="str">
            <v>32300001USD-093-13</v>
          </cell>
          <cell r="D3051" t="str">
            <v>Bienes Inmuebles (Capital)</v>
          </cell>
          <cell r="E3051">
            <v>-24.13</v>
          </cell>
          <cell r="F3051">
            <v>0</v>
          </cell>
          <cell r="G3051">
            <v>0</v>
          </cell>
          <cell r="H3051">
            <v>-24.13</v>
          </cell>
          <cell r="I3051">
            <v>-24.13</v>
          </cell>
          <cell r="J3051">
            <v>0</v>
          </cell>
          <cell r="K3051">
            <v>0</v>
          </cell>
          <cell r="L3051">
            <v>-24.13</v>
          </cell>
        </row>
        <row r="3052">
          <cell r="A3052" t="str">
            <v>3230000123</v>
          </cell>
          <cell r="B3052">
            <v>18</v>
          </cell>
          <cell r="C3052" t="str">
            <v>32300001USD-093-23</v>
          </cell>
          <cell r="D3052" t="str">
            <v>Bienes Inmuebles (Capital)</v>
          </cell>
          <cell r="E3052">
            <v>-7269.77</v>
          </cell>
          <cell r="F3052">
            <v>0</v>
          </cell>
          <cell r="G3052">
            <v>0</v>
          </cell>
          <cell r="H3052">
            <v>-7269.77</v>
          </cell>
          <cell r="I3052">
            <v>-7269.77</v>
          </cell>
          <cell r="J3052">
            <v>0</v>
          </cell>
          <cell r="K3052">
            <v>0</v>
          </cell>
          <cell r="L3052">
            <v>-7269.77</v>
          </cell>
        </row>
        <row r="3053">
          <cell r="A3053" t="str">
            <v>3230000141</v>
          </cell>
          <cell r="B3053">
            <v>18</v>
          </cell>
          <cell r="C3053" t="str">
            <v>32300001USD-093-41</v>
          </cell>
          <cell r="D3053" t="str">
            <v>Bienes Inmuebles (Capital)</v>
          </cell>
          <cell r="E3053">
            <v>-3949.14</v>
          </cell>
          <cell r="F3053">
            <v>0</v>
          </cell>
          <cell r="G3053">
            <v>0</v>
          </cell>
          <cell r="H3053">
            <v>-3949.14</v>
          </cell>
          <cell r="I3053">
            <v>-3949.14</v>
          </cell>
          <cell r="J3053">
            <v>0</v>
          </cell>
          <cell r="K3053">
            <v>0</v>
          </cell>
          <cell r="L3053">
            <v>-3949.14</v>
          </cell>
        </row>
        <row r="3054">
          <cell r="A3054" t="str">
            <v>32300002 U</v>
          </cell>
          <cell r="B3054">
            <v>12</v>
          </cell>
          <cell r="C3054" t="str">
            <v>32300002 USD</v>
          </cell>
          <cell r="D3054" t="str">
            <v>Bienes Muebles</v>
          </cell>
          <cell r="E3054">
            <v>-11371.19</v>
          </cell>
          <cell r="F3054">
            <v>1872.98</v>
          </cell>
          <cell r="G3054">
            <v>0</v>
          </cell>
          <cell r="H3054">
            <v>-9498.2099999999991</v>
          </cell>
          <cell r="I3054">
            <v>-11371.19</v>
          </cell>
          <cell r="J3054">
            <v>1872.98</v>
          </cell>
          <cell r="K3054">
            <v>0</v>
          </cell>
          <cell r="L3054">
            <v>-9498.2099999999991</v>
          </cell>
        </row>
        <row r="3055">
          <cell r="A3055" t="str">
            <v>3230000202</v>
          </cell>
          <cell r="B3055">
            <v>18</v>
          </cell>
          <cell r="C3055" t="str">
            <v>32300002USD-093-02</v>
          </cell>
          <cell r="D3055" t="str">
            <v>Bienes Muebles (Capital)</v>
          </cell>
          <cell r="E3055">
            <v>-1261.2</v>
          </cell>
          <cell r="F3055">
            <v>1261.2</v>
          </cell>
          <cell r="G3055">
            <v>0</v>
          </cell>
          <cell r="H3055">
            <v>0</v>
          </cell>
          <cell r="I3055">
            <v>-1261.2</v>
          </cell>
          <cell r="J3055">
            <v>1261.2</v>
          </cell>
          <cell r="K3055">
            <v>0</v>
          </cell>
          <cell r="L3055">
            <v>0</v>
          </cell>
        </row>
        <row r="3056">
          <cell r="A3056" t="str">
            <v>3230000203</v>
          </cell>
          <cell r="B3056">
            <v>18</v>
          </cell>
          <cell r="C3056" t="str">
            <v>32300002USD-093-03</v>
          </cell>
          <cell r="D3056" t="str">
            <v>Bienes Muebles (Capital)</v>
          </cell>
          <cell r="E3056">
            <v>-9609.99</v>
          </cell>
          <cell r="F3056">
            <v>611.78</v>
          </cell>
          <cell r="G3056">
            <v>0</v>
          </cell>
          <cell r="H3056">
            <v>-8998.2099999999991</v>
          </cell>
          <cell r="I3056">
            <v>-9609.99</v>
          </cell>
          <cell r="J3056">
            <v>611.78</v>
          </cell>
          <cell r="K3056">
            <v>0</v>
          </cell>
          <cell r="L3056">
            <v>-8998.2099999999991</v>
          </cell>
        </row>
        <row r="3057">
          <cell r="A3057" t="str">
            <v>3230000212</v>
          </cell>
          <cell r="B3057">
            <v>18</v>
          </cell>
          <cell r="C3057" t="str">
            <v>32300002USD-093-12</v>
          </cell>
          <cell r="D3057" t="str">
            <v>Bienes Muebles (Capital)</v>
          </cell>
          <cell r="E3057">
            <v>-500</v>
          </cell>
          <cell r="F3057">
            <v>0</v>
          </cell>
          <cell r="G3057">
            <v>0</v>
          </cell>
          <cell r="H3057">
            <v>-500</v>
          </cell>
          <cell r="I3057">
            <v>-500</v>
          </cell>
          <cell r="J3057">
            <v>0</v>
          </cell>
          <cell r="K3057">
            <v>0</v>
          </cell>
          <cell r="L3057">
            <v>-500</v>
          </cell>
        </row>
        <row r="3058">
          <cell r="A3058" t="str">
            <v>324</v>
          </cell>
          <cell r="B3058">
            <v>3</v>
          </cell>
          <cell r="C3058">
            <v>324</v>
          </cell>
          <cell r="D3058" t="str">
            <v>DONACIONES</v>
          </cell>
          <cell r="I3058">
            <v>-32697.05</v>
          </cell>
          <cell r="J3058">
            <v>0</v>
          </cell>
          <cell r="K3058">
            <v>0</v>
          </cell>
          <cell r="L3058">
            <v>-32697.05</v>
          </cell>
        </row>
        <row r="3059">
          <cell r="A3059" t="str">
            <v>3240</v>
          </cell>
          <cell r="B3059">
            <v>4</v>
          </cell>
          <cell r="C3059">
            <v>3240</v>
          </cell>
          <cell r="D3059" t="str">
            <v>DONACIONES</v>
          </cell>
          <cell r="I3059">
            <v>-32697.05</v>
          </cell>
          <cell r="J3059">
            <v>0</v>
          </cell>
          <cell r="K3059">
            <v>0</v>
          </cell>
          <cell r="L3059">
            <v>-32697.05</v>
          </cell>
        </row>
        <row r="3060">
          <cell r="A3060" t="str">
            <v>3240</v>
          </cell>
          <cell r="B3060">
            <v>4</v>
          </cell>
          <cell r="C3060">
            <v>3240</v>
          </cell>
          <cell r="D3060" t="str">
            <v>DONACIONES</v>
          </cell>
          <cell r="I3060">
            <v>-32697.05</v>
          </cell>
          <cell r="J3060">
            <v>0</v>
          </cell>
          <cell r="K3060">
            <v>0</v>
          </cell>
          <cell r="L3060">
            <v>-32697.05</v>
          </cell>
        </row>
        <row r="3061">
          <cell r="A3061" t="str">
            <v>32400003 U</v>
          </cell>
          <cell r="B3061">
            <v>12</v>
          </cell>
          <cell r="C3061" t="str">
            <v>32400003 USD</v>
          </cell>
          <cell r="D3061" t="str">
            <v>Muebles</v>
          </cell>
          <cell r="E3061">
            <v>-32697.05</v>
          </cell>
          <cell r="F3061">
            <v>0</v>
          </cell>
          <cell r="G3061">
            <v>0</v>
          </cell>
          <cell r="H3061">
            <v>-32697.05</v>
          </cell>
          <cell r="I3061">
            <v>-32697.05</v>
          </cell>
          <cell r="J3061">
            <v>0</v>
          </cell>
          <cell r="K3061">
            <v>0</v>
          </cell>
          <cell r="L3061">
            <v>-32697.05</v>
          </cell>
        </row>
        <row r="3062">
          <cell r="A3062" t="str">
            <v>3240000300</v>
          </cell>
          <cell r="B3062">
            <v>18</v>
          </cell>
          <cell r="C3062" t="str">
            <v>32400003USD-093-00</v>
          </cell>
          <cell r="D3062" t="str">
            <v>Muebles (Capital)</v>
          </cell>
          <cell r="E3062">
            <v>-32697.05</v>
          </cell>
          <cell r="F3062">
            <v>0</v>
          </cell>
          <cell r="G3062">
            <v>0</v>
          </cell>
          <cell r="H3062">
            <v>-32697.05</v>
          </cell>
          <cell r="I3062">
            <v>-32697.05</v>
          </cell>
          <cell r="J3062">
            <v>0</v>
          </cell>
          <cell r="K3062">
            <v>0</v>
          </cell>
          <cell r="L3062">
            <v>-32697.05</v>
          </cell>
        </row>
        <row r="3063">
          <cell r="A3063" t="str">
            <v>325</v>
          </cell>
          <cell r="B3063">
            <v>3</v>
          </cell>
          <cell r="C3063">
            <v>325</v>
          </cell>
          <cell r="D3063" t="str">
            <v>PROVISIONES</v>
          </cell>
          <cell r="I3063">
            <v>-3316017.75</v>
          </cell>
          <cell r="J3063">
            <v>53794.07</v>
          </cell>
          <cell r="K3063">
            <v>115842.22</v>
          </cell>
          <cell r="L3063">
            <v>-3378065.9</v>
          </cell>
        </row>
        <row r="3064">
          <cell r="A3064" t="str">
            <v>3250</v>
          </cell>
          <cell r="B3064">
            <v>4</v>
          </cell>
          <cell r="C3064">
            <v>3250</v>
          </cell>
          <cell r="D3064" t="str">
            <v>PROVISIONES</v>
          </cell>
          <cell r="I3064">
            <v>-3316017.75</v>
          </cell>
          <cell r="J3064">
            <v>53794.07</v>
          </cell>
          <cell r="K3064">
            <v>115842.22</v>
          </cell>
          <cell r="L3064">
            <v>-3378065.9</v>
          </cell>
        </row>
        <row r="3065">
          <cell r="A3065" t="str">
            <v>325001</v>
          </cell>
          <cell r="B3065">
            <v>6</v>
          </cell>
          <cell r="C3065">
            <v>325001</v>
          </cell>
          <cell r="D3065" t="str">
            <v>POR RIESGOS GENERICOS DE LA ACTIVIDAD BANCARIO</v>
          </cell>
          <cell r="I3065">
            <v>-58000</v>
          </cell>
          <cell r="J3065">
            <v>0</v>
          </cell>
          <cell r="K3065">
            <v>0</v>
          </cell>
          <cell r="L3065">
            <v>-58000</v>
          </cell>
        </row>
        <row r="3066">
          <cell r="A3066" t="str">
            <v>32500101 U</v>
          </cell>
          <cell r="B3066">
            <v>12</v>
          </cell>
          <cell r="C3066" t="str">
            <v>32500101 USD</v>
          </cell>
          <cell r="D3066" t="str">
            <v>Riesgo país</v>
          </cell>
          <cell r="E3066">
            <v>-58000</v>
          </cell>
          <cell r="F3066">
            <v>0</v>
          </cell>
          <cell r="G3066">
            <v>0</v>
          </cell>
          <cell r="H3066">
            <v>-58000</v>
          </cell>
          <cell r="I3066">
            <v>-58000</v>
          </cell>
          <cell r="J3066">
            <v>0</v>
          </cell>
          <cell r="K3066">
            <v>0</v>
          </cell>
          <cell r="L3066">
            <v>-58000</v>
          </cell>
        </row>
        <row r="3067">
          <cell r="A3067" t="str">
            <v>3250010100</v>
          </cell>
          <cell r="B3067">
            <v>18</v>
          </cell>
          <cell r="C3067" t="str">
            <v>32500101USD-150-00</v>
          </cell>
          <cell r="D3067" t="str">
            <v>Riesgo país (Previsiones por Riesgos y Perdidas)</v>
          </cell>
          <cell r="E3067">
            <v>-58000</v>
          </cell>
          <cell r="F3067">
            <v>0</v>
          </cell>
          <cell r="G3067">
            <v>0</v>
          </cell>
          <cell r="H3067">
            <v>-58000</v>
          </cell>
          <cell r="I3067">
            <v>-58000</v>
          </cell>
          <cell r="J3067">
            <v>0</v>
          </cell>
          <cell r="K3067">
            <v>0</v>
          </cell>
          <cell r="L3067">
            <v>-58000</v>
          </cell>
        </row>
        <row r="3068">
          <cell r="A3068" t="str">
            <v>325002</v>
          </cell>
          <cell r="B3068">
            <v>6</v>
          </cell>
          <cell r="C3068">
            <v>325002</v>
          </cell>
          <cell r="D3068" t="str">
            <v>POR BIENES RECIBIDOS EN PAGO O ADJUDICADOS</v>
          </cell>
          <cell r="I3068">
            <v>-3258017.75</v>
          </cell>
          <cell r="J3068">
            <v>53794.07</v>
          </cell>
          <cell r="K3068">
            <v>115842.22</v>
          </cell>
          <cell r="L3068">
            <v>-3320065.9</v>
          </cell>
        </row>
        <row r="3069">
          <cell r="A3069" t="str">
            <v>32500201 U</v>
          </cell>
          <cell r="B3069">
            <v>12</v>
          </cell>
          <cell r="C3069" t="str">
            <v>32500201 USD</v>
          </cell>
          <cell r="D3069" t="str">
            <v>Bienes Inmuebles</v>
          </cell>
          <cell r="E3069">
            <v>-3232250.01</v>
          </cell>
          <cell r="F3069">
            <v>53794.07</v>
          </cell>
          <cell r="G3069">
            <v>115036.84</v>
          </cell>
          <cell r="H3069">
            <v>-3293492.78</v>
          </cell>
          <cell r="I3069">
            <v>-3232250.01</v>
          </cell>
          <cell r="J3069">
            <v>53794.07</v>
          </cell>
          <cell r="K3069">
            <v>115036.84</v>
          </cell>
          <cell r="L3069">
            <v>-3293492.78</v>
          </cell>
        </row>
        <row r="3070">
          <cell r="A3070" t="str">
            <v>3250020102</v>
          </cell>
          <cell r="B3070">
            <v>18</v>
          </cell>
          <cell r="C3070" t="str">
            <v>32500201USD-093-02</v>
          </cell>
          <cell r="D3070" t="str">
            <v>Bienes Inmuebles (Capital)</v>
          </cell>
          <cell r="E3070">
            <v>-346897.7</v>
          </cell>
          <cell r="F3070">
            <v>23935.08</v>
          </cell>
          <cell r="G3070">
            <v>12400.73</v>
          </cell>
          <cell r="H3070">
            <v>-335363.34999999998</v>
          </cell>
          <cell r="I3070">
            <v>-346897.7</v>
          </cell>
          <cell r="J3070">
            <v>23935.08</v>
          </cell>
          <cell r="K3070">
            <v>12400.73</v>
          </cell>
          <cell r="L3070">
            <v>-335363.34999999998</v>
          </cell>
        </row>
        <row r="3071">
          <cell r="A3071" t="str">
            <v>3250020103</v>
          </cell>
          <cell r="B3071">
            <v>18</v>
          </cell>
          <cell r="C3071" t="str">
            <v>32500201USD-093-03</v>
          </cell>
          <cell r="D3071" t="str">
            <v>Bienes Inmuebles (Capital)</v>
          </cell>
          <cell r="E3071">
            <v>-125731.43</v>
          </cell>
          <cell r="F3071">
            <v>17708.330000000002</v>
          </cell>
          <cell r="G3071">
            <v>8696.39</v>
          </cell>
          <cell r="H3071">
            <v>-116719.49</v>
          </cell>
          <cell r="I3071">
            <v>-125731.43</v>
          </cell>
          <cell r="J3071">
            <v>17708.330000000002</v>
          </cell>
          <cell r="K3071">
            <v>8696.39</v>
          </cell>
          <cell r="L3071">
            <v>-116719.49</v>
          </cell>
        </row>
        <row r="3072">
          <cell r="A3072" t="str">
            <v>3250020104</v>
          </cell>
          <cell r="B3072">
            <v>18</v>
          </cell>
          <cell r="C3072" t="str">
            <v>32500201USD-093-04</v>
          </cell>
          <cell r="D3072" t="str">
            <v>Bienes Inmuebles (Capital)</v>
          </cell>
          <cell r="E3072">
            <v>-44247.99</v>
          </cell>
          <cell r="F3072">
            <v>0</v>
          </cell>
          <cell r="G3072">
            <v>371.02</v>
          </cell>
          <cell r="H3072">
            <v>-44619.01</v>
          </cell>
          <cell r="I3072">
            <v>-44247.99</v>
          </cell>
          <cell r="J3072">
            <v>0</v>
          </cell>
          <cell r="K3072">
            <v>371.02</v>
          </cell>
          <cell r="L3072">
            <v>-44619.01</v>
          </cell>
        </row>
        <row r="3073">
          <cell r="A3073" t="str">
            <v>3250020105</v>
          </cell>
          <cell r="B3073">
            <v>18</v>
          </cell>
          <cell r="C3073" t="str">
            <v>32500201USD-093-05</v>
          </cell>
          <cell r="D3073" t="str">
            <v>Bienes Inmuebles (Capital)</v>
          </cell>
          <cell r="E3073">
            <v>-9356.64</v>
          </cell>
          <cell r="F3073">
            <v>0</v>
          </cell>
          <cell r="G3073">
            <v>175</v>
          </cell>
          <cell r="H3073">
            <v>-9531.64</v>
          </cell>
          <cell r="I3073">
            <v>-9356.64</v>
          </cell>
          <cell r="J3073">
            <v>0</v>
          </cell>
          <cell r="K3073">
            <v>175</v>
          </cell>
          <cell r="L3073">
            <v>-9531.64</v>
          </cell>
        </row>
        <row r="3074">
          <cell r="A3074" t="str">
            <v>3250020107</v>
          </cell>
          <cell r="B3074">
            <v>18</v>
          </cell>
          <cell r="C3074" t="str">
            <v>32500201USD-093-07</v>
          </cell>
          <cell r="D3074" t="str">
            <v>Bienes Inmuebles (Capital)</v>
          </cell>
          <cell r="E3074">
            <v>-507025.69</v>
          </cell>
          <cell r="F3074">
            <v>0</v>
          </cell>
          <cell r="G3074">
            <v>9658.2999999999993</v>
          </cell>
          <cell r="H3074">
            <v>-516683.99</v>
          </cell>
          <cell r="I3074">
            <v>-507025.69</v>
          </cell>
          <cell r="J3074">
            <v>0</v>
          </cell>
          <cell r="K3074">
            <v>9658.2999999999993</v>
          </cell>
          <cell r="L3074">
            <v>-516683.99</v>
          </cell>
        </row>
        <row r="3075">
          <cell r="A3075" t="str">
            <v>3250020108</v>
          </cell>
          <cell r="B3075">
            <v>18</v>
          </cell>
          <cell r="C3075" t="str">
            <v>32500201USD-093-08</v>
          </cell>
          <cell r="D3075" t="str">
            <v>Bienes Inmuebles (Capital)</v>
          </cell>
          <cell r="E3075">
            <v>-25861.94</v>
          </cell>
          <cell r="F3075">
            <v>0</v>
          </cell>
          <cell r="G3075">
            <v>549.5</v>
          </cell>
          <cell r="H3075">
            <v>-26411.439999999999</v>
          </cell>
          <cell r="I3075">
            <v>-25861.94</v>
          </cell>
          <cell r="J3075">
            <v>0</v>
          </cell>
          <cell r="K3075">
            <v>549.5</v>
          </cell>
          <cell r="L3075">
            <v>-26411.439999999999</v>
          </cell>
        </row>
        <row r="3076">
          <cell r="A3076" t="str">
            <v>3250020110</v>
          </cell>
          <cell r="B3076">
            <v>18</v>
          </cell>
          <cell r="C3076" t="str">
            <v>32500201USD-093-10</v>
          </cell>
          <cell r="D3076" t="str">
            <v>Bienes Inmuebles (Capital)</v>
          </cell>
          <cell r="E3076">
            <v>-72677.38</v>
          </cell>
          <cell r="F3076">
            <v>8340.2000000000007</v>
          </cell>
          <cell r="G3076">
            <v>2586.94</v>
          </cell>
          <cell r="H3076">
            <v>-66924.12</v>
          </cell>
          <cell r="I3076">
            <v>-72677.38</v>
          </cell>
          <cell r="J3076">
            <v>8340.2000000000007</v>
          </cell>
          <cell r="K3076">
            <v>2586.94</v>
          </cell>
          <cell r="L3076">
            <v>-66924.12</v>
          </cell>
        </row>
        <row r="3077">
          <cell r="A3077" t="str">
            <v>3250020111</v>
          </cell>
          <cell r="B3077">
            <v>18</v>
          </cell>
          <cell r="C3077" t="str">
            <v>32500201USD-093-11</v>
          </cell>
          <cell r="D3077" t="str">
            <v>Bienes Inmuebles (Capital)</v>
          </cell>
          <cell r="E3077">
            <v>-4905.8599999999997</v>
          </cell>
          <cell r="F3077">
            <v>0</v>
          </cell>
          <cell r="G3077">
            <v>0</v>
          </cell>
          <cell r="H3077">
            <v>-4905.8599999999997</v>
          </cell>
          <cell r="I3077">
            <v>-4905.8599999999997</v>
          </cell>
          <cell r="J3077">
            <v>0</v>
          </cell>
          <cell r="K3077">
            <v>0</v>
          </cell>
          <cell r="L3077">
            <v>-4905.8599999999997</v>
          </cell>
        </row>
        <row r="3078">
          <cell r="A3078" t="str">
            <v>3250020112</v>
          </cell>
          <cell r="B3078">
            <v>18</v>
          </cell>
          <cell r="C3078" t="str">
            <v>32500201USD-093-12</v>
          </cell>
          <cell r="D3078" t="str">
            <v>Bienes Inmuebles (Capital)</v>
          </cell>
          <cell r="E3078">
            <v>-35312.35</v>
          </cell>
          <cell r="F3078">
            <v>0</v>
          </cell>
          <cell r="G3078">
            <v>1504.23</v>
          </cell>
          <cell r="H3078">
            <v>-36816.58</v>
          </cell>
          <cell r="I3078">
            <v>-35312.35</v>
          </cell>
          <cell r="J3078">
            <v>0</v>
          </cell>
          <cell r="K3078">
            <v>1504.23</v>
          </cell>
          <cell r="L3078">
            <v>-36816.58</v>
          </cell>
        </row>
        <row r="3079">
          <cell r="A3079" t="str">
            <v>3250020113</v>
          </cell>
          <cell r="B3079">
            <v>18</v>
          </cell>
          <cell r="C3079" t="str">
            <v>32500201USD-093-13</v>
          </cell>
          <cell r="D3079" t="str">
            <v>Bienes Inmuebles (Capital)</v>
          </cell>
          <cell r="E3079">
            <v>-19636.18</v>
          </cell>
          <cell r="F3079">
            <v>0</v>
          </cell>
          <cell r="G3079">
            <v>756.3</v>
          </cell>
          <cell r="H3079">
            <v>-20392.48</v>
          </cell>
          <cell r="I3079">
            <v>-19636.18</v>
          </cell>
          <cell r="J3079">
            <v>0</v>
          </cell>
          <cell r="K3079">
            <v>756.3</v>
          </cell>
          <cell r="L3079">
            <v>-20392.48</v>
          </cell>
        </row>
        <row r="3080">
          <cell r="A3080" t="str">
            <v>3250020117</v>
          </cell>
          <cell r="B3080">
            <v>18</v>
          </cell>
          <cell r="C3080" t="str">
            <v>32500201USD-093-17</v>
          </cell>
          <cell r="D3080" t="str">
            <v>Bienes Inmuebles (Capital)</v>
          </cell>
          <cell r="E3080">
            <v>-2916.67</v>
          </cell>
          <cell r="F3080">
            <v>0</v>
          </cell>
          <cell r="G3080">
            <v>104.16</v>
          </cell>
          <cell r="H3080">
            <v>-3020.83</v>
          </cell>
          <cell r="I3080">
            <v>-2916.67</v>
          </cell>
          <cell r="J3080">
            <v>0</v>
          </cell>
          <cell r="K3080">
            <v>104.16</v>
          </cell>
          <cell r="L3080">
            <v>-3020.83</v>
          </cell>
        </row>
        <row r="3081">
          <cell r="A3081" t="str">
            <v>3250020119</v>
          </cell>
          <cell r="B3081">
            <v>18</v>
          </cell>
          <cell r="C3081" t="str">
            <v>32500201USD-093-19</v>
          </cell>
          <cell r="D3081" t="str">
            <v>Bienes Inmuebles (Capital)</v>
          </cell>
          <cell r="E3081">
            <v>-22309.55</v>
          </cell>
          <cell r="F3081">
            <v>0</v>
          </cell>
          <cell r="G3081">
            <v>655.44</v>
          </cell>
          <cell r="H3081">
            <v>-22964.99</v>
          </cell>
          <cell r="I3081">
            <v>-22309.55</v>
          </cell>
          <cell r="J3081">
            <v>0</v>
          </cell>
          <cell r="K3081">
            <v>655.44</v>
          </cell>
          <cell r="L3081">
            <v>-22964.99</v>
          </cell>
        </row>
        <row r="3082">
          <cell r="A3082" t="str">
            <v>3250020122</v>
          </cell>
          <cell r="B3082">
            <v>18</v>
          </cell>
          <cell r="C3082" t="str">
            <v>32500201USD-093-22</v>
          </cell>
          <cell r="D3082" t="str">
            <v>Bienes Inmuebles (Capital)</v>
          </cell>
          <cell r="E3082">
            <v>-28422.03</v>
          </cell>
          <cell r="F3082">
            <v>0</v>
          </cell>
          <cell r="G3082">
            <v>714.24</v>
          </cell>
          <cell r="H3082">
            <v>-29136.27</v>
          </cell>
          <cell r="I3082">
            <v>-28422.03</v>
          </cell>
          <cell r="J3082">
            <v>0</v>
          </cell>
          <cell r="K3082">
            <v>714.24</v>
          </cell>
          <cell r="L3082">
            <v>-29136.27</v>
          </cell>
        </row>
        <row r="3083">
          <cell r="A3083" t="str">
            <v>3250020123</v>
          </cell>
          <cell r="B3083">
            <v>18</v>
          </cell>
          <cell r="C3083" t="str">
            <v>32500201USD-093-23</v>
          </cell>
          <cell r="D3083" t="str">
            <v>Bienes Inmuebles (Capital)</v>
          </cell>
          <cell r="E3083">
            <v>-44807.16</v>
          </cell>
          <cell r="F3083">
            <v>0</v>
          </cell>
          <cell r="G3083">
            <v>870.51</v>
          </cell>
          <cell r="H3083">
            <v>-45677.67</v>
          </cell>
          <cell r="I3083">
            <v>-44807.16</v>
          </cell>
          <cell r="J3083">
            <v>0</v>
          </cell>
          <cell r="K3083">
            <v>870.51</v>
          </cell>
          <cell r="L3083">
            <v>-45677.67</v>
          </cell>
        </row>
        <row r="3084">
          <cell r="A3084" t="str">
            <v>3250020124</v>
          </cell>
          <cell r="B3084">
            <v>18</v>
          </cell>
          <cell r="C3084" t="str">
            <v>32500201USD-093-24</v>
          </cell>
          <cell r="D3084" t="str">
            <v>Bienes Inmuebles (Capital)</v>
          </cell>
          <cell r="E3084">
            <v>-1875</v>
          </cell>
          <cell r="F3084">
            <v>0</v>
          </cell>
          <cell r="G3084">
            <v>312.5</v>
          </cell>
          <cell r="H3084">
            <v>-2187.5</v>
          </cell>
          <cell r="I3084">
            <v>-1875</v>
          </cell>
          <cell r="J3084">
            <v>0</v>
          </cell>
          <cell r="K3084">
            <v>312.5</v>
          </cell>
          <cell r="L3084">
            <v>-2187.5</v>
          </cell>
        </row>
        <row r="3085">
          <cell r="A3085" t="str">
            <v>3250020127</v>
          </cell>
          <cell r="B3085">
            <v>18</v>
          </cell>
          <cell r="C3085" t="str">
            <v>32500201USD-093-27</v>
          </cell>
          <cell r="D3085" t="str">
            <v>Bienes Inmuebles (Capital)</v>
          </cell>
          <cell r="E3085">
            <v>-6222.67</v>
          </cell>
          <cell r="F3085">
            <v>0</v>
          </cell>
          <cell r="G3085">
            <v>0</v>
          </cell>
          <cell r="H3085">
            <v>-6222.67</v>
          </cell>
          <cell r="I3085">
            <v>-6222.67</v>
          </cell>
          <cell r="J3085">
            <v>0</v>
          </cell>
          <cell r="K3085">
            <v>0</v>
          </cell>
          <cell r="L3085">
            <v>-6222.67</v>
          </cell>
        </row>
        <row r="3086">
          <cell r="A3086" t="str">
            <v>3250020131</v>
          </cell>
          <cell r="B3086">
            <v>18</v>
          </cell>
          <cell r="C3086" t="str">
            <v>32500201USD-093-31</v>
          </cell>
          <cell r="D3086" t="str">
            <v>Bienes Inmuebles (Capital)</v>
          </cell>
          <cell r="E3086">
            <v>-1494937.01</v>
          </cell>
          <cell r="F3086">
            <v>0</v>
          </cell>
          <cell r="G3086">
            <v>27186.400000000001</v>
          </cell>
          <cell r="H3086">
            <v>-1522123.41</v>
          </cell>
          <cell r="I3086">
            <v>-1494937.01</v>
          </cell>
          <cell r="J3086">
            <v>0</v>
          </cell>
          <cell r="K3086">
            <v>27186.400000000001</v>
          </cell>
          <cell r="L3086">
            <v>-1522123.41</v>
          </cell>
        </row>
        <row r="3087">
          <cell r="A3087" t="str">
            <v>3250020141</v>
          </cell>
          <cell r="B3087">
            <v>18</v>
          </cell>
          <cell r="C3087" t="str">
            <v>32500201USD-093-41</v>
          </cell>
          <cell r="D3087" t="str">
            <v>Bienes Inmuebles (Capital)</v>
          </cell>
          <cell r="E3087">
            <v>-439106.76</v>
          </cell>
          <cell r="F3087">
            <v>3810.46</v>
          </cell>
          <cell r="G3087">
            <v>48495.18</v>
          </cell>
          <cell r="H3087">
            <v>-483791.48</v>
          </cell>
          <cell r="I3087">
            <v>-439106.76</v>
          </cell>
          <cell r="J3087">
            <v>3810.46</v>
          </cell>
          <cell r="K3087">
            <v>48495.18</v>
          </cell>
          <cell r="L3087">
            <v>-483791.48</v>
          </cell>
        </row>
        <row r="3088">
          <cell r="A3088" t="str">
            <v>32500202 U</v>
          </cell>
          <cell r="B3088">
            <v>12</v>
          </cell>
          <cell r="C3088" t="str">
            <v>32500202 USD</v>
          </cell>
          <cell r="D3088" t="str">
            <v>Bienes Muebles</v>
          </cell>
          <cell r="E3088">
            <v>-25767.74</v>
          </cell>
          <cell r="F3088">
            <v>0</v>
          </cell>
          <cell r="G3088">
            <v>805.38</v>
          </cell>
          <cell r="H3088">
            <v>-26573.119999999999</v>
          </cell>
          <cell r="I3088">
            <v>-25767.74</v>
          </cell>
          <cell r="J3088">
            <v>0</v>
          </cell>
          <cell r="K3088">
            <v>805.38</v>
          </cell>
          <cell r="L3088">
            <v>-26573.119999999999</v>
          </cell>
        </row>
        <row r="3089">
          <cell r="A3089" t="str">
            <v>3250020203</v>
          </cell>
          <cell r="B3089">
            <v>18</v>
          </cell>
          <cell r="C3089" t="str">
            <v>32500202USD-093-03</v>
          </cell>
          <cell r="D3089" t="str">
            <v>Bienes Muebles (Capital)</v>
          </cell>
          <cell r="E3089">
            <v>-10344.27</v>
          </cell>
          <cell r="F3089">
            <v>0</v>
          </cell>
          <cell r="G3089">
            <v>505.21</v>
          </cell>
          <cell r="H3089">
            <v>-10849.48</v>
          </cell>
          <cell r="I3089">
            <v>-10344.27</v>
          </cell>
          <cell r="J3089">
            <v>0</v>
          </cell>
          <cell r="K3089">
            <v>505.21</v>
          </cell>
          <cell r="L3089">
            <v>-10849.48</v>
          </cell>
        </row>
        <row r="3090">
          <cell r="A3090" t="str">
            <v>3250020204</v>
          </cell>
          <cell r="B3090">
            <v>18</v>
          </cell>
          <cell r="C3090" t="str">
            <v>32500202USD-093-04</v>
          </cell>
          <cell r="D3090" t="str">
            <v>Bienes Muebles (Capital)</v>
          </cell>
          <cell r="E3090">
            <v>-76.5</v>
          </cell>
          <cell r="F3090">
            <v>0</v>
          </cell>
          <cell r="G3090">
            <v>8.5</v>
          </cell>
          <cell r="H3090">
            <v>-85</v>
          </cell>
          <cell r="I3090">
            <v>-76.5</v>
          </cell>
          <cell r="J3090">
            <v>0</v>
          </cell>
          <cell r="K3090">
            <v>8.5</v>
          </cell>
          <cell r="L3090">
            <v>-85</v>
          </cell>
        </row>
        <row r="3091">
          <cell r="A3091" t="str">
            <v>3250020208</v>
          </cell>
          <cell r="B3091">
            <v>18</v>
          </cell>
          <cell r="C3091" t="str">
            <v>32500202USD-093-08</v>
          </cell>
          <cell r="D3091" t="str">
            <v>Bienes Muebles (Capital)</v>
          </cell>
          <cell r="E3091">
            <v>-3375</v>
          </cell>
          <cell r="F3091">
            <v>0</v>
          </cell>
          <cell r="G3091">
            <v>187.5</v>
          </cell>
          <cell r="H3091">
            <v>-3562.5</v>
          </cell>
          <cell r="I3091">
            <v>-3375</v>
          </cell>
          <cell r="J3091">
            <v>0</v>
          </cell>
          <cell r="K3091">
            <v>187.5</v>
          </cell>
          <cell r="L3091">
            <v>-3562.5</v>
          </cell>
        </row>
        <row r="3092">
          <cell r="A3092" t="str">
            <v>3250020210</v>
          </cell>
          <cell r="B3092">
            <v>18</v>
          </cell>
          <cell r="C3092" t="str">
            <v>32500202USD-093-10</v>
          </cell>
          <cell r="D3092" t="str">
            <v>Bienes Muebles (Capital)</v>
          </cell>
          <cell r="E3092">
            <v>-1750</v>
          </cell>
          <cell r="F3092">
            <v>0</v>
          </cell>
          <cell r="G3092">
            <v>104.17</v>
          </cell>
          <cell r="H3092">
            <v>-1854.17</v>
          </cell>
          <cell r="I3092">
            <v>-1750</v>
          </cell>
          <cell r="J3092">
            <v>0</v>
          </cell>
          <cell r="K3092">
            <v>104.17</v>
          </cell>
          <cell r="L3092">
            <v>-1854.17</v>
          </cell>
        </row>
        <row r="3093">
          <cell r="A3093" t="str">
            <v>3250020211</v>
          </cell>
          <cell r="B3093">
            <v>18</v>
          </cell>
          <cell r="C3093" t="str">
            <v>32500202USD-093-11</v>
          </cell>
          <cell r="D3093" t="str">
            <v>Bienes Muebles (Capital)</v>
          </cell>
          <cell r="E3093">
            <v>-449.3</v>
          </cell>
          <cell r="F3093">
            <v>0</v>
          </cell>
          <cell r="G3093">
            <v>0</v>
          </cell>
          <cell r="H3093">
            <v>-449.3</v>
          </cell>
          <cell r="I3093">
            <v>-449.3</v>
          </cell>
          <cell r="J3093">
            <v>0</v>
          </cell>
          <cell r="K3093">
            <v>0</v>
          </cell>
          <cell r="L3093">
            <v>-449.3</v>
          </cell>
        </row>
        <row r="3094">
          <cell r="A3094" t="str">
            <v>3250020212</v>
          </cell>
          <cell r="B3094">
            <v>18</v>
          </cell>
          <cell r="C3094" t="str">
            <v>32500202USD-093-12</v>
          </cell>
          <cell r="D3094" t="str">
            <v>Bienes Muebles (Capital)</v>
          </cell>
          <cell r="E3094">
            <v>-500</v>
          </cell>
          <cell r="F3094">
            <v>0</v>
          </cell>
          <cell r="G3094">
            <v>0</v>
          </cell>
          <cell r="H3094">
            <v>-500</v>
          </cell>
          <cell r="I3094">
            <v>-500</v>
          </cell>
          <cell r="J3094">
            <v>0</v>
          </cell>
          <cell r="K3094">
            <v>0</v>
          </cell>
          <cell r="L3094">
            <v>-500</v>
          </cell>
        </row>
        <row r="3095">
          <cell r="A3095" t="str">
            <v>3250020241</v>
          </cell>
          <cell r="B3095">
            <v>18</v>
          </cell>
          <cell r="C3095" t="str">
            <v>32500202USD-093-41</v>
          </cell>
          <cell r="D3095" t="str">
            <v>Bienes Muebles (Capital)</v>
          </cell>
          <cell r="E3095">
            <v>-9272.67</v>
          </cell>
          <cell r="F3095">
            <v>0</v>
          </cell>
          <cell r="G3095">
            <v>0</v>
          </cell>
          <cell r="H3095">
            <v>-9272.67</v>
          </cell>
          <cell r="I3095">
            <v>-9272.67</v>
          </cell>
          <cell r="J3095">
            <v>0</v>
          </cell>
          <cell r="K3095">
            <v>0</v>
          </cell>
          <cell r="L3095">
            <v>-9272.67</v>
          </cell>
        </row>
        <row r="3096">
          <cell r="A3096" t="str">
            <v>4</v>
          </cell>
          <cell r="B3096">
            <v>1</v>
          </cell>
          <cell r="C3096">
            <v>4</v>
          </cell>
          <cell r="D3096" t="str">
            <v>DERECHOS FUTUROS Y CONTINGENCIAS</v>
          </cell>
          <cell r="I3096">
            <v>2719835.46</v>
          </cell>
          <cell r="J3096">
            <v>0</v>
          </cell>
          <cell r="K3096">
            <v>0</v>
          </cell>
          <cell r="L3096">
            <v>2719835.46</v>
          </cell>
        </row>
        <row r="3097">
          <cell r="A3097" t="str">
            <v>41</v>
          </cell>
          <cell r="B3097">
            <v>2</v>
          </cell>
          <cell r="C3097">
            <v>41</v>
          </cell>
          <cell r="D3097" t="str">
            <v>DERECHOS FUTUROS Y CONTINGENCIAS</v>
          </cell>
          <cell r="I3097">
            <v>2719835.46</v>
          </cell>
          <cell r="J3097">
            <v>0</v>
          </cell>
          <cell r="K3097">
            <v>0</v>
          </cell>
          <cell r="L3097">
            <v>2719835.46</v>
          </cell>
        </row>
        <row r="3098">
          <cell r="A3098" t="str">
            <v>412</v>
          </cell>
          <cell r="B3098">
            <v>3</v>
          </cell>
          <cell r="C3098">
            <v>412</v>
          </cell>
          <cell r="D3098" t="str">
            <v>CONTINGENCIAS POR AVALES Y FIANZAS</v>
          </cell>
          <cell r="I3098">
            <v>2719835.46</v>
          </cell>
          <cell r="J3098">
            <v>0</v>
          </cell>
          <cell r="K3098">
            <v>0</v>
          </cell>
          <cell r="L3098">
            <v>2719835.46</v>
          </cell>
        </row>
        <row r="3099">
          <cell r="A3099" t="str">
            <v>4120</v>
          </cell>
          <cell r="B3099">
            <v>4</v>
          </cell>
          <cell r="C3099">
            <v>4120</v>
          </cell>
          <cell r="D3099" t="str">
            <v>CONTINGENCIAS POR AVALES Y FIANZAS</v>
          </cell>
          <cell r="I3099">
            <v>2719835.46</v>
          </cell>
          <cell r="J3099">
            <v>0</v>
          </cell>
          <cell r="K3099">
            <v>0</v>
          </cell>
          <cell r="L3099">
            <v>2719835.46</v>
          </cell>
        </row>
        <row r="3100">
          <cell r="A3100" t="str">
            <v>412002</v>
          </cell>
          <cell r="B3100">
            <v>6</v>
          </cell>
          <cell r="C3100">
            <v>412002</v>
          </cell>
          <cell r="D3100" t="str">
            <v>CONTINGENCIAS POR FIANZAS A MENOS DE CINCO AÑOS PLAZO</v>
          </cell>
          <cell r="I3100">
            <v>2719835.46</v>
          </cell>
          <cell r="J3100">
            <v>0</v>
          </cell>
          <cell r="K3100">
            <v>0</v>
          </cell>
          <cell r="L3100">
            <v>2719835.46</v>
          </cell>
        </row>
        <row r="3101">
          <cell r="A3101" t="str">
            <v>41200201 U</v>
          </cell>
          <cell r="B3101">
            <v>12</v>
          </cell>
          <cell r="C3101" t="str">
            <v>41200201 USD</v>
          </cell>
          <cell r="D3101" t="str">
            <v>Empresas privadas - ML</v>
          </cell>
          <cell r="E3101">
            <v>2464740.89</v>
          </cell>
          <cell r="F3101">
            <v>0</v>
          </cell>
          <cell r="G3101">
            <v>0</v>
          </cell>
          <cell r="H3101">
            <v>2464740.89</v>
          </cell>
          <cell r="I3101">
            <v>2464740.89</v>
          </cell>
          <cell r="J3101">
            <v>0</v>
          </cell>
          <cell r="K3101">
            <v>0</v>
          </cell>
          <cell r="L3101">
            <v>2464740.89</v>
          </cell>
        </row>
        <row r="3102">
          <cell r="A3102" t="str">
            <v>4120020100</v>
          </cell>
          <cell r="B3102">
            <v>18</v>
          </cell>
          <cell r="C3102" t="str">
            <v>41200201USD-267-00</v>
          </cell>
          <cell r="D3102" t="str">
            <v>Empresas privadas - ML (Ctas. Conting/Orden - Garantías Registrados)</v>
          </cell>
          <cell r="E3102">
            <v>153105.07999999999</v>
          </cell>
          <cell r="F3102">
            <v>0</v>
          </cell>
          <cell r="G3102">
            <v>0</v>
          </cell>
          <cell r="H3102">
            <v>153105.07999999999</v>
          </cell>
          <cell r="I3102">
            <v>153105.07999999999</v>
          </cell>
          <cell r="J3102">
            <v>0</v>
          </cell>
          <cell r="K3102">
            <v>0</v>
          </cell>
          <cell r="L3102">
            <v>153105.07999999999</v>
          </cell>
        </row>
        <row r="3103">
          <cell r="A3103" t="str">
            <v>4120020103</v>
          </cell>
          <cell r="B3103">
            <v>18</v>
          </cell>
          <cell r="C3103" t="str">
            <v>41200201USD-267-03</v>
          </cell>
          <cell r="D3103" t="str">
            <v>Empresas privadas - ML (Ctas. Conting/Orden - Garantías Registrados)</v>
          </cell>
          <cell r="E3103">
            <v>27500</v>
          </cell>
          <cell r="F3103">
            <v>0</v>
          </cell>
          <cell r="G3103">
            <v>0</v>
          </cell>
          <cell r="H3103">
            <v>27500</v>
          </cell>
          <cell r="I3103">
            <v>27500</v>
          </cell>
          <cell r="J3103">
            <v>0</v>
          </cell>
          <cell r="K3103">
            <v>0</v>
          </cell>
          <cell r="L3103">
            <v>27500</v>
          </cell>
        </row>
        <row r="3104">
          <cell r="A3104" t="str">
            <v>4120020107</v>
          </cell>
          <cell r="B3104">
            <v>18</v>
          </cell>
          <cell r="C3104" t="str">
            <v>41200201USD-267-07</v>
          </cell>
          <cell r="D3104" t="str">
            <v>Empresas privadas - ML (Ctas. Conting/Orden - Garantías Registrados)</v>
          </cell>
          <cell r="E3104">
            <v>23374.95</v>
          </cell>
          <cell r="F3104">
            <v>0</v>
          </cell>
          <cell r="G3104">
            <v>0</v>
          </cell>
          <cell r="H3104">
            <v>23374.95</v>
          </cell>
          <cell r="I3104">
            <v>23374.95</v>
          </cell>
          <cell r="J3104">
            <v>0</v>
          </cell>
          <cell r="K3104">
            <v>0</v>
          </cell>
          <cell r="L3104">
            <v>23374.95</v>
          </cell>
        </row>
        <row r="3105">
          <cell r="A3105" t="str">
            <v>4120020131</v>
          </cell>
          <cell r="B3105">
            <v>18</v>
          </cell>
          <cell r="C3105" t="str">
            <v>41200201USD-267-31</v>
          </cell>
          <cell r="D3105" t="str">
            <v>Empresas privadas - ML (Ctas. Conting/Orden - Garantías Registrados)</v>
          </cell>
          <cell r="E3105">
            <v>2260760.86</v>
          </cell>
          <cell r="F3105">
            <v>0</v>
          </cell>
          <cell r="G3105">
            <v>0</v>
          </cell>
          <cell r="H3105">
            <v>2260760.86</v>
          </cell>
          <cell r="I3105">
            <v>2260760.86</v>
          </cell>
          <cell r="J3105">
            <v>0</v>
          </cell>
          <cell r="K3105">
            <v>0</v>
          </cell>
          <cell r="L3105">
            <v>2260760.86</v>
          </cell>
        </row>
        <row r="3106">
          <cell r="A3106" t="str">
            <v>41200206 U</v>
          </cell>
          <cell r="B3106">
            <v>12</v>
          </cell>
          <cell r="C3106" t="str">
            <v>41200206 USD</v>
          </cell>
          <cell r="D3106" t="str">
            <v>Particulares - ML</v>
          </cell>
          <cell r="E3106">
            <v>255094.57</v>
          </cell>
          <cell r="F3106">
            <v>0</v>
          </cell>
          <cell r="G3106">
            <v>0</v>
          </cell>
          <cell r="H3106">
            <v>255094.57</v>
          </cell>
          <cell r="I3106">
            <v>255094.57</v>
          </cell>
          <cell r="J3106">
            <v>0</v>
          </cell>
          <cell r="K3106">
            <v>0</v>
          </cell>
          <cell r="L3106">
            <v>255094.57</v>
          </cell>
        </row>
        <row r="3107">
          <cell r="A3107" t="str">
            <v>4120020600</v>
          </cell>
          <cell r="B3107">
            <v>18</v>
          </cell>
          <cell r="C3107" t="str">
            <v>41200206USD-267-00</v>
          </cell>
          <cell r="D3107" t="str">
            <v>Particulares - ML (Ctas. Conting/Orden - Garantías Registrados)</v>
          </cell>
          <cell r="E3107">
            <v>89196.84</v>
          </cell>
          <cell r="F3107">
            <v>0</v>
          </cell>
          <cell r="G3107">
            <v>0</v>
          </cell>
          <cell r="H3107">
            <v>89196.84</v>
          </cell>
          <cell r="I3107">
            <v>89196.84</v>
          </cell>
          <cell r="J3107">
            <v>0</v>
          </cell>
          <cell r="K3107">
            <v>0</v>
          </cell>
          <cell r="L3107">
            <v>89196.84</v>
          </cell>
        </row>
        <row r="3108">
          <cell r="A3108" t="str">
            <v>4120020602</v>
          </cell>
          <cell r="B3108">
            <v>18</v>
          </cell>
          <cell r="C3108" t="str">
            <v>41200206USD-267-02</v>
          </cell>
          <cell r="D3108" t="str">
            <v>Particulares - ML (Ctas. Conting/Orden - Garantías Registrados)</v>
          </cell>
          <cell r="E3108">
            <v>150</v>
          </cell>
          <cell r="F3108">
            <v>0</v>
          </cell>
          <cell r="G3108">
            <v>0</v>
          </cell>
          <cell r="H3108">
            <v>150</v>
          </cell>
          <cell r="I3108">
            <v>150</v>
          </cell>
          <cell r="J3108">
            <v>0</v>
          </cell>
          <cell r="K3108">
            <v>0</v>
          </cell>
          <cell r="L3108">
            <v>150</v>
          </cell>
        </row>
        <row r="3109">
          <cell r="A3109" t="str">
            <v>4120020617</v>
          </cell>
          <cell r="B3109">
            <v>18</v>
          </cell>
          <cell r="C3109" t="str">
            <v>41200206USD-267-17</v>
          </cell>
          <cell r="D3109" t="str">
            <v>Particulares - ML (Ctas. Conting/Orden - Garantías Registrados)</v>
          </cell>
          <cell r="E3109">
            <v>40000</v>
          </cell>
          <cell r="F3109">
            <v>0</v>
          </cell>
          <cell r="G3109">
            <v>0</v>
          </cell>
          <cell r="H3109">
            <v>40000</v>
          </cell>
          <cell r="I3109">
            <v>40000</v>
          </cell>
          <cell r="J3109">
            <v>0</v>
          </cell>
          <cell r="K3109">
            <v>0</v>
          </cell>
          <cell r="L3109">
            <v>40000</v>
          </cell>
        </row>
        <row r="3110">
          <cell r="A3110" t="str">
            <v>4120020631</v>
          </cell>
          <cell r="B3110">
            <v>18</v>
          </cell>
          <cell r="C3110" t="str">
            <v>41200206USD-267-31</v>
          </cell>
          <cell r="D3110" t="str">
            <v>Particulares - ML (Ctas. Conting/Orden - Garantías Registrados)</v>
          </cell>
          <cell r="E3110">
            <v>125747.73</v>
          </cell>
          <cell r="F3110">
            <v>0</v>
          </cell>
          <cell r="G3110">
            <v>0</v>
          </cell>
          <cell r="H3110">
            <v>125747.73</v>
          </cell>
          <cell r="I3110">
            <v>125747.73</v>
          </cell>
          <cell r="J3110">
            <v>0</v>
          </cell>
          <cell r="K3110">
            <v>0</v>
          </cell>
          <cell r="L3110">
            <v>125747.73</v>
          </cell>
        </row>
        <row r="3111">
          <cell r="A3111" t="str">
            <v>5</v>
          </cell>
          <cell r="B3111">
            <v>1</v>
          </cell>
          <cell r="C3111">
            <v>5</v>
          </cell>
          <cell r="D3111" t="str">
            <v>COMPROMISOS FUTUROS Y CONTINGENCIAS</v>
          </cell>
          <cell r="I3111">
            <v>-2719835.46</v>
          </cell>
          <cell r="J3111">
            <v>0</v>
          </cell>
          <cell r="K3111">
            <v>0</v>
          </cell>
          <cell r="L3111">
            <v>-2719835.46</v>
          </cell>
        </row>
        <row r="3112">
          <cell r="A3112" t="str">
            <v>51</v>
          </cell>
          <cell r="B3112">
            <v>2</v>
          </cell>
          <cell r="C3112">
            <v>51</v>
          </cell>
          <cell r="D3112" t="str">
            <v>COMPROMISOS FUTUROS Y CONTINGENCIAS</v>
          </cell>
          <cell r="I3112">
            <v>-2719835.46</v>
          </cell>
          <cell r="J3112">
            <v>0</v>
          </cell>
          <cell r="K3112">
            <v>0</v>
          </cell>
          <cell r="L3112">
            <v>-2719835.46</v>
          </cell>
        </row>
        <row r="3113">
          <cell r="A3113" t="str">
            <v>512</v>
          </cell>
          <cell r="B3113">
            <v>3</v>
          </cell>
          <cell r="C3113">
            <v>512</v>
          </cell>
          <cell r="D3113" t="str">
            <v>CONTINGENCIAS POR AVALES Y FIANZAS</v>
          </cell>
          <cell r="I3113">
            <v>-2719835.46</v>
          </cell>
          <cell r="J3113">
            <v>0</v>
          </cell>
          <cell r="K3113">
            <v>0</v>
          </cell>
          <cell r="L3113">
            <v>-2719835.46</v>
          </cell>
        </row>
        <row r="3114">
          <cell r="A3114" t="str">
            <v>5120</v>
          </cell>
          <cell r="B3114">
            <v>4</v>
          </cell>
          <cell r="C3114">
            <v>5120</v>
          </cell>
          <cell r="D3114" t="str">
            <v>CONTINGENCIAS POR AVALES Y FIANZAS</v>
          </cell>
          <cell r="I3114">
            <v>-2719835.46</v>
          </cell>
          <cell r="J3114">
            <v>0</v>
          </cell>
          <cell r="K3114">
            <v>0</v>
          </cell>
          <cell r="L3114">
            <v>-2719835.46</v>
          </cell>
        </row>
        <row r="3115">
          <cell r="A3115" t="str">
            <v>512002</v>
          </cell>
          <cell r="B3115">
            <v>6</v>
          </cell>
          <cell r="C3115">
            <v>512002</v>
          </cell>
          <cell r="D3115" t="str">
            <v>FIANZAS A MENOS DE CINCO AÑOS PLAZO</v>
          </cell>
          <cell r="I3115">
            <v>-2719835.46</v>
          </cell>
          <cell r="J3115">
            <v>0</v>
          </cell>
          <cell r="K3115">
            <v>0</v>
          </cell>
          <cell r="L3115">
            <v>-2719835.46</v>
          </cell>
        </row>
        <row r="3116">
          <cell r="A3116" t="str">
            <v>51200200 U</v>
          </cell>
          <cell r="B3116">
            <v>12</v>
          </cell>
          <cell r="C3116" t="str">
            <v>51200200 USD</v>
          </cell>
          <cell r="D3116" t="str">
            <v>Fianzas - ML</v>
          </cell>
          <cell r="E3116">
            <v>-2719835.46</v>
          </cell>
          <cell r="F3116">
            <v>0</v>
          </cell>
          <cell r="G3116">
            <v>0</v>
          </cell>
          <cell r="H3116">
            <v>-2719835.46</v>
          </cell>
          <cell r="I3116">
            <v>-2719835.46</v>
          </cell>
          <cell r="J3116">
            <v>0</v>
          </cell>
          <cell r="K3116">
            <v>0</v>
          </cell>
          <cell r="L3116">
            <v>-2719835.46</v>
          </cell>
        </row>
        <row r="3117">
          <cell r="A3117" t="str">
            <v>5120020000</v>
          </cell>
          <cell r="B3117">
            <v>18</v>
          </cell>
          <cell r="C3117" t="str">
            <v>51200200USD-655-00</v>
          </cell>
          <cell r="D3117" t="str">
            <v>Fianzas - ML (Cuentas de Orden - ContraCuentas)</v>
          </cell>
          <cell r="E3117">
            <v>-399843.35</v>
          </cell>
          <cell r="F3117">
            <v>0</v>
          </cell>
          <cell r="G3117">
            <v>0</v>
          </cell>
          <cell r="H3117">
            <v>-399843.35</v>
          </cell>
          <cell r="I3117">
            <v>-399843.35</v>
          </cell>
          <cell r="J3117">
            <v>0</v>
          </cell>
          <cell r="K3117">
            <v>0</v>
          </cell>
          <cell r="L3117">
            <v>-399843.35</v>
          </cell>
        </row>
        <row r="3118">
          <cell r="A3118" t="str">
            <v>5120020002</v>
          </cell>
          <cell r="B3118">
            <v>18</v>
          </cell>
          <cell r="C3118" t="str">
            <v>51200200USD-655-02</v>
          </cell>
          <cell r="D3118" t="str">
            <v>Fianzas - ML (Cuentas de Orden - ContraCuentas)</v>
          </cell>
          <cell r="E3118">
            <v>-150</v>
          </cell>
          <cell r="F3118">
            <v>0</v>
          </cell>
          <cell r="G3118">
            <v>0</v>
          </cell>
          <cell r="H3118">
            <v>-150</v>
          </cell>
          <cell r="I3118">
            <v>-150</v>
          </cell>
          <cell r="J3118">
            <v>0</v>
          </cell>
          <cell r="K3118">
            <v>0</v>
          </cell>
          <cell r="L3118">
            <v>-150</v>
          </cell>
        </row>
        <row r="3119">
          <cell r="A3119" t="str">
            <v>5120020003</v>
          </cell>
          <cell r="B3119">
            <v>18</v>
          </cell>
          <cell r="C3119" t="str">
            <v>51200200USD-655-03</v>
          </cell>
          <cell r="D3119" t="str">
            <v>Fianzas - ML (Cuentas de Orden - ContraCuentas)</v>
          </cell>
          <cell r="E3119">
            <v>-27500</v>
          </cell>
          <cell r="F3119">
            <v>0</v>
          </cell>
          <cell r="G3119">
            <v>0</v>
          </cell>
          <cell r="H3119">
            <v>-27500</v>
          </cell>
          <cell r="I3119">
            <v>-27500</v>
          </cell>
          <cell r="J3119">
            <v>0</v>
          </cell>
          <cell r="K3119">
            <v>0</v>
          </cell>
          <cell r="L3119">
            <v>-27500</v>
          </cell>
        </row>
        <row r="3120">
          <cell r="A3120" t="str">
            <v>5120020007</v>
          </cell>
          <cell r="B3120">
            <v>18</v>
          </cell>
          <cell r="C3120" t="str">
            <v>51200200USD-655-07</v>
          </cell>
          <cell r="D3120" t="str">
            <v>Fianzas - ML (Cuentas de Orden - ContraCuentas)</v>
          </cell>
          <cell r="E3120">
            <v>-23374.95</v>
          </cell>
          <cell r="F3120">
            <v>0</v>
          </cell>
          <cell r="G3120">
            <v>0</v>
          </cell>
          <cell r="H3120">
            <v>-23374.95</v>
          </cell>
          <cell r="I3120">
            <v>-23374.95</v>
          </cell>
          <cell r="J3120">
            <v>0</v>
          </cell>
          <cell r="K3120">
            <v>0</v>
          </cell>
          <cell r="L3120">
            <v>-23374.95</v>
          </cell>
        </row>
        <row r="3121">
          <cell r="A3121" t="str">
            <v>5120020017</v>
          </cell>
          <cell r="B3121">
            <v>18</v>
          </cell>
          <cell r="C3121" t="str">
            <v>51200200USD-655-17</v>
          </cell>
          <cell r="D3121" t="str">
            <v>Fianzas - ML (Cuentas de Orden - ContraCuentas)</v>
          </cell>
          <cell r="E3121">
            <v>-40000</v>
          </cell>
          <cell r="F3121">
            <v>0</v>
          </cell>
          <cell r="G3121">
            <v>0</v>
          </cell>
          <cell r="H3121">
            <v>-40000</v>
          </cell>
          <cell r="I3121">
            <v>-40000</v>
          </cell>
          <cell r="J3121">
            <v>0</v>
          </cell>
          <cell r="K3121">
            <v>0</v>
          </cell>
          <cell r="L3121">
            <v>-40000</v>
          </cell>
        </row>
        <row r="3122">
          <cell r="A3122" t="str">
            <v>5120020031</v>
          </cell>
          <cell r="B3122">
            <v>18</v>
          </cell>
          <cell r="C3122" t="str">
            <v>51200200USD-655-31</v>
          </cell>
          <cell r="D3122" t="str">
            <v>Fianzas - ML (Cuentas de Orden - ContraCuentas)</v>
          </cell>
          <cell r="E3122">
            <v>-2228967.16</v>
          </cell>
          <cell r="F3122">
            <v>0</v>
          </cell>
          <cell r="G3122">
            <v>0</v>
          </cell>
          <cell r="H3122">
            <v>-2228967.16</v>
          </cell>
          <cell r="I3122">
            <v>-2228967.16</v>
          </cell>
          <cell r="J3122">
            <v>0</v>
          </cell>
          <cell r="K3122">
            <v>0</v>
          </cell>
          <cell r="L3122">
            <v>-2228967.16</v>
          </cell>
        </row>
        <row r="3123">
          <cell r="A3123" t="str">
            <v>6</v>
          </cell>
          <cell r="B3123">
            <v>1</v>
          </cell>
          <cell r="C3123">
            <v>6</v>
          </cell>
          <cell r="D3123" t="str">
            <v>INGRESOS</v>
          </cell>
          <cell r="I3123">
            <v>-43598099.609999999</v>
          </cell>
          <cell r="J3123">
            <v>857513.64</v>
          </cell>
          <cell r="K3123">
            <v>5378227.9800000004</v>
          </cell>
          <cell r="L3123">
            <v>-48118813.950000003</v>
          </cell>
        </row>
        <row r="3124">
          <cell r="A3124" t="str">
            <v>61</v>
          </cell>
          <cell r="B3124">
            <v>2</v>
          </cell>
          <cell r="C3124">
            <v>61</v>
          </cell>
          <cell r="D3124" t="str">
            <v>INGRESOS DE OPERACIONES DE INTERMEDIACION</v>
          </cell>
          <cell r="I3124">
            <v>-37057072.609999999</v>
          </cell>
          <cell r="J3124">
            <v>384100.84</v>
          </cell>
          <cell r="K3124">
            <v>4117750.34</v>
          </cell>
          <cell r="L3124">
            <v>-40790722.109999999</v>
          </cell>
        </row>
        <row r="3125">
          <cell r="A3125" t="str">
            <v>611</v>
          </cell>
          <cell r="B3125">
            <v>3</v>
          </cell>
          <cell r="C3125">
            <v>611</v>
          </cell>
          <cell r="D3125" t="str">
            <v>INGRESOS DE OPERACIONES DE INTERMEDIACION</v>
          </cell>
          <cell r="I3125">
            <v>-37057072.609999999</v>
          </cell>
          <cell r="J3125">
            <v>384100.84</v>
          </cell>
          <cell r="K3125">
            <v>4117750.34</v>
          </cell>
          <cell r="L3125">
            <v>-40790722.109999999</v>
          </cell>
        </row>
        <row r="3126">
          <cell r="A3126" t="str">
            <v>6110</v>
          </cell>
          <cell r="B3126">
            <v>4</v>
          </cell>
          <cell r="C3126">
            <v>6110</v>
          </cell>
          <cell r="D3126" t="str">
            <v>INGRESOS DE OPERACIONES DE INTERMEDIACION</v>
          </cell>
          <cell r="I3126">
            <v>-37057072.609999999</v>
          </cell>
          <cell r="J3126">
            <v>384100.84</v>
          </cell>
          <cell r="K3126">
            <v>4117750.34</v>
          </cell>
          <cell r="L3126">
            <v>-40790722.109999999</v>
          </cell>
        </row>
        <row r="3127">
          <cell r="A3127" t="str">
            <v>611001</v>
          </cell>
          <cell r="B3127">
            <v>6</v>
          </cell>
          <cell r="C3127">
            <v>611001</v>
          </cell>
          <cell r="D3127" t="str">
            <v>CARTERA DE PRÉSTAMOS</v>
          </cell>
          <cell r="I3127">
            <v>-32399202.760000002</v>
          </cell>
          <cell r="J3127">
            <v>349236.18</v>
          </cell>
          <cell r="K3127">
            <v>3634330.49</v>
          </cell>
          <cell r="L3127">
            <v>-35684297.07</v>
          </cell>
        </row>
        <row r="3128">
          <cell r="A3128" t="str">
            <v>6110010101</v>
          </cell>
          <cell r="B3128">
            <v>14</v>
          </cell>
          <cell r="C3128" t="str">
            <v>6110010101 USD</v>
          </cell>
          <cell r="D3128" t="str">
            <v>Intereses</v>
          </cell>
          <cell r="E3128">
            <v>-31815490.969999999</v>
          </cell>
          <cell r="F3128">
            <v>348079.05</v>
          </cell>
          <cell r="G3128">
            <v>3589498.23</v>
          </cell>
          <cell r="H3128">
            <v>-35056910.149999999</v>
          </cell>
          <cell r="I3128">
            <v>-31815490.969999999</v>
          </cell>
          <cell r="J3128">
            <v>348079.05</v>
          </cell>
          <cell r="K3128">
            <v>3589498.23</v>
          </cell>
          <cell r="L3128">
            <v>-35056910.149999999</v>
          </cell>
        </row>
        <row r="3129">
          <cell r="A3129" t="str">
            <v>611001010201</v>
          </cell>
          <cell r="B3129">
            <v>20</v>
          </cell>
          <cell r="C3129" t="str">
            <v>6110010101USD-117-02</v>
          </cell>
          <cell r="D3129" t="str">
            <v>Intereses (Intereses Ganados, Préstamos)</v>
          </cell>
          <cell r="E3129">
            <v>-2114313.7000000002</v>
          </cell>
          <cell r="F3129">
            <v>23019.56</v>
          </cell>
          <cell r="G3129">
            <v>198094.38</v>
          </cell>
          <cell r="H3129">
            <v>-2289388.52</v>
          </cell>
          <cell r="I3129">
            <v>-2114313.7000000002</v>
          </cell>
          <cell r="J3129">
            <v>23019.56</v>
          </cell>
          <cell r="K3129">
            <v>198094.38</v>
          </cell>
          <cell r="L3129">
            <v>-2289388.52</v>
          </cell>
        </row>
        <row r="3130">
          <cell r="A3130" t="str">
            <v>611001010301</v>
          </cell>
          <cell r="B3130">
            <v>20</v>
          </cell>
          <cell r="C3130" t="str">
            <v>6110010101USD-117-03</v>
          </cell>
          <cell r="D3130" t="str">
            <v>Intereses (Intereses Ganados, Préstamos)</v>
          </cell>
          <cell r="E3130">
            <v>-2793294.12</v>
          </cell>
          <cell r="F3130">
            <v>23558.16</v>
          </cell>
          <cell r="G3130">
            <v>249287.36</v>
          </cell>
          <cell r="H3130">
            <v>-3019023.32</v>
          </cell>
          <cell r="I3130">
            <v>-2793294.12</v>
          </cell>
          <cell r="J3130">
            <v>23558.16</v>
          </cell>
          <cell r="K3130">
            <v>249287.36</v>
          </cell>
          <cell r="L3130">
            <v>-3019023.32</v>
          </cell>
        </row>
        <row r="3131">
          <cell r="A3131" t="str">
            <v>611001010401</v>
          </cell>
          <cell r="B3131">
            <v>20</v>
          </cell>
          <cell r="C3131" t="str">
            <v>6110010101USD-117-04</v>
          </cell>
          <cell r="D3131" t="str">
            <v>Intereses (Intereses Ganados, Préstamos)</v>
          </cell>
          <cell r="E3131">
            <v>-635606.68000000005</v>
          </cell>
          <cell r="F3131">
            <v>7056.43</v>
          </cell>
          <cell r="G3131">
            <v>64910.64</v>
          </cell>
          <cell r="H3131">
            <v>-693460.89</v>
          </cell>
          <cell r="I3131">
            <v>-635606.68000000005</v>
          </cell>
          <cell r="J3131">
            <v>7056.43</v>
          </cell>
          <cell r="K3131">
            <v>64910.64</v>
          </cell>
          <cell r="L3131">
            <v>-693460.89</v>
          </cell>
        </row>
        <row r="3132">
          <cell r="A3132" t="str">
            <v>611001010501</v>
          </cell>
          <cell r="B3132">
            <v>20</v>
          </cell>
          <cell r="C3132" t="str">
            <v>6110010101USD-117-05</v>
          </cell>
          <cell r="D3132" t="str">
            <v>Intereses (Intereses Ganados, Préstamos)</v>
          </cell>
          <cell r="E3132">
            <v>-331993.42</v>
          </cell>
          <cell r="F3132">
            <v>9177.7199999999993</v>
          </cell>
          <cell r="G3132">
            <v>36664.19</v>
          </cell>
          <cell r="H3132">
            <v>-359479.89</v>
          </cell>
          <cell r="I3132">
            <v>-331993.42</v>
          </cell>
          <cell r="J3132">
            <v>9177.7199999999993</v>
          </cell>
          <cell r="K3132">
            <v>36664.19</v>
          </cell>
          <cell r="L3132">
            <v>-359479.89</v>
          </cell>
        </row>
        <row r="3133">
          <cell r="A3133" t="str">
            <v>611001010701</v>
          </cell>
          <cell r="B3133">
            <v>20</v>
          </cell>
          <cell r="C3133" t="str">
            <v>6110010101USD-117-07</v>
          </cell>
          <cell r="D3133" t="str">
            <v>Intereses (Intereses Ganados, Préstamos)</v>
          </cell>
          <cell r="E3133">
            <v>-1315011.97</v>
          </cell>
          <cell r="F3133">
            <v>15672.67</v>
          </cell>
          <cell r="G3133">
            <v>130339.81</v>
          </cell>
          <cell r="H3133">
            <v>-1429679.11</v>
          </cell>
          <cell r="I3133">
            <v>-1315011.97</v>
          </cell>
          <cell r="J3133">
            <v>15672.67</v>
          </cell>
          <cell r="K3133">
            <v>130339.81</v>
          </cell>
          <cell r="L3133">
            <v>-1429679.11</v>
          </cell>
        </row>
        <row r="3134">
          <cell r="A3134" t="str">
            <v>611001010801</v>
          </cell>
          <cell r="B3134">
            <v>20</v>
          </cell>
          <cell r="C3134" t="str">
            <v>6110010101USD-117-08</v>
          </cell>
          <cell r="D3134" t="str">
            <v>Intereses (Intereses Ganados, Préstamos)</v>
          </cell>
          <cell r="E3134">
            <v>-681854.07</v>
          </cell>
          <cell r="F3134">
            <v>27750.560000000001</v>
          </cell>
          <cell r="G3134">
            <v>95966.53</v>
          </cell>
          <cell r="H3134">
            <v>-750070.04</v>
          </cell>
          <cell r="I3134">
            <v>-681854.07</v>
          </cell>
          <cell r="J3134">
            <v>27750.560000000001</v>
          </cell>
          <cell r="K3134">
            <v>95966.53</v>
          </cell>
          <cell r="L3134">
            <v>-750070.04</v>
          </cell>
        </row>
        <row r="3135">
          <cell r="A3135" t="str">
            <v>611001011001</v>
          </cell>
          <cell r="B3135">
            <v>20</v>
          </cell>
          <cell r="C3135" t="str">
            <v>6110010101USD-117-10</v>
          </cell>
          <cell r="D3135" t="str">
            <v>Intereses (Intereses Ganados, Préstamos)</v>
          </cell>
          <cell r="E3135">
            <v>-577790.64</v>
          </cell>
          <cell r="F3135">
            <v>12844.98</v>
          </cell>
          <cell r="G3135">
            <v>56525.67</v>
          </cell>
          <cell r="H3135">
            <v>-621471.32999999996</v>
          </cell>
          <cell r="I3135">
            <v>-577790.64</v>
          </cell>
          <cell r="J3135">
            <v>12844.98</v>
          </cell>
          <cell r="K3135">
            <v>56525.67</v>
          </cell>
          <cell r="L3135">
            <v>-621471.32999999996</v>
          </cell>
        </row>
        <row r="3136">
          <cell r="A3136" t="str">
            <v>611001011101</v>
          </cell>
          <cell r="B3136">
            <v>20</v>
          </cell>
          <cell r="C3136" t="str">
            <v>6110010101USD-117-11</v>
          </cell>
          <cell r="D3136" t="str">
            <v>Intereses (Intereses Ganados, Préstamos)</v>
          </cell>
          <cell r="E3136">
            <v>-937974.82</v>
          </cell>
          <cell r="F3136">
            <v>5349.54</v>
          </cell>
          <cell r="G3136">
            <v>80073.48</v>
          </cell>
          <cell r="H3136">
            <v>-1012698.76</v>
          </cell>
          <cell r="I3136">
            <v>-937974.82</v>
          </cell>
          <cell r="J3136">
            <v>5349.54</v>
          </cell>
          <cell r="K3136">
            <v>80073.48</v>
          </cell>
          <cell r="L3136">
            <v>-1012698.76</v>
          </cell>
        </row>
        <row r="3137">
          <cell r="A3137" t="str">
            <v>611001011201</v>
          </cell>
          <cell r="B3137">
            <v>20</v>
          </cell>
          <cell r="C3137" t="str">
            <v>6110010101USD-117-12</v>
          </cell>
          <cell r="D3137" t="str">
            <v>Intereses (Intereses Ganados, Préstamos)</v>
          </cell>
          <cell r="E3137">
            <v>-1676094.09</v>
          </cell>
          <cell r="F3137">
            <v>19832.080000000002</v>
          </cell>
          <cell r="G3137">
            <v>155651.07</v>
          </cell>
          <cell r="H3137">
            <v>-1811913.08</v>
          </cell>
          <cell r="I3137">
            <v>-1676094.09</v>
          </cell>
          <cell r="J3137">
            <v>19832.080000000002</v>
          </cell>
          <cell r="K3137">
            <v>155651.07</v>
          </cell>
          <cell r="L3137">
            <v>-1811913.08</v>
          </cell>
        </row>
        <row r="3138">
          <cell r="A3138" t="str">
            <v>611001011301</v>
          </cell>
          <cell r="B3138">
            <v>20</v>
          </cell>
          <cell r="C3138" t="str">
            <v>6110010101USD-117-13</v>
          </cell>
          <cell r="D3138" t="str">
            <v>Intereses (Intereses Ganados, Préstamos)</v>
          </cell>
          <cell r="E3138">
            <v>-796943.81</v>
          </cell>
          <cell r="F3138">
            <v>8127.72</v>
          </cell>
          <cell r="G3138">
            <v>78958.69</v>
          </cell>
          <cell r="H3138">
            <v>-867774.78</v>
          </cell>
          <cell r="I3138">
            <v>-796943.81</v>
          </cell>
          <cell r="J3138">
            <v>8127.72</v>
          </cell>
          <cell r="K3138">
            <v>78958.69</v>
          </cell>
          <cell r="L3138">
            <v>-867774.78</v>
          </cell>
        </row>
        <row r="3139">
          <cell r="A3139" t="str">
            <v>611001011701</v>
          </cell>
          <cell r="B3139">
            <v>20</v>
          </cell>
          <cell r="C3139" t="str">
            <v>6110010101USD-117-17</v>
          </cell>
          <cell r="D3139" t="str">
            <v>Intereses (Intereses Ganados, Préstamos)</v>
          </cell>
          <cell r="E3139">
            <v>-838280.46</v>
          </cell>
          <cell r="F3139">
            <v>8983.17</v>
          </cell>
          <cell r="G3139">
            <v>83299.25</v>
          </cell>
          <cell r="H3139">
            <v>-912596.54</v>
          </cell>
          <cell r="I3139">
            <v>-838280.46</v>
          </cell>
          <cell r="J3139">
            <v>8983.17</v>
          </cell>
          <cell r="K3139">
            <v>83299.25</v>
          </cell>
          <cell r="L3139">
            <v>-912596.54</v>
          </cell>
        </row>
        <row r="3140">
          <cell r="A3140" t="str">
            <v>611001011801</v>
          </cell>
          <cell r="B3140">
            <v>20</v>
          </cell>
          <cell r="C3140" t="str">
            <v>6110010101USD-117-18</v>
          </cell>
          <cell r="D3140" t="str">
            <v>Intereses (Intereses Ganados, Préstamos)</v>
          </cell>
          <cell r="E3140">
            <v>-399282.05</v>
          </cell>
          <cell r="F3140">
            <v>2961.47</v>
          </cell>
          <cell r="G3140">
            <v>35780.81</v>
          </cell>
          <cell r="H3140">
            <v>-432101.39</v>
          </cell>
          <cell r="I3140">
            <v>-399282.05</v>
          </cell>
          <cell r="J3140">
            <v>2961.47</v>
          </cell>
          <cell r="K3140">
            <v>35780.81</v>
          </cell>
          <cell r="L3140">
            <v>-432101.39</v>
          </cell>
        </row>
        <row r="3141">
          <cell r="A3141" t="str">
            <v>611001011901</v>
          </cell>
          <cell r="B3141">
            <v>20</v>
          </cell>
          <cell r="C3141" t="str">
            <v>6110010101USD-117-19</v>
          </cell>
          <cell r="D3141" t="str">
            <v>Intereses (Intereses Ganados, Préstamos)</v>
          </cell>
          <cell r="E3141">
            <v>-783495.75</v>
          </cell>
          <cell r="F3141">
            <v>12346.94</v>
          </cell>
          <cell r="G3141">
            <v>70268.789999999994</v>
          </cell>
          <cell r="H3141">
            <v>-841417.6</v>
          </cell>
          <cell r="I3141">
            <v>-783495.75</v>
          </cell>
          <cell r="J3141">
            <v>12346.94</v>
          </cell>
          <cell r="K3141">
            <v>70268.789999999994</v>
          </cell>
          <cell r="L3141">
            <v>-841417.6</v>
          </cell>
        </row>
        <row r="3142">
          <cell r="A3142" t="str">
            <v>611001012201</v>
          </cell>
          <cell r="B3142">
            <v>20</v>
          </cell>
          <cell r="C3142" t="str">
            <v>6110010101USD-117-22</v>
          </cell>
          <cell r="D3142" t="str">
            <v>Intereses (Intereses Ganados, Préstamos)</v>
          </cell>
          <cell r="E3142">
            <v>-449925.07</v>
          </cell>
          <cell r="F3142">
            <v>6386.07</v>
          </cell>
          <cell r="G3142">
            <v>40511.57</v>
          </cell>
          <cell r="H3142">
            <v>-484050.57</v>
          </cell>
          <cell r="I3142">
            <v>-449925.07</v>
          </cell>
          <cell r="J3142">
            <v>6386.07</v>
          </cell>
          <cell r="K3142">
            <v>40511.57</v>
          </cell>
          <cell r="L3142">
            <v>-484050.57</v>
          </cell>
        </row>
        <row r="3143">
          <cell r="A3143" t="str">
            <v>611001012301</v>
          </cell>
          <cell r="B3143">
            <v>20</v>
          </cell>
          <cell r="C3143" t="str">
            <v>6110010101USD-117-23</v>
          </cell>
          <cell r="D3143" t="str">
            <v>Intereses (Intereses Ganados, Préstamos)</v>
          </cell>
          <cell r="E3143">
            <v>-740627.46</v>
          </cell>
          <cell r="F3143">
            <v>7933.43</v>
          </cell>
          <cell r="G3143">
            <v>71829.39</v>
          </cell>
          <cell r="H3143">
            <v>-804523.42</v>
          </cell>
          <cell r="I3143">
            <v>-740627.46</v>
          </cell>
          <cell r="J3143">
            <v>7933.43</v>
          </cell>
          <cell r="K3143">
            <v>71829.39</v>
          </cell>
          <cell r="L3143">
            <v>-804523.42</v>
          </cell>
        </row>
        <row r="3144">
          <cell r="A3144" t="str">
            <v>611001012401</v>
          </cell>
          <cell r="B3144">
            <v>20</v>
          </cell>
          <cell r="C3144" t="str">
            <v>6110010101USD-117-24</v>
          </cell>
          <cell r="D3144" t="str">
            <v>Intereses (Intereses Ganados, Préstamos)</v>
          </cell>
          <cell r="E3144">
            <v>-523209.94</v>
          </cell>
          <cell r="F3144">
            <v>7400.51</v>
          </cell>
          <cell r="G3144">
            <v>50427.37</v>
          </cell>
          <cell r="H3144">
            <v>-566236.80000000005</v>
          </cell>
          <cell r="I3144">
            <v>-523209.94</v>
          </cell>
          <cell r="J3144">
            <v>7400.51</v>
          </cell>
          <cell r="K3144">
            <v>50427.37</v>
          </cell>
          <cell r="L3144">
            <v>-566236.80000000005</v>
          </cell>
        </row>
        <row r="3145">
          <cell r="A3145" t="str">
            <v>611001012501</v>
          </cell>
          <cell r="B3145">
            <v>20</v>
          </cell>
          <cell r="C3145" t="str">
            <v>6110010101USD-117-25</v>
          </cell>
          <cell r="D3145" t="str">
            <v>Intereses (Intereses Ganados, Préstamos)</v>
          </cell>
          <cell r="E3145">
            <v>-1183.73</v>
          </cell>
          <cell r="F3145">
            <v>0</v>
          </cell>
          <cell r="G3145">
            <v>63.7</v>
          </cell>
          <cell r="H3145">
            <v>-1247.43</v>
          </cell>
          <cell r="I3145">
            <v>-1183.73</v>
          </cell>
          <cell r="J3145">
            <v>0</v>
          </cell>
          <cell r="K3145">
            <v>63.7</v>
          </cell>
          <cell r="L3145">
            <v>-1247.43</v>
          </cell>
        </row>
        <row r="3146">
          <cell r="A3146" t="str">
            <v>611001012601</v>
          </cell>
          <cell r="B3146">
            <v>20</v>
          </cell>
          <cell r="C3146" t="str">
            <v>6110010101USD-117-26</v>
          </cell>
          <cell r="D3146" t="str">
            <v>Intereses (Intereses Ganados, Préstamos)</v>
          </cell>
          <cell r="E3146">
            <v>-567006.94999999995</v>
          </cell>
          <cell r="F3146">
            <v>5148.8100000000004</v>
          </cell>
          <cell r="G3146">
            <v>56440.73</v>
          </cell>
          <cell r="H3146">
            <v>-618298.87</v>
          </cell>
          <cell r="I3146">
            <v>-567006.94999999995</v>
          </cell>
          <cell r="J3146">
            <v>5148.8100000000004</v>
          </cell>
          <cell r="K3146">
            <v>56440.73</v>
          </cell>
          <cell r="L3146">
            <v>-618298.87</v>
          </cell>
        </row>
        <row r="3147">
          <cell r="A3147" t="str">
            <v>611001012701</v>
          </cell>
          <cell r="B3147">
            <v>20</v>
          </cell>
          <cell r="C3147" t="str">
            <v>6110010101USD-117-27</v>
          </cell>
          <cell r="D3147" t="str">
            <v>Intereses (Intereses Ganados, Préstamos)</v>
          </cell>
          <cell r="E3147">
            <v>-489400.51</v>
          </cell>
          <cell r="F3147">
            <v>5475.78</v>
          </cell>
          <cell r="G3147">
            <v>51614.68</v>
          </cell>
          <cell r="H3147">
            <v>-535539.41</v>
          </cell>
          <cell r="I3147">
            <v>-489400.51</v>
          </cell>
          <cell r="J3147">
            <v>5475.78</v>
          </cell>
          <cell r="K3147">
            <v>51614.68</v>
          </cell>
          <cell r="L3147">
            <v>-535539.41</v>
          </cell>
        </row>
        <row r="3148">
          <cell r="A3148" t="str">
            <v>611001013101</v>
          </cell>
          <cell r="B3148">
            <v>20</v>
          </cell>
          <cell r="C3148" t="str">
            <v>6110010101USD-117-31</v>
          </cell>
          <cell r="D3148" t="str">
            <v>Intereses (Intereses Ganados, Préstamos)</v>
          </cell>
          <cell r="E3148">
            <v>-13239056.75</v>
          </cell>
          <cell r="F3148">
            <v>124501.13</v>
          </cell>
          <cell r="G3148">
            <v>1808576.99</v>
          </cell>
          <cell r="H3148">
            <v>-14923132.609999999</v>
          </cell>
          <cell r="I3148">
            <v>-13239056.75</v>
          </cell>
          <cell r="J3148">
            <v>124501.13</v>
          </cell>
          <cell r="K3148">
            <v>1808576.99</v>
          </cell>
          <cell r="L3148">
            <v>-14923132.609999999</v>
          </cell>
        </row>
        <row r="3149">
          <cell r="A3149" t="str">
            <v>611001014101</v>
          </cell>
          <cell r="B3149">
            <v>20</v>
          </cell>
          <cell r="C3149" t="str">
            <v>6110010101USD-117-41</v>
          </cell>
          <cell r="D3149" t="str">
            <v>Intereses (Intereses Ganados, Préstamos)</v>
          </cell>
          <cell r="E3149">
            <v>-1921797.32</v>
          </cell>
          <cell r="F3149">
            <v>14552.32</v>
          </cell>
          <cell r="G3149">
            <v>173704.25</v>
          </cell>
          <cell r="H3149">
            <v>-2080949.25</v>
          </cell>
          <cell r="I3149">
            <v>-1921797.32</v>
          </cell>
          <cell r="J3149">
            <v>14552.32</v>
          </cell>
          <cell r="K3149">
            <v>173704.25</v>
          </cell>
          <cell r="L3149">
            <v>-2080949.25</v>
          </cell>
        </row>
        <row r="3150">
          <cell r="A3150" t="str">
            <v>611001015801</v>
          </cell>
          <cell r="B3150">
            <v>20</v>
          </cell>
          <cell r="C3150" t="str">
            <v>6110010101USD-117-58</v>
          </cell>
          <cell r="D3150" t="str">
            <v>Intereses (Intereses Ganados, Préstamos)</v>
          </cell>
          <cell r="E3150">
            <v>-1336.51</v>
          </cell>
          <cell r="F3150">
            <v>0</v>
          </cell>
          <cell r="G3150">
            <v>0</v>
          </cell>
          <cell r="H3150">
            <v>-1336.51</v>
          </cell>
          <cell r="I3150">
            <v>-1336.51</v>
          </cell>
          <cell r="J3150">
            <v>0</v>
          </cell>
          <cell r="K3150">
            <v>0</v>
          </cell>
          <cell r="L3150">
            <v>-1336.51</v>
          </cell>
        </row>
        <row r="3151">
          <cell r="A3151" t="str">
            <v>611001015901</v>
          </cell>
          <cell r="B3151">
            <v>20</v>
          </cell>
          <cell r="C3151" t="str">
            <v>6110010101USD-117-59</v>
          </cell>
          <cell r="D3151" t="str">
            <v>Intereses (Intereses Ganados, Préstamos)</v>
          </cell>
          <cell r="E3151">
            <v>-11.15</v>
          </cell>
          <cell r="F3151">
            <v>0</v>
          </cell>
          <cell r="G3151">
            <v>508.88</v>
          </cell>
          <cell r="H3151">
            <v>-520.03</v>
          </cell>
          <cell r="I3151">
            <v>-11.15</v>
          </cell>
          <cell r="J3151">
            <v>0</v>
          </cell>
          <cell r="K3151">
            <v>508.88</v>
          </cell>
          <cell r="L3151">
            <v>-520.03</v>
          </cell>
        </row>
        <row r="3152">
          <cell r="A3152" t="str">
            <v>6110010102</v>
          </cell>
          <cell r="B3152">
            <v>14</v>
          </cell>
          <cell r="C3152" t="str">
            <v>6110010102 USD</v>
          </cell>
          <cell r="D3152" t="str">
            <v>Intereses por Mora</v>
          </cell>
          <cell r="E3152">
            <v>-222087.87</v>
          </cell>
          <cell r="F3152">
            <v>379.13</v>
          </cell>
          <cell r="G3152">
            <v>13050.29</v>
          </cell>
          <cell r="H3152">
            <v>-234759.03</v>
          </cell>
          <cell r="I3152">
            <v>-222087.87</v>
          </cell>
          <cell r="J3152">
            <v>379.13</v>
          </cell>
          <cell r="K3152">
            <v>13050.29</v>
          </cell>
          <cell r="L3152">
            <v>-234759.03</v>
          </cell>
        </row>
        <row r="3153">
          <cell r="A3153" t="str">
            <v>611001010102</v>
          </cell>
          <cell r="B3153">
            <v>20</v>
          </cell>
          <cell r="C3153" t="str">
            <v>6110010102USD-110-01</v>
          </cell>
          <cell r="D3153" t="str">
            <v>Intereses por Mora (Interses por Mora en Préstamos)</v>
          </cell>
          <cell r="E3153">
            <v>-3632.17</v>
          </cell>
          <cell r="F3153">
            <v>0</v>
          </cell>
          <cell r="G3153">
            <v>140</v>
          </cell>
          <cell r="H3153">
            <v>-3772.17</v>
          </cell>
          <cell r="I3153">
            <v>-3632.17</v>
          </cell>
          <cell r="J3153">
            <v>0</v>
          </cell>
          <cell r="K3153">
            <v>140</v>
          </cell>
          <cell r="L3153">
            <v>-3772.17</v>
          </cell>
        </row>
        <row r="3154">
          <cell r="A3154" t="str">
            <v>611001010202</v>
          </cell>
          <cell r="B3154">
            <v>20</v>
          </cell>
          <cell r="C3154" t="str">
            <v>6110010102USD-110-02</v>
          </cell>
          <cell r="D3154" t="str">
            <v>Intereses por Mora (Interses por Mora en Préstamos)</v>
          </cell>
          <cell r="E3154">
            <v>-3507.63</v>
          </cell>
          <cell r="F3154">
            <v>0</v>
          </cell>
          <cell r="G3154">
            <v>131.13</v>
          </cell>
          <cell r="H3154">
            <v>-3638.76</v>
          </cell>
          <cell r="I3154">
            <v>-3507.63</v>
          </cell>
          <cell r="J3154">
            <v>0</v>
          </cell>
          <cell r="K3154">
            <v>131.13</v>
          </cell>
          <cell r="L3154">
            <v>-3638.76</v>
          </cell>
        </row>
        <row r="3155">
          <cell r="A3155" t="str">
            <v>611001010302</v>
          </cell>
          <cell r="B3155">
            <v>20</v>
          </cell>
          <cell r="C3155" t="str">
            <v>6110010102USD-110-03</v>
          </cell>
          <cell r="D3155" t="str">
            <v>Intereses por Mora (Interses por Mora en Préstamos)</v>
          </cell>
          <cell r="E3155">
            <v>-45426.05</v>
          </cell>
          <cell r="F3155">
            <v>30.23</v>
          </cell>
          <cell r="G3155">
            <v>959.6</v>
          </cell>
          <cell r="H3155">
            <v>-46355.42</v>
          </cell>
          <cell r="I3155">
            <v>-45426.05</v>
          </cell>
          <cell r="J3155">
            <v>30.23</v>
          </cell>
          <cell r="K3155">
            <v>959.6</v>
          </cell>
          <cell r="L3155">
            <v>-46355.42</v>
          </cell>
        </row>
        <row r="3156">
          <cell r="A3156" t="str">
            <v>611001010402</v>
          </cell>
          <cell r="B3156">
            <v>20</v>
          </cell>
          <cell r="C3156" t="str">
            <v>6110010102USD-110-04</v>
          </cell>
          <cell r="D3156" t="str">
            <v>Intereses por Mora (Interses por Mora en Préstamos)</v>
          </cell>
          <cell r="E3156">
            <v>-13749.11</v>
          </cell>
          <cell r="F3156">
            <v>16.64</v>
          </cell>
          <cell r="G3156">
            <v>917.99</v>
          </cell>
          <cell r="H3156">
            <v>-14650.46</v>
          </cell>
          <cell r="I3156">
            <v>-13749.11</v>
          </cell>
          <cell r="J3156">
            <v>16.64</v>
          </cell>
          <cell r="K3156">
            <v>917.99</v>
          </cell>
          <cell r="L3156">
            <v>-14650.46</v>
          </cell>
        </row>
        <row r="3157">
          <cell r="A3157" t="str">
            <v>611001010502</v>
          </cell>
          <cell r="B3157">
            <v>20</v>
          </cell>
          <cell r="C3157" t="str">
            <v>6110010102USD-110-05</v>
          </cell>
          <cell r="D3157" t="str">
            <v>Intereses por Mora (Interses por Mora en Préstamos)</v>
          </cell>
          <cell r="E3157">
            <v>-3752.78</v>
          </cell>
          <cell r="F3157">
            <v>0</v>
          </cell>
          <cell r="G3157">
            <v>239.43</v>
          </cell>
          <cell r="H3157">
            <v>-3992.21</v>
          </cell>
          <cell r="I3157">
            <v>-3752.78</v>
          </cell>
          <cell r="J3157">
            <v>0</v>
          </cell>
          <cell r="K3157">
            <v>239.43</v>
          </cell>
          <cell r="L3157">
            <v>-3992.21</v>
          </cell>
        </row>
        <row r="3158">
          <cell r="A3158" t="str">
            <v>611001010702</v>
          </cell>
          <cell r="B3158">
            <v>20</v>
          </cell>
          <cell r="C3158" t="str">
            <v>6110010102USD-110-07</v>
          </cell>
          <cell r="D3158" t="str">
            <v>Intereses por Mora (Interses por Mora en Préstamos)</v>
          </cell>
          <cell r="E3158">
            <v>-15046.17</v>
          </cell>
          <cell r="F3158">
            <v>15.12</v>
          </cell>
          <cell r="G3158">
            <v>1606.2</v>
          </cell>
          <cell r="H3158">
            <v>-16637.25</v>
          </cell>
          <cell r="I3158">
            <v>-15046.17</v>
          </cell>
          <cell r="J3158">
            <v>15.12</v>
          </cell>
          <cell r="K3158">
            <v>1606.2</v>
          </cell>
          <cell r="L3158">
            <v>-16637.25</v>
          </cell>
        </row>
        <row r="3159">
          <cell r="A3159" t="str">
            <v>611001010802</v>
          </cell>
          <cell r="B3159">
            <v>20</v>
          </cell>
          <cell r="C3159" t="str">
            <v>6110010102USD-110-08</v>
          </cell>
          <cell r="D3159" t="str">
            <v>Intereses por Mora (Interses por Mora en Préstamos)</v>
          </cell>
          <cell r="E3159">
            <v>-9269.02</v>
          </cell>
          <cell r="F3159">
            <v>73.59</v>
          </cell>
          <cell r="G3159">
            <v>940.19</v>
          </cell>
          <cell r="H3159">
            <v>-10135.620000000001</v>
          </cell>
          <cell r="I3159">
            <v>-9269.02</v>
          </cell>
          <cell r="J3159">
            <v>73.59</v>
          </cell>
          <cell r="K3159">
            <v>940.19</v>
          </cell>
          <cell r="L3159">
            <v>-10135.620000000001</v>
          </cell>
        </row>
        <row r="3160">
          <cell r="A3160" t="str">
            <v>611001011002</v>
          </cell>
          <cell r="B3160">
            <v>20</v>
          </cell>
          <cell r="C3160" t="str">
            <v>6110010102USD-110-10</v>
          </cell>
          <cell r="D3160" t="str">
            <v>Intereses por Mora (Interses por Mora en Préstamos)</v>
          </cell>
          <cell r="E3160">
            <v>-18963.240000000002</v>
          </cell>
          <cell r="F3160">
            <v>44.03</v>
          </cell>
          <cell r="G3160">
            <v>848.83</v>
          </cell>
          <cell r="H3160">
            <v>-19768.04</v>
          </cell>
          <cell r="I3160">
            <v>-18963.240000000002</v>
          </cell>
          <cell r="J3160">
            <v>44.03</v>
          </cell>
          <cell r="K3160">
            <v>848.83</v>
          </cell>
          <cell r="L3160">
            <v>-19768.04</v>
          </cell>
        </row>
        <row r="3161">
          <cell r="A3161" t="str">
            <v>611001011102</v>
          </cell>
          <cell r="B3161">
            <v>20</v>
          </cell>
          <cell r="C3161" t="str">
            <v>6110010102USD-110-11</v>
          </cell>
          <cell r="D3161" t="str">
            <v>Intereses por Mora (Interses por Mora en Préstamos)</v>
          </cell>
          <cell r="E3161">
            <v>-10836.93</v>
          </cell>
          <cell r="F3161">
            <v>0</v>
          </cell>
          <cell r="G3161">
            <v>717.06</v>
          </cell>
          <cell r="H3161">
            <v>-11553.99</v>
          </cell>
          <cell r="I3161">
            <v>-10836.93</v>
          </cell>
          <cell r="J3161">
            <v>0</v>
          </cell>
          <cell r="K3161">
            <v>717.06</v>
          </cell>
          <cell r="L3161">
            <v>-11553.99</v>
          </cell>
        </row>
        <row r="3162">
          <cell r="A3162" t="str">
            <v>611001011202</v>
          </cell>
          <cell r="B3162">
            <v>20</v>
          </cell>
          <cell r="C3162" t="str">
            <v>6110010102USD-110-12</v>
          </cell>
          <cell r="D3162" t="str">
            <v>Intereses por Mora (Interses por Mora en Préstamos)</v>
          </cell>
          <cell r="E3162">
            <v>-10799.66</v>
          </cell>
          <cell r="F3162">
            <v>7.67</v>
          </cell>
          <cell r="G3162">
            <v>848.72</v>
          </cell>
          <cell r="H3162">
            <v>-11640.71</v>
          </cell>
          <cell r="I3162">
            <v>-10799.66</v>
          </cell>
          <cell r="J3162">
            <v>7.67</v>
          </cell>
          <cell r="K3162">
            <v>848.72</v>
          </cell>
          <cell r="L3162">
            <v>-11640.71</v>
          </cell>
        </row>
        <row r="3163">
          <cell r="A3163" t="str">
            <v>611001011302</v>
          </cell>
          <cell r="B3163">
            <v>20</v>
          </cell>
          <cell r="C3163" t="str">
            <v>6110010102USD-110-13</v>
          </cell>
          <cell r="D3163" t="str">
            <v>Intereses por Mora (Interses por Mora en Préstamos)</v>
          </cell>
          <cell r="E3163">
            <v>-23447.5</v>
          </cell>
          <cell r="F3163">
            <v>0</v>
          </cell>
          <cell r="G3163">
            <v>1824.74</v>
          </cell>
          <cell r="H3163">
            <v>-25272.240000000002</v>
          </cell>
          <cell r="I3163">
            <v>-23447.5</v>
          </cell>
          <cell r="J3163">
            <v>0</v>
          </cell>
          <cell r="K3163">
            <v>1824.74</v>
          </cell>
          <cell r="L3163">
            <v>-25272.240000000002</v>
          </cell>
        </row>
        <row r="3164">
          <cell r="A3164" t="str">
            <v>611001011702</v>
          </cell>
          <cell r="B3164">
            <v>20</v>
          </cell>
          <cell r="C3164" t="str">
            <v>6110010102USD-110-17</v>
          </cell>
          <cell r="D3164" t="str">
            <v>Intereses por Mora (Interses por Mora en Préstamos)</v>
          </cell>
          <cell r="E3164">
            <v>-8248.65</v>
          </cell>
          <cell r="F3164">
            <v>0</v>
          </cell>
          <cell r="G3164">
            <v>662.92</v>
          </cell>
          <cell r="H3164">
            <v>-8911.57</v>
          </cell>
          <cell r="I3164">
            <v>-8248.65</v>
          </cell>
          <cell r="J3164">
            <v>0</v>
          </cell>
          <cell r="K3164">
            <v>662.92</v>
          </cell>
          <cell r="L3164">
            <v>-8911.57</v>
          </cell>
        </row>
        <row r="3165">
          <cell r="A3165" t="str">
            <v>611001011802</v>
          </cell>
          <cell r="B3165">
            <v>20</v>
          </cell>
          <cell r="C3165" t="str">
            <v>6110010102USD-110-18</v>
          </cell>
          <cell r="D3165" t="str">
            <v>Intereses por Mora (Interses por Mora en Préstamos)</v>
          </cell>
          <cell r="E3165">
            <v>-4326.37</v>
          </cell>
          <cell r="F3165">
            <v>0</v>
          </cell>
          <cell r="G3165">
            <v>59.95</v>
          </cell>
          <cell r="H3165">
            <v>-4386.32</v>
          </cell>
          <cell r="I3165">
            <v>-4326.37</v>
          </cell>
          <cell r="J3165">
            <v>0</v>
          </cell>
          <cell r="K3165">
            <v>59.95</v>
          </cell>
          <cell r="L3165">
            <v>-4386.32</v>
          </cell>
        </row>
        <row r="3166">
          <cell r="A3166" t="str">
            <v>611001011902</v>
          </cell>
          <cell r="B3166">
            <v>20</v>
          </cell>
          <cell r="C3166" t="str">
            <v>6110010102USD-110-19</v>
          </cell>
          <cell r="D3166" t="str">
            <v>Intereses por Mora (Interses por Mora en Préstamos)</v>
          </cell>
          <cell r="E3166">
            <v>-15472.62</v>
          </cell>
          <cell r="F3166">
            <v>0</v>
          </cell>
          <cell r="G3166">
            <v>596.62</v>
          </cell>
          <cell r="H3166">
            <v>-16069.24</v>
          </cell>
          <cell r="I3166">
            <v>-15472.62</v>
          </cell>
          <cell r="J3166">
            <v>0</v>
          </cell>
          <cell r="K3166">
            <v>596.62</v>
          </cell>
          <cell r="L3166">
            <v>-16069.24</v>
          </cell>
        </row>
        <row r="3167">
          <cell r="A3167" t="str">
            <v>611001012202</v>
          </cell>
          <cell r="B3167">
            <v>20</v>
          </cell>
          <cell r="C3167" t="str">
            <v>6110010102USD-110-22</v>
          </cell>
          <cell r="D3167" t="str">
            <v>Intereses por Mora (Interses por Mora en Préstamos)</v>
          </cell>
          <cell r="E3167">
            <v>-8865.1299999999992</v>
          </cell>
          <cell r="F3167">
            <v>0</v>
          </cell>
          <cell r="G3167">
            <v>236.01</v>
          </cell>
          <cell r="H3167">
            <v>-9101.14</v>
          </cell>
          <cell r="I3167">
            <v>-8865.1299999999992</v>
          </cell>
          <cell r="J3167">
            <v>0</v>
          </cell>
          <cell r="K3167">
            <v>236.01</v>
          </cell>
          <cell r="L3167">
            <v>-9101.14</v>
          </cell>
        </row>
        <row r="3168">
          <cell r="A3168" t="str">
            <v>611001012302</v>
          </cell>
          <cell r="B3168">
            <v>20</v>
          </cell>
          <cell r="C3168" t="str">
            <v>6110010102USD-110-23</v>
          </cell>
          <cell r="D3168" t="str">
            <v>Intereses por Mora (Interses por Mora en Préstamos)</v>
          </cell>
          <cell r="E3168">
            <v>-4863.4399999999996</v>
          </cell>
          <cell r="F3168">
            <v>0</v>
          </cell>
          <cell r="G3168">
            <v>282.37</v>
          </cell>
          <cell r="H3168">
            <v>-5145.8100000000004</v>
          </cell>
          <cell r="I3168">
            <v>-4863.4399999999996</v>
          </cell>
          <cell r="J3168">
            <v>0</v>
          </cell>
          <cell r="K3168">
            <v>282.37</v>
          </cell>
          <cell r="L3168">
            <v>-5145.8100000000004</v>
          </cell>
        </row>
        <row r="3169">
          <cell r="A3169" t="str">
            <v>611001012402</v>
          </cell>
          <cell r="B3169">
            <v>20</v>
          </cell>
          <cell r="C3169" t="str">
            <v>6110010102USD-110-24</v>
          </cell>
          <cell r="D3169" t="str">
            <v>Intereses por Mora (Interses por Mora en Préstamos)</v>
          </cell>
          <cell r="E3169">
            <v>-3677.21</v>
          </cell>
          <cell r="F3169">
            <v>5.79</v>
          </cell>
          <cell r="G3169">
            <v>682.89</v>
          </cell>
          <cell r="H3169">
            <v>-4354.3100000000004</v>
          </cell>
          <cell r="I3169">
            <v>-3677.21</v>
          </cell>
          <cell r="J3169">
            <v>5.79</v>
          </cell>
          <cell r="K3169">
            <v>682.89</v>
          </cell>
          <cell r="L3169">
            <v>-4354.3100000000004</v>
          </cell>
        </row>
        <row r="3170">
          <cell r="A3170" t="str">
            <v>611001012602</v>
          </cell>
          <cell r="B3170">
            <v>20</v>
          </cell>
          <cell r="C3170" t="str">
            <v>6110010102USD-110-26</v>
          </cell>
          <cell r="D3170" t="str">
            <v>Intereses por Mora (Interses por Mora en Préstamos)</v>
          </cell>
          <cell r="E3170">
            <v>-804.85</v>
          </cell>
          <cell r="F3170">
            <v>0</v>
          </cell>
          <cell r="G3170">
            <v>100.62</v>
          </cell>
          <cell r="H3170">
            <v>-905.47</v>
          </cell>
          <cell r="I3170">
            <v>-804.85</v>
          </cell>
          <cell r="J3170">
            <v>0</v>
          </cell>
          <cell r="K3170">
            <v>100.62</v>
          </cell>
          <cell r="L3170">
            <v>-905.47</v>
          </cell>
        </row>
        <row r="3171">
          <cell r="A3171" t="str">
            <v>611001012702</v>
          </cell>
          <cell r="B3171">
            <v>20</v>
          </cell>
          <cell r="C3171" t="str">
            <v>6110010102USD-110-27</v>
          </cell>
          <cell r="D3171" t="str">
            <v>Intereses por Mora (Interses por Mora en Préstamos)</v>
          </cell>
          <cell r="E3171">
            <v>-1200.07</v>
          </cell>
          <cell r="F3171">
            <v>176.45</v>
          </cell>
          <cell r="G3171">
            <v>387.47</v>
          </cell>
          <cell r="H3171">
            <v>-1411.09</v>
          </cell>
          <cell r="I3171">
            <v>-1200.07</v>
          </cell>
          <cell r="J3171">
            <v>176.45</v>
          </cell>
          <cell r="K3171">
            <v>387.47</v>
          </cell>
          <cell r="L3171">
            <v>-1411.09</v>
          </cell>
        </row>
        <row r="3172">
          <cell r="A3172" t="str">
            <v>611001013102</v>
          </cell>
          <cell r="B3172">
            <v>20</v>
          </cell>
          <cell r="C3172" t="str">
            <v>6110010102USD-110-31</v>
          </cell>
          <cell r="D3172" t="str">
            <v>Intereses por Mora (Interses por Mora en Préstamos)</v>
          </cell>
          <cell r="E3172">
            <v>-2028.63</v>
          </cell>
          <cell r="F3172">
            <v>0</v>
          </cell>
          <cell r="G3172">
            <v>362.18</v>
          </cell>
          <cell r="H3172">
            <v>-2390.81</v>
          </cell>
          <cell r="I3172">
            <v>-2028.63</v>
          </cell>
          <cell r="J3172">
            <v>0</v>
          </cell>
          <cell r="K3172">
            <v>362.18</v>
          </cell>
          <cell r="L3172">
            <v>-2390.81</v>
          </cell>
        </row>
        <row r="3173">
          <cell r="A3173" t="str">
            <v>611001014102</v>
          </cell>
          <cell r="B3173">
            <v>20</v>
          </cell>
          <cell r="C3173" t="str">
            <v>6110010102USD-110-41</v>
          </cell>
          <cell r="D3173" t="str">
            <v>Intereses por Mora (Interses por Mora en Préstamos)</v>
          </cell>
          <cell r="E3173">
            <v>-14170.64</v>
          </cell>
          <cell r="F3173">
            <v>9.61</v>
          </cell>
          <cell r="G3173">
            <v>505.37</v>
          </cell>
          <cell r="H3173">
            <v>-14666.4</v>
          </cell>
          <cell r="I3173">
            <v>-14170.64</v>
          </cell>
          <cell r="J3173">
            <v>9.61</v>
          </cell>
          <cell r="K3173">
            <v>505.37</v>
          </cell>
          <cell r="L3173">
            <v>-14666.4</v>
          </cell>
        </row>
        <row r="3174">
          <cell r="A3174" t="str">
            <v>6110010103</v>
          </cell>
          <cell r="B3174">
            <v>14</v>
          </cell>
          <cell r="C3174" t="str">
            <v>6110010103 USD</v>
          </cell>
          <cell r="D3174" t="str">
            <v>Intereses por sobregiro en cuenta</v>
          </cell>
          <cell r="E3174">
            <v>-73089.539999999994</v>
          </cell>
          <cell r="F3174">
            <v>0</v>
          </cell>
          <cell r="G3174">
            <v>6052.67</v>
          </cell>
          <cell r="H3174">
            <v>-79142.210000000006</v>
          </cell>
          <cell r="I3174">
            <v>-73089.539999999994</v>
          </cell>
          <cell r="J3174">
            <v>0</v>
          </cell>
          <cell r="K3174">
            <v>6052.67</v>
          </cell>
          <cell r="L3174">
            <v>-79142.210000000006</v>
          </cell>
        </row>
        <row r="3175">
          <cell r="A3175" t="str">
            <v>611001010203</v>
          </cell>
          <cell r="B3175">
            <v>20</v>
          </cell>
          <cell r="C3175" t="str">
            <v>6110010103USD-117-02</v>
          </cell>
          <cell r="D3175" t="str">
            <v>Intereses por sobregiro en cuenta (Intereses Ganados, Préstamos)</v>
          </cell>
          <cell r="E3175">
            <v>-2289.06</v>
          </cell>
          <cell r="F3175">
            <v>0</v>
          </cell>
          <cell r="G3175">
            <v>66.83</v>
          </cell>
          <cell r="H3175">
            <v>-2355.89</v>
          </cell>
          <cell r="I3175">
            <v>-2289.06</v>
          </cell>
          <cell r="J3175">
            <v>0</v>
          </cell>
          <cell r="K3175">
            <v>66.83</v>
          </cell>
          <cell r="L3175">
            <v>-2355.89</v>
          </cell>
        </row>
        <row r="3176">
          <cell r="A3176" t="str">
            <v>611001010303</v>
          </cell>
          <cell r="B3176">
            <v>20</v>
          </cell>
          <cell r="C3176" t="str">
            <v>6110010103USD-117-03</v>
          </cell>
          <cell r="D3176" t="str">
            <v>Intereses por sobregiro en cuenta (Intereses Ganados, Préstamos)</v>
          </cell>
          <cell r="E3176">
            <v>-12706.9</v>
          </cell>
          <cell r="F3176">
            <v>0</v>
          </cell>
          <cell r="G3176">
            <v>844.8</v>
          </cell>
          <cell r="H3176">
            <v>-13551.7</v>
          </cell>
          <cell r="I3176">
            <v>-12706.9</v>
          </cell>
          <cell r="J3176">
            <v>0</v>
          </cell>
          <cell r="K3176">
            <v>844.8</v>
          </cell>
          <cell r="L3176">
            <v>-13551.7</v>
          </cell>
        </row>
        <row r="3177">
          <cell r="A3177" t="str">
            <v>611001010703</v>
          </cell>
          <cell r="B3177">
            <v>20</v>
          </cell>
          <cell r="C3177" t="str">
            <v>6110010103USD-117-07</v>
          </cell>
          <cell r="D3177" t="str">
            <v>Intereses por sobregiro en cuenta (Intereses Ganados, Préstamos)</v>
          </cell>
          <cell r="E3177">
            <v>-411.07</v>
          </cell>
          <cell r="F3177">
            <v>0</v>
          </cell>
          <cell r="G3177">
            <v>0</v>
          </cell>
          <cell r="H3177">
            <v>-411.07</v>
          </cell>
          <cell r="I3177">
            <v>-411.07</v>
          </cell>
          <cell r="J3177">
            <v>0</v>
          </cell>
          <cell r="K3177">
            <v>0</v>
          </cell>
          <cell r="L3177">
            <v>-411.07</v>
          </cell>
        </row>
        <row r="3178">
          <cell r="A3178" t="str">
            <v>611001010803</v>
          </cell>
          <cell r="B3178">
            <v>20</v>
          </cell>
          <cell r="C3178" t="str">
            <v>6110010103USD-117-08</v>
          </cell>
          <cell r="D3178" t="str">
            <v>Intereses por sobregiro en cuenta (Intereses Ganados, Préstamos)</v>
          </cell>
          <cell r="E3178">
            <v>-228.73</v>
          </cell>
          <cell r="F3178">
            <v>0</v>
          </cell>
          <cell r="G3178">
            <v>67.8</v>
          </cell>
          <cell r="H3178">
            <v>-296.52999999999997</v>
          </cell>
          <cell r="I3178">
            <v>-228.73</v>
          </cell>
          <cell r="J3178">
            <v>0</v>
          </cell>
          <cell r="K3178">
            <v>67.8</v>
          </cell>
          <cell r="L3178">
            <v>-296.52999999999997</v>
          </cell>
        </row>
        <row r="3179">
          <cell r="A3179" t="str">
            <v>611001011003</v>
          </cell>
          <cell r="B3179">
            <v>20</v>
          </cell>
          <cell r="C3179" t="str">
            <v>6110010103USD-117-10</v>
          </cell>
          <cell r="D3179" t="str">
            <v>Intereses por sobregiro en cuenta (Intereses Ganados, Préstamos)</v>
          </cell>
          <cell r="E3179">
            <v>-795.47</v>
          </cell>
          <cell r="F3179">
            <v>0</v>
          </cell>
          <cell r="G3179">
            <v>0</v>
          </cell>
          <cell r="H3179">
            <v>-795.47</v>
          </cell>
          <cell r="I3179">
            <v>-795.47</v>
          </cell>
          <cell r="J3179">
            <v>0</v>
          </cell>
          <cell r="K3179">
            <v>0</v>
          </cell>
          <cell r="L3179">
            <v>-795.47</v>
          </cell>
        </row>
        <row r="3180">
          <cell r="A3180" t="str">
            <v>611001011203</v>
          </cell>
          <cell r="B3180">
            <v>20</v>
          </cell>
          <cell r="C3180" t="str">
            <v>6110010103USD-117-12</v>
          </cell>
          <cell r="D3180" t="str">
            <v>Intereses por sobregiro en cuenta (Intereses Ganados, Préstamos)</v>
          </cell>
          <cell r="E3180">
            <v>-9579.33</v>
          </cell>
          <cell r="F3180">
            <v>0</v>
          </cell>
          <cell r="G3180">
            <v>674.57</v>
          </cell>
          <cell r="H3180">
            <v>-10253.9</v>
          </cell>
          <cell r="I3180">
            <v>-9579.33</v>
          </cell>
          <cell r="J3180">
            <v>0</v>
          </cell>
          <cell r="K3180">
            <v>674.57</v>
          </cell>
          <cell r="L3180">
            <v>-10253.9</v>
          </cell>
        </row>
        <row r="3181">
          <cell r="A3181" t="str">
            <v>611001011303</v>
          </cell>
          <cell r="B3181">
            <v>20</v>
          </cell>
          <cell r="C3181" t="str">
            <v>6110010103USD-117-13</v>
          </cell>
          <cell r="D3181" t="str">
            <v>Intereses por sobregiro en cuenta (Intereses Ganados, Préstamos)</v>
          </cell>
          <cell r="E3181">
            <v>-159.62</v>
          </cell>
          <cell r="F3181">
            <v>0</v>
          </cell>
          <cell r="G3181">
            <v>0</v>
          </cell>
          <cell r="H3181">
            <v>-159.62</v>
          </cell>
          <cell r="I3181">
            <v>-159.62</v>
          </cell>
          <cell r="J3181">
            <v>0</v>
          </cell>
          <cell r="K3181">
            <v>0</v>
          </cell>
          <cell r="L3181">
            <v>-159.62</v>
          </cell>
        </row>
        <row r="3182">
          <cell r="A3182" t="str">
            <v>611001011703</v>
          </cell>
          <cell r="B3182">
            <v>20</v>
          </cell>
          <cell r="C3182" t="str">
            <v>6110010103USD-117-17</v>
          </cell>
          <cell r="D3182" t="str">
            <v>Intereses por sobregiro en cuenta (Intereses Ganados, Préstamos)</v>
          </cell>
          <cell r="E3182">
            <v>-764.5</v>
          </cell>
          <cell r="F3182">
            <v>0</v>
          </cell>
          <cell r="G3182">
            <v>0</v>
          </cell>
          <cell r="H3182">
            <v>-764.5</v>
          </cell>
          <cell r="I3182">
            <v>-764.5</v>
          </cell>
          <cell r="J3182">
            <v>0</v>
          </cell>
          <cell r="K3182">
            <v>0</v>
          </cell>
          <cell r="L3182">
            <v>-764.5</v>
          </cell>
        </row>
        <row r="3183">
          <cell r="A3183" t="str">
            <v>611001011803</v>
          </cell>
          <cell r="B3183">
            <v>20</v>
          </cell>
          <cell r="C3183" t="str">
            <v>6110010103USD-117-18</v>
          </cell>
          <cell r="D3183" t="str">
            <v>Intereses por sobregiro en cuenta (Intereses Ganados, Préstamos)</v>
          </cell>
          <cell r="E3183">
            <v>-169.86</v>
          </cell>
          <cell r="F3183">
            <v>0</v>
          </cell>
          <cell r="G3183">
            <v>0</v>
          </cell>
          <cell r="H3183">
            <v>-169.86</v>
          </cell>
          <cell r="I3183">
            <v>-169.86</v>
          </cell>
          <cell r="J3183">
            <v>0</v>
          </cell>
          <cell r="K3183">
            <v>0</v>
          </cell>
          <cell r="L3183">
            <v>-169.86</v>
          </cell>
        </row>
        <row r="3184">
          <cell r="A3184" t="str">
            <v>611001011903</v>
          </cell>
          <cell r="B3184">
            <v>20</v>
          </cell>
          <cell r="C3184" t="str">
            <v>6110010103USD-117-19</v>
          </cell>
          <cell r="D3184" t="str">
            <v>Intereses por sobregiro en cuenta (Intereses Ganados, Préstamos)</v>
          </cell>
          <cell r="E3184">
            <v>-530.77</v>
          </cell>
          <cell r="F3184">
            <v>0</v>
          </cell>
          <cell r="G3184">
            <v>187.26</v>
          </cell>
          <cell r="H3184">
            <v>-718.03</v>
          </cell>
          <cell r="I3184">
            <v>-530.77</v>
          </cell>
          <cell r="J3184">
            <v>0</v>
          </cell>
          <cell r="K3184">
            <v>187.26</v>
          </cell>
          <cell r="L3184">
            <v>-718.03</v>
          </cell>
        </row>
        <row r="3185">
          <cell r="A3185" t="str">
            <v>611001012203</v>
          </cell>
          <cell r="B3185">
            <v>20</v>
          </cell>
          <cell r="C3185" t="str">
            <v>6110010103USD-117-22</v>
          </cell>
          <cell r="D3185" t="str">
            <v>Intereses por sobregiro en cuenta (Intereses Ganados, Préstamos)</v>
          </cell>
          <cell r="E3185">
            <v>-263.27</v>
          </cell>
          <cell r="F3185">
            <v>0</v>
          </cell>
          <cell r="G3185">
            <v>0</v>
          </cell>
          <cell r="H3185">
            <v>-263.27</v>
          </cell>
          <cell r="I3185">
            <v>-263.27</v>
          </cell>
          <cell r="J3185">
            <v>0</v>
          </cell>
          <cell r="K3185">
            <v>0</v>
          </cell>
          <cell r="L3185">
            <v>-263.27</v>
          </cell>
        </row>
        <row r="3186">
          <cell r="A3186" t="str">
            <v>611001012303</v>
          </cell>
          <cell r="B3186">
            <v>20</v>
          </cell>
          <cell r="C3186" t="str">
            <v>6110010103USD-117-23</v>
          </cell>
          <cell r="D3186" t="str">
            <v>Intereses por sobregiro en cuenta (Intereses Ganados, Préstamos)</v>
          </cell>
          <cell r="E3186">
            <v>-359.74</v>
          </cell>
          <cell r="F3186">
            <v>0</v>
          </cell>
          <cell r="G3186">
            <v>0</v>
          </cell>
          <cell r="H3186">
            <v>-359.74</v>
          </cell>
          <cell r="I3186">
            <v>-359.74</v>
          </cell>
          <cell r="J3186">
            <v>0</v>
          </cell>
          <cell r="K3186">
            <v>0</v>
          </cell>
          <cell r="L3186">
            <v>-359.74</v>
          </cell>
        </row>
        <row r="3187">
          <cell r="A3187" t="str">
            <v>611001012603</v>
          </cell>
          <cell r="B3187">
            <v>20</v>
          </cell>
          <cell r="C3187" t="str">
            <v>6110010103USD-117-26</v>
          </cell>
          <cell r="D3187" t="str">
            <v>Intereses por sobregiro en cuenta (Intereses Ganados, Préstamos)</v>
          </cell>
          <cell r="E3187">
            <v>-7053.04</v>
          </cell>
          <cell r="F3187">
            <v>0</v>
          </cell>
          <cell r="G3187">
            <v>0</v>
          </cell>
          <cell r="H3187">
            <v>-7053.04</v>
          </cell>
          <cell r="I3187">
            <v>-7053.04</v>
          </cell>
          <cell r="J3187">
            <v>0</v>
          </cell>
          <cell r="K3187">
            <v>0</v>
          </cell>
          <cell r="L3187">
            <v>-7053.04</v>
          </cell>
        </row>
        <row r="3188">
          <cell r="A3188" t="str">
            <v>611001012703</v>
          </cell>
          <cell r="B3188">
            <v>20</v>
          </cell>
          <cell r="C3188" t="str">
            <v>6110010103USD-117-27</v>
          </cell>
          <cell r="D3188" t="str">
            <v>Intereses por sobregiro en cuenta (Intereses Ganados, Préstamos)</v>
          </cell>
          <cell r="E3188">
            <v>-1841.64</v>
          </cell>
          <cell r="F3188">
            <v>0</v>
          </cell>
          <cell r="G3188">
            <v>192.56</v>
          </cell>
          <cell r="H3188">
            <v>-2034.2</v>
          </cell>
          <cell r="I3188">
            <v>-1841.64</v>
          </cell>
          <cell r="J3188">
            <v>0</v>
          </cell>
          <cell r="K3188">
            <v>192.56</v>
          </cell>
          <cell r="L3188">
            <v>-2034.2</v>
          </cell>
        </row>
        <row r="3189">
          <cell r="A3189" t="str">
            <v>611001013103</v>
          </cell>
          <cell r="B3189">
            <v>20</v>
          </cell>
          <cell r="C3189" t="str">
            <v>6110010103USD-117-31</v>
          </cell>
          <cell r="D3189" t="str">
            <v>Intereses por sobregiro en cuenta (Intereses Ganados, Préstamos)</v>
          </cell>
          <cell r="E3189">
            <v>-35722.980000000003</v>
          </cell>
          <cell r="F3189">
            <v>0</v>
          </cell>
          <cell r="G3189">
            <v>4018.85</v>
          </cell>
          <cell r="H3189">
            <v>-39741.83</v>
          </cell>
          <cell r="I3189">
            <v>-35722.980000000003</v>
          </cell>
          <cell r="J3189">
            <v>0</v>
          </cell>
          <cell r="K3189">
            <v>4018.85</v>
          </cell>
          <cell r="L3189">
            <v>-39741.83</v>
          </cell>
        </row>
        <row r="3190">
          <cell r="A3190" t="str">
            <v>611001014103</v>
          </cell>
          <cell r="B3190">
            <v>20</v>
          </cell>
          <cell r="C3190" t="str">
            <v>6110010103USD-117-41</v>
          </cell>
          <cell r="D3190" t="str">
            <v>Intereses por sobregiro en cuenta (Intereses Ganados, Préstamos)</v>
          </cell>
          <cell r="E3190">
            <v>-213.56</v>
          </cell>
          <cell r="F3190">
            <v>0</v>
          </cell>
          <cell r="G3190">
            <v>0</v>
          </cell>
          <cell r="H3190">
            <v>-213.56</v>
          </cell>
          <cell r="I3190">
            <v>-213.56</v>
          </cell>
          <cell r="J3190">
            <v>0</v>
          </cell>
          <cell r="K3190">
            <v>0</v>
          </cell>
          <cell r="L3190">
            <v>-213.56</v>
          </cell>
        </row>
        <row r="3191">
          <cell r="A3191" t="str">
            <v>6110010104</v>
          </cell>
          <cell r="B3191">
            <v>14</v>
          </cell>
          <cell r="C3191" t="str">
            <v>6110010104 USD</v>
          </cell>
          <cell r="D3191" t="str">
            <v>Intereses por Mora en Sobregiro</v>
          </cell>
          <cell r="E3191">
            <v>-499.6</v>
          </cell>
          <cell r="F3191">
            <v>0</v>
          </cell>
          <cell r="G3191">
            <v>0</v>
          </cell>
          <cell r="H3191">
            <v>-499.6</v>
          </cell>
          <cell r="I3191">
            <v>-499.6</v>
          </cell>
          <cell r="J3191">
            <v>0</v>
          </cell>
          <cell r="K3191">
            <v>0</v>
          </cell>
          <cell r="L3191">
            <v>-499.6</v>
          </cell>
        </row>
        <row r="3192">
          <cell r="A3192" t="str">
            <v>611001010404</v>
          </cell>
          <cell r="B3192">
            <v>20</v>
          </cell>
          <cell r="C3192" t="str">
            <v>6110010104USD-117-04</v>
          </cell>
          <cell r="D3192" t="str">
            <v>Intereses por Mora en Sobregiro (Intereses Ganados, Préstamos)</v>
          </cell>
          <cell r="E3192">
            <v>-12.45</v>
          </cell>
          <cell r="F3192">
            <v>0</v>
          </cell>
          <cell r="G3192">
            <v>0</v>
          </cell>
          <cell r="H3192">
            <v>-12.45</v>
          </cell>
          <cell r="I3192">
            <v>-12.45</v>
          </cell>
          <cell r="J3192">
            <v>0</v>
          </cell>
          <cell r="K3192">
            <v>0</v>
          </cell>
          <cell r="L3192">
            <v>-12.45</v>
          </cell>
        </row>
        <row r="3193">
          <cell r="A3193" t="str">
            <v>611001010704</v>
          </cell>
          <cell r="B3193">
            <v>20</v>
          </cell>
          <cell r="C3193" t="str">
            <v>6110010104USD-117-07</v>
          </cell>
          <cell r="D3193" t="str">
            <v>Intereses por Mora en Sobregiro (Intereses Ganados, Préstamos)</v>
          </cell>
          <cell r="E3193">
            <v>-13.49</v>
          </cell>
          <cell r="F3193">
            <v>0</v>
          </cell>
          <cell r="G3193">
            <v>0</v>
          </cell>
          <cell r="H3193">
            <v>-13.49</v>
          </cell>
          <cell r="I3193">
            <v>-13.49</v>
          </cell>
          <cell r="J3193">
            <v>0</v>
          </cell>
          <cell r="K3193">
            <v>0</v>
          </cell>
          <cell r="L3193">
            <v>-13.49</v>
          </cell>
        </row>
        <row r="3194">
          <cell r="A3194" t="str">
            <v>611001011204</v>
          </cell>
          <cell r="B3194">
            <v>20</v>
          </cell>
          <cell r="C3194" t="str">
            <v>6110010104USD-117-12</v>
          </cell>
          <cell r="D3194" t="str">
            <v>Intereses por Mora en Sobregiro (Intereses Ganados, Préstamos)</v>
          </cell>
          <cell r="E3194">
            <v>-440</v>
          </cell>
          <cell r="F3194">
            <v>0</v>
          </cell>
          <cell r="G3194">
            <v>0</v>
          </cell>
          <cell r="H3194">
            <v>-440</v>
          </cell>
          <cell r="I3194">
            <v>-440</v>
          </cell>
          <cell r="J3194">
            <v>0</v>
          </cell>
          <cell r="K3194">
            <v>0</v>
          </cell>
          <cell r="L3194">
            <v>-440</v>
          </cell>
        </row>
        <row r="3195">
          <cell r="A3195" t="str">
            <v>611001012704</v>
          </cell>
          <cell r="B3195">
            <v>20</v>
          </cell>
          <cell r="C3195" t="str">
            <v>6110010104USD-117-27</v>
          </cell>
          <cell r="D3195" t="str">
            <v>Intereses por Mora en Sobregiro (Intereses Ganados, Préstamos)</v>
          </cell>
          <cell r="E3195">
            <v>-26.43</v>
          </cell>
          <cell r="F3195">
            <v>0</v>
          </cell>
          <cell r="G3195">
            <v>0</v>
          </cell>
          <cell r="H3195">
            <v>-26.43</v>
          </cell>
          <cell r="I3195">
            <v>-26.43</v>
          </cell>
          <cell r="J3195">
            <v>0</v>
          </cell>
          <cell r="K3195">
            <v>0</v>
          </cell>
          <cell r="L3195">
            <v>-26.43</v>
          </cell>
        </row>
        <row r="3196">
          <cell r="A3196" t="str">
            <v>611001013104</v>
          </cell>
          <cell r="B3196">
            <v>20</v>
          </cell>
          <cell r="C3196" t="str">
            <v>6110010104USD-117-31</v>
          </cell>
          <cell r="D3196" t="str">
            <v>Intereses por Mora en Sobregiro (Intereses Ganados, Préstamos)</v>
          </cell>
          <cell r="E3196">
            <v>-5.17</v>
          </cell>
          <cell r="F3196">
            <v>0</v>
          </cell>
          <cell r="G3196">
            <v>0</v>
          </cell>
          <cell r="H3196">
            <v>-5.17</v>
          </cell>
          <cell r="I3196">
            <v>-5.17</v>
          </cell>
          <cell r="J3196">
            <v>0</v>
          </cell>
          <cell r="K3196">
            <v>0</v>
          </cell>
          <cell r="L3196">
            <v>-5.17</v>
          </cell>
        </row>
        <row r="3197">
          <cell r="A3197" t="str">
            <v>611001014104</v>
          </cell>
          <cell r="B3197">
            <v>20</v>
          </cell>
          <cell r="C3197" t="str">
            <v>6110010104USD-117-41</v>
          </cell>
          <cell r="D3197" t="str">
            <v>Intereses por Mora en Sobregiro (Intereses Ganados, Préstamos)</v>
          </cell>
          <cell r="E3197">
            <v>-2.06</v>
          </cell>
          <cell r="F3197">
            <v>0</v>
          </cell>
          <cell r="G3197">
            <v>0</v>
          </cell>
          <cell r="H3197">
            <v>-2.06</v>
          </cell>
          <cell r="I3197">
            <v>-2.06</v>
          </cell>
          <cell r="J3197">
            <v>0</v>
          </cell>
          <cell r="K3197">
            <v>0</v>
          </cell>
          <cell r="L3197">
            <v>-2.06</v>
          </cell>
        </row>
        <row r="3198">
          <cell r="A3198" t="str">
            <v>61100106 U</v>
          </cell>
          <cell r="B3198">
            <v>12</v>
          </cell>
          <cell r="C3198" t="str">
            <v>61100106 USD</v>
          </cell>
          <cell r="D3198" t="str">
            <v>Otras comisiones y recargos sobre créditos</v>
          </cell>
          <cell r="E3198">
            <v>-288034.78000000003</v>
          </cell>
          <cell r="F3198">
            <v>778</v>
          </cell>
          <cell r="G3198">
            <v>25729.3</v>
          </cell>
          <cell r="H3198">
            <v>-312986.08</v>
          </cell>
          <cell r="I3198">
            <v>-288034.78000000003</v>
          </cell>
          <cell r="J3198">
            <v>778</v>
          </cell>
          <cell r="K3198">
            <v>25729.3</v>
          </cell>
          <cell r="L3198">
            <v>-312986.08</v>
          </cell>
        </row>
        <row r="3199">
          <cell r="A3199" t="str">
            <v>6110010602</v>
          </cell>
          <cell r="B3199">
            <v>18</v>
          </cell>
          <cell r="C3199" t="str">
            <v>61100106USD-110-02</v>
          </cell>
          <cell r="D3199" t="str">
            <v>Otras comisiones y recargos sobre créditos (Interses por Mora en Préstamos)</v>
          </cell>
          <cell r="E3199">
            <v>-21311.87</v>
          </cell>
          <cell r="F3199">
            <v>0</v>
          </cell>
          <cell r="G3199">
            <v>1399</v>
          </cell>
          <cell r="H3199">
            <v>-22710.87</v>
          </cell>
          <cell r="I3199">
            <v>-21311.87</v>
          </cell>
          <cell r="J3199">
            <v>0</v>
          </cell>
          <cell r="K3199">
            <v>1399</v>
          </cell>
          <cell r="L3199">
            <v>-22710.87</v>
          </cell>
        </row>
        <row r="3200">
          <cell r="A3200" t="str">
            <v>6110010603</v>
          </cell>
          <cell r="B3200">
            <v>18</v>
          </cell>
          <cell r="C3200" t="str">
            <v>61100106USD-110-03</v>
          </cell>
          <cell r="D3200" t="str">
            <v>Otras comisiones y recargos sobre créditos (Interses por Mora en Préstamos)</v>
          </cell>
          <cell r="E3200">
            <v>-34247.19</v>
          </cell>
          <cell r="F3200">
            <v>507</v>
          </cell>
          <cell r="G3200">
            <v>3876.29</v>
          </cell>
          <cell r="H3200">
            <v>-37616.480000000003</v>
          </cell>
          <cell r="I3200">
            <v>-34247.19</v>
          </cell>
          <cell r="J3200">
            <v>507</v>
          </cell>
          <cell r="K3200">
            <v>3876.29</v>
          </cell>
          <cell r="L3200">
            <v>-37616.480000000003</v>
          </cell>
        </row>
        <row r="3201">
          <cell r="A3201" t="str">
            <v>6110010604</v>
          </cell>
          <cell r="B3201">
            <v>18</v>
          </cell>
          <cell r="C3201" t="str">
            <v>61100106USD-110-04</v>
          </cell>
          <cell r="D3201" t="str">
            <v>Otras comisiones y recargos sobre créditos (Interses por Mora en Préstamos)</v>
          </cell>
          <cell r="E3201">
            <v>-12264.88</v>
          </cell>
          <cell r="F3201">
            <v>0</v>
          </cell>
          <cell r="G3201">
            <v>972</v>
          </cell>
          <cell r="H3201">
            <v>-13236.88</v>
          </cell>
          <cell r="I3201">
            <v>-12264.88</v>
          </cell>
          <cell r="J3201">
            <v>0</v>
          </cell>
          <cell r="K3201">
            <v>972</v>
          </cell>
          <cell r="L3201">
            <v>-13236.88</v>
          </cell>
        </row>
        <row r="3202">
          <cell r="A3202" t="str">
            <v>6110010605</v>
          </cell>
          <cell r="B3202">
            <v>18</v>
          </cell>
          <cell r="C3202" t="str">
            <v>61100106USD-110-05</v>
          </cell>
          <cell r="D3202" t="str">
            <v>Otras comisiones y recargos sobre créditos (Interses por Mora en Préstamos)</v>
          </cell>
          <cell r="E3202">
            <v>-5585</v>
          </cell>
          <cell r="F3202">
            <v>0</v>
          </cell>
          <cell r="G3202">
            <v>435</v>
          </cell>
          <cell r="H3202">
            <v>-6020</v>
          </cell>
          <cell r="I3202">
            <v>-5585</v>
          </cell>
          <cell r="J3202">
            <v>0</v>
          </cell>
          <cell r="K3202">
            <v>435</v>
          </cell>
          <cell r="L3202">
            <v>-6020</v>
          </cell>
        </row>
        <row r="3203">
          <cell r="A3203" t="str">
            <v>6110010607</v>
          </cell>
          <cell r="B3203">
            <v>18</v>
          </cell>
          <cell r="C3203" t="str">
            <v>61100106USD-110-07</v>
          </cell>
          <cell r="D3203" t="str">
            <v>Otras comisiones y recargos sobre créditos (Interses por Mora en Préstamos)</v>
          </cell>
          <cell r="E3203">
            <v>-25107</v>
          </cell>
          <cell r="F3203">
            <v>50</v>
          </cell>
          <cell r="G3203">
            <v>2308</v>
          </cell>
          <cell r="H3203">
            <v>-27365</v>
          </cell>
          <cell r="I3203">
            <v>-25107</v>
          </cell>
          <cell r="J3203">
            <v>50</v>
          </cell>
          <cell r="K3203">
            <v>2308</v>
          </cell>
          <cell r="L3203">
            <v>-27365</v>
          </cell>
        </row>
        <row r="3204">
          <cell r="A3204" t="str">
            <v>6110010608</v>
          </cell>
          <cell r="B3204">
            <v>18</v>
          </cell>
          <cell r="C3204" t="str">
            <v>61100106USD-110-08</v>
          </cell>
          <cell r="D3204" t="str">
            <v>Otras comisiones y recargos sobre créditos (Interses por Mora en Préstamos)</v>
          </cell>
          <cell r="E3204">
            <v>-8150.85</v>
          </cell>
          <cell r="F3204">
            <v>50</v>
          </cell>
          <cell r="G3204">
            <v>701.91</v>
          </cell>
          <cell r="H3204">
            <v>-8802.76</v>
          </cell>
          <cell r="I3204">
            <v>-8150.85</v>
          </cell>
          <cell r="J3204">
            <v>50</v>
          </cell>
          <cell r="K3204">
            <v>701.91</v>
          </cell>
          <cell r="L3204">
            <v>-8802.76</v>
          </cell>
        </row>
        <row r="3205">
          <cell r="A3205" t="str">
            <v>6110010610</v>
          </cell>
          <cell r="B3205">
            <v>18</v>
          </cell>
          <cell r="C3205" t="str">
            <v>61100106USD-110-10</v>
          </cell>
          <cell r="D3205" t="str">
            <v>Otras comisiones y recargos sobre créditos (Interses por Mora en Préstamos)</v>
          </cell>
          <cell r="E3205">
            <v>-12110.98</v>
          </cell>
          <cell r="F3205">
            <v>0</v>
          </cell>
          <cell r="G3205">
            <v>1048.02</v>
          </cell>
          <cell r="H3205">
            <v>-13159</v>
          </cell>
          <cell r="I3205">
            <v>-12110.98</v>
          </cell>
          <cell r="J3205">
            <v>0</v>
          </cell>
          <cell r="K3205">
            <v>1048.02</v>
          </cell>
          <cell r="L3205">
            <v>-13159</v>
          </cell>
        </row>
        <row r="3206">
          <cell r="A3206" t="str">
            <v>6110010611</v>
          </cell>
          <cell r="B3206">
            <v>18</v>
          </cell>
          <cell r="C3206" t="str">
            <v>61100106USD-110-11</v>
          </cell>
          <cell r="D3206" t="str">
            <v>Otras comisiones y recargos sobre créditos (Interses por Mora en Préstamos)</v>
          </cell>
          <cell r="E3206">
            <v>-12193.69</v>
          </cell>
          <cell r="F3206">
            <v>25</v>
          </cell>
          <cell r="G3206">
            <v>1066</v>
          </cell>
          <cell r="H3206">
            <v>-13234.69</v>
          </cell>
          <cell r="I3206">
            <v>-12193.69</v>
          </cell>
          <cell r="J3206">
            <v>25</v>
          </cell>
          <cell r="K3206">
            <v>1066</v>
          </cell>
          <cell r="L3206">
            <v>-13234.69</v>
          </cell>
        </row>
        <row r="3207">
          <cell r="A3207" t="str">
            <v>6110010612</v>
          </cell>
          <cell r="B3207">
            <v>18</v>
          </cell>
          <cell r="C3207" t="str">
            <v>61100106USD-110-12</v>
          </cell>
          <cell r="D3207" t="str">
            <v>Otras comisiones y recargos sobre créditos (Interses por Mora en Préstamos)</v>
          </cell>
          <cell r="E3207">
            <v>-19975.689999999999</v>
          </cell>
          <cell r="F3207">
            <v>7</v>
          </cell>
          <cell r="G3207">
            <v>1790</v>
          </cell>
          <cell r="H3207">
            <v>-21758.69</v>
          </cell>
          <cell r="I3207">
            <v>-19975.689999999999</v>
          </cell>
          <cell r="J3207">
            <v>7</v>
          </cell>
          <cell r="K3207">
            <v>1790</v>
          </cell>
          <cell r="L3207">
            <v>-21758.69</v>
          </cell>
        </row>
        <row r="3208">
          <cell r="A3208" t="str">
            <v>6110010613</v>
          </cell>
          <cell r="B3208">
            <v>18</v>
          </cell>
          <cell r="C3208" t="str">
            <v>61100106USD-110-13</v>
          </cell>
          <cell r="D3208" t="str">
            <v>Otras comisiones y recargos sobre créditos (Interses por Mora en Préstamos)</v>
          </cell>
          <cell r="E3208">
            <v>-12383.31</v>
          </cell>
          <cell r="F3208">
            <v>0</v>
          </cell>
          <cell r="G3208">
            <v>1004</v>
          </cell>
          <cell r="H3208">
            <v>-13387.31</v>
          </cell>
          <cell r="I3208">
            <v>-12383.31</v>
          </cell>
          <cell r="J3208">
            <v>0</v>
          </cell>
          <cell r="K3208">
            <v>1004</v>
          </cell>
          <cell r="L3208">
            <v>-13387.31</v>
          </cell>
        </row>
        <row r="3209">
          <cell r="A3209" t="str">
            <v>6110010617</v>
          </cell>
          <cell r="B3209">
            <v>18</v>
          </cell>
          <cell r="C3209" t="str">
            <v>61100106USD-110-17</v>
          </cell>
          <cell r="D3209" t="str">
            <v>Otras comisiones y recargos sobre créditos (Interses por Mora en Préstamos)</v>
          </cell>
          <cell r="E3209">
            <v>-16097</v>
          </cell>
          <cell r="F3209">
            <v>0</v>
          </cell>
          <cell r="G3209">
            <v>1313.08</v>
          </cell>
          <cell r="H3209">
            <v>-17410.080000000002</v>
          </cell>
          <cell r="I3209">
            <v>-16097</v>
          </cell>
          <cell r="J3209">
            <v>0</v>
          </cell>
          <cell r="K3209">
            <v>1313.08</v>
          </cell>
          <cell r="L3209">
            <v>-17410.080000000002</v>
          </cell>
        </row>
        <row r="3210">
          <cell r="A3210" t="str">
            <v>6110010618</v>
          </cell>
          <cell r="B3210">
            <v>18</v>
          </cell>
          <cell r="C3210" t="str">
            <v>61100106USD-110-18</v>
          </cell>
          <cell r="D3210" t="str">
            <v>Otras comisiones y recargos sobre créditos (Interses por Mora en Préstamos)</v>
          </cell>
          <cell r="E3210">
            <v>-9475.31</v>
          </cell>
          <cell r="F3210">
            <v>7</v>
          </cell>
          <cell r="G3210">
            <v>1154</v>
          </cell>
          <cell r="H3210">
            <v>-10622.31</v>
          </cell>
          <cell r="I3210">
            <v>-9475.31</v>
          </cell>
          <cell r="J3210">
            <v>7</v>
          </cell>
          <cell r="K3210">
            <v>1154</v>
          </cell>
          <cell r="L3210">
            <v>-10622.31</v>
          </cell>
        </row>
        <row r="3211">
          <cell r="A3211" t="str">
            <v>6110010619</v>
          </cell>
          <cell r="B3211">
            <v>18</v>
          </cell>
          <cell r="C3211" t="str">
            <v>61100106USD-110-19</v>
          </cell>
          <cell r="D3211" t="str">
            <v>Otras comisiones y recargos sobre créditos (Interses por Mora en Préstamos)</v>
          </cell>
          <cell r="E3211">
            <v>-15787.01</v>
          </cell>
          <cell r="F3211">
            <v>25</v>
          </cell>
          <cell r="G3211">
            <v>1117</v>
          </cell>
          <cell r="H3211">
            <v>-16879.009999999998</v>
          </cell>
          <cell r="I3211">
            <v>-15787.01</v>
          </cell>
          <cell r="J3211">
            <v>25</v>
          </cell>
          <cell r="K3211">
            <v>1117</v>
          </cell>
          <cell r="L3211">
            <v>-16879.009999999998</v>
          </cell>
        </row>
        <row r="3212">
          <cell r="A3212" t="str">
            <v>6110010622</v>
          </cell>
          <cell r="B3212">
            <v>18</v>
          </cell>
          <cell r="C3212" t="str">
            <v>61100106USD-110-22</v>
          </cell>
          <cell r="D3212" t="str">
            <v>Otras comisiones y recargos sobre créditos (Interses por Mora en Préstamos)</v>
          </cell>
          <cell r="E3212">
            <v>-8683</v>
          </cell>
          <cell r="F3212">
            <v>50</v>
          </cell>
          <cell r="G3212">
            <v>799</v>
          </cell>
          <cell r="H3212">
            <v>-9432</v>
          </cell>
          <cell r="I3212">
            <v>-8683</v>
          </cell>
          <cell r="J3212">
            <v>50</v>
          </cell>
          <cell r="K3212">
            <v>799</v>
          </cell>
          <cell r="L3212">
            <v>-9432</v>
          </cell>
        </row>
        <row r="3213">
          <cell r="A3213" t="str">
            <v>6110010623</v>
          </cell>
          <cell r="B3213">
            <v>18</v>
          </cell>
          <cell r="C3213" t="str">
            <v>61100106USD-110-23</v>
          </cell>
          <cell r="D3213" t="str">
            <v>Otras comisiones y recargos sobre créditos (Interses por Mora en Préstamos)</v>
          </cell>
          <cell r="E3213">
            <v>-14706</v>
          </cell>
          <cell r="F3213">
            <v>0</v>
          </cell>
          <cell r="G3213">
            <v>1064</v>
          </cell>
          <cell r="H3213">
            <v>-15770</v>
          </cell>
          <cell r="I3213">
            <v>-14706</v>
          </cell>
          <cell r="J3213">
            <v>0</v>
          </cell>
          <cell r="K3213">
            <v>1064</v>
          </cell>
          <cell r="L3213">
            <v>-15770</v>
          </cell>
        </row>
        <row r="3214">
          <cell r="A3214" t="str">
            <v>6110010624</v>
          </cell>
          <cell r="B3214">
            <v>18</v>
          </cell>
          <cell r="C3214" t="str">
            <v>61100106USD-110-24</v>
          </cell>
          <cell r="D3214" t="str">
            <v>Otras comisiones y recargos sobre créditos (Interses por Mora en Préstamos)</v>
          </cell>
          <cell r="E3214">
            <v>-4786</v>
          </cell>
          <cell r="F3214">
            <v>0</v>
          </cell>
          <cell r="G3214">
            <v>295</v>
          </cell>
          <cell r="H3214">
            <v>-5081</v>
          </cell>
          <cell r="I3214">
            <v>-4786</v>
          </cell>
          <cell r="J3214">
            <v>0</v>
          </cell>
          <cell r="K3214">
            <v>295</v>
          </cell>
          <cell r="L3214">
            <v>-5081</v>
          </cell>
        </row>
        <row r="3215">
          <cell r="A3215" t="str">
            <v>6110010626</v>
          </cell>
          <cell r="B3215">
            <v>18</v>
          </cell>
          <cell r="C3215" t="str">
            <v>61100106USD-110-26</v>
          </cell>
          <cell r="D3215" t="str">
            <v>Otras comisiones y recargos sobre créditos (Interses por Mora en Préstamos)</v>
          </cell>
          <cell r="E3215">
            <v>-3634</v>
          </cell>
          <cell r="F3215">
            <v>0</v>
          </cell>
          <cell r="G3215">
            <v>478</v>
          </cell>
          <cell r="H3215">
            <v>-4112</v>
          </cell>
          <cell r="I3215">
            <v>-3634</v>
          </cell>
          <cell r="J3215">
            <v>0</v>
          </cell>
          <cell r="K3215">
            <v>478</v>
          </cell>
          <cell r="L3215">
            <v>-4112</v>
          </cell>
        </row>
        <row r="3216">
          <cell r="A3216" t="str">
            <v>6110010627</v>
          </cell>
          <cell r="B3216">
            <v>18</v>
          </cell>
          <cell r="C3216" t="str">
            <v>61100106USD-110-27</v>
          </cell>
          <cell r="D3216" t="str">
            <v>Otras comisiones y recargos sobre créditos (Interses por Mora en Préstamos)</v>
          </cell>
          <cell r="E3216">
            <v>-7611</v>
          </cell>
          <cell r="F3216">
            <v>32</v>
          </cell>
          <cell r="G3216">
            <v>634</v>
          </cell>
          <cell r="H3216">
            <v>-8213</v>
          </cell>
          <cell r="I3216">
            <v>-7611</v>
          </cell>
          <cell r="J3216">
            <v>32</v>
          </cell>
          <cell r="K3216">
            <v>634</v>
          </cell>
          <cell r="L3216">
            <v>-8213</v>
          </cell>
        </row>
        <row r="3217">
          <cell r="A3217" t="str">
            <v>6110010631</v>
          </cell>
          <cell r="B3217">
            <v>18</v>
          </cell>
          <cell r="C3217" t="str">
            <v>61100106USD-110-31</v>
          </cell>
          <cell r="D3217" t="str">
            <v>Otras comisiones y recargos sobre créditos (Interses por Mora en Préstamos)</v>
          </cell>
          <cell r="E3217">
            <v>-17414</v>
          </cell>
          <cell r="F3217">
            <v>0</v>
          </cell>
          <cell r="G3217">
            <v>1925</v>
          </cell>
          <cell r="H3217">
            <v>-19339</v>
          </cell>
          <cell r="I3217">
            <v>-17414</v>
          </cell>
          <cell r="J3217">
            <v>0</v>
          </cell>
          <cell r="K3217">
            <v>1925</v>
          </cell>
          <cell r="L3217">
            <v>-19339</v>
          </cell>
        </row>
        <row r="3218">
          <cell r="A3218" t="str">
            <v>6110010641</v>
          </cell>
          <cell r="B3218">
            <v>18</v>
          </cell>
          <cell r="C3218" t="str">
            <v>61100106USD-110-41</v>
          </cell>
          <cell r="D3218" t="str">
            <v>Otras comisiones y recargos sobre créditos (Interses por Mora en Préstamos)</v>
          </cell>
          <cell r="E3218">
            <v>-26511</v>
          </cell>
          <cell r="F3218">
            <v>25</v>
          </cell>
          <cell r="G3218">
            <v>2350</v>
          </cell>
          <cell r="H3218">
            <v>-28836</v>
          </cell>
          <cell r="I3218">
            <v>-26511</v>
          </cell>
          <cell r="J3218">
            <v>25</v>
          </cell>
          <cell r="K3218">
            <v>2350</v>
          </cell>
          <cell r="L3218">
            <v>-28836</v>
          </cell>
        </row>
        <row r="3219">
          <cell r="A3219" t="str">
            <v>611002</v>
          </cell>
          <cell r="B3219">
            <v>6</v>
          </cell>
          <cell r="C3219">
            <v>611002</v>
          </cell>
          <cell r="D3219" t="str">
            <v>CARTERA DE INVERSIONES</v>
          </cell>
          <cell r="I3219">
            <v>-3051445.85</v>
          </cell>
          <cell r="J3219">
            <v>34864.660000000003</v>
          </cell>
          <cell r="K3219">
            <v>318384.68</v>
          </cell>
          <cell r="L3219">
            <v>-3334965.87</v>
          </cell>
        </row>
        <row r="3220">
          <cell r="A3220" t="str">
            <v>6110020101</v>
          </cell>
          <cell r="B3220">
            <v>14</v>
          </cell>
          <cell r="C3220" t="str">
            <v>6110020101 USD</v>
          </cell>
          <cell r="D3220" t="str">
            <v>Intereses</v>
          </cell>
          <cell r="E3220">
            <v>-2250496.33</v>
          </cell>
          <cell r="F3220">
            <v>34864.660000000003</v>
          </cell>
          <cell r="G3220">
            <v>293884.68</v>
          </cell>
          <cell r="H3220">
            <v>-2509516.35</v>
          </cell>
          <cell r="I3220">
            <v>-2250496.33</v>
          </cell>
          <cell r="J3220">
            <v>34864.660000000003</v>
          </cell>
          <cell r="K3220">
            <v>293884.68</v>
          </cell>
          <cell r="L3220">
            <v>-2509516.35</v>
          </cell>
        </row>
        <row r="3221">
          <cell r="A3221" t="str">
            <v>611002010001</v>
          </cell>
          <cell r="B3221">
            <v>20</v>
          </cell>
          <cell r="C3221" t="str">
            <v>6110020101USD-120-00</v>
          </cell>
          <cell r="D3221" t="str">
            <v>Intereses (Intereses Ganados - Bonos del Tesoro)</v>
          </cell>
          <cell r="E3221">
            <v>-2250496.33</v>
          </cell>
          <cell r="F3221">
            <v>34864.660000000003</v>
          </cell>
          <cell r="G3221">
            <v>293884.68</v>
          </cell>
          <cell r="H3221">
            <v>-2509516.35</v>
          </cell>
          <cell r="I3221">
            <v>-2250496.33</v>
          </cell>
          <cell r="J3221">
            <v>34864.660000000003</v>
          </cell>
          <cell r="K3221">
            <v>293884.68</v>
          </cell>
          <cell r="L3221">
            <v>-2509516.35</v>
          </cell>
        </row>
        <row r="3222">
          <cell r="A3222" t="str">
            <v>61100202 U</v>
          </cell>
          <cell r="B3222">
            <v>12</v>
          </cell>
          <cell r="C3222" t="str">
            <v>61100202 USD</v>
          </cell>
          <cell r="D3222" t="str">
            <v>Venta de títulosvalores</v>
          </cell>
          <cell r="E3222">
            <v>-800949.52</v>
          </cell>
          <cell r="F3222">
            <v>0</v>
          </cell>
          <cell r="G3222">
            <v>24500</v>
          </cell>
          <cell r="H3222">
            <v>-825449.52</v>
          </cell>
          <cell r="I3222">
            <v>-800949.52</v>
          </cell>
          <cell r="J3222">
            <v>0</v>
          </cell>
          <cell r="K3222">
            <v>24500</v>
          </cell>
          <cell r="L3222">
            <v>-825449.52</v>
          </cell>
        </row>
        <row r="3223">
          <cell r="A3223" t="str">
            <v>6110020200</v>
          </cell>
          <cell r="B3223">
            <v>18</v>
          </cell>
          <cell r="C3223" t="str">
            <v>61100202USD-120-00</v>
          </cell>
          <cell r="D3223" t="str">
            <v>Venta de títulosvalores (Intereses Ganados - Bonos del Tesoro)</v>
          </cell>
          <cell r="E3223">
            <v>-800949.52</v>
          </cell>
          <cell r="F3223">
            <v>0</v>
          </cell>
          <cell r="G3223">
            <v>24500</v>
          </cell>
          <cell r="H3223">
            <v>-825449.52</v>
          </cell>
          <cell r="I3223">
            <v>-800949.52</v>
          </cell>
          <cell r="J3223">
            <v>0</v>
          </cell>
          <cell r="K3223">
            <v>24500</v>
          </cell>
          <cell r="L3223">
            <v>-825449.52</v>
          </cell>
        </row>
        <row r="3224">
          <cell r="A3224" t="str">
            <v>611003</v>
          </cell>
          <cell r="B3224">
            <v>6</v>
          </cell>
          <cell r="C3224">
            <v>611003</v>
          </cell>
          <cell r="D3224" t="str">
            <v>OPERACIONES TEMPORALES CON DOCUMENTOS</v>
          </cell>
          <cell r="I3224">
            <v>-18437</v>
          </cell>
          <cell r="J3224">
            <v>0</v>
          </cell>
          <cell r="K3224">
            <v>32610.11</v>
          </cell>
          <cell r="L3224">
            <v>-51047.11</v>
          </cell>
        </row>
        <row r="3225">
          <cell r="A3225" t="str">
            <v>61100302 U</v>
          </cell>
          <cell r="B3225">
            <v>12</v>
          </cell>
          <cell r="C3225" t="str">
            <v>61100302 USD</v>
          </cell>
          <cell r="D3225" t="str">
            <v>Otros ingresos</v>
          </cell>
          <cell r="E3225">
            <v>-18437</v>
          </cell>
          <cell r="F3225">
            <v>0</v>
          </cell>
          <cell r="G3225">
            <v>32610.11</v>
          </cell>
          <cell r="H3225">
            <v>-51047.11</v>
          </cell>
          <cell r="I3225">
            <v>-18437</v>
          </cell>
          <cell r="J3225">
            <v>0</v>
          </cell>
          <cell r="K3225">
            <v>32610.11</v>
          </cell>
          <cell r="L3225">
            <v>-51047.11</v>
          </cell>
        </row>
        <row r="3226">
          <cell r="A3226" t="str">
            <v>6110030200</v>
          </cell>
          <cell r="B3226">
            <v>18</v>
          </cell>
          <cell r="C3226" t="str">
            <v>61100302USD-084-00</v>
          </cell>
          <cell r="D3226" t="str">
            <v>Otros ingresos (Intereses Ganados, Otras entidades Financieras)</v>
          </cell>
          <cell r="E3226">
            <v>-18437</v>
          </cell>
          <cell r="F3226">
            <v>0</v>
          </cell>
          <cell r="G3226">
            <v>32610.11</v>
          </cell>
          <cell r="H3226">
            <v>-51047.11</v>
          </cell>
          <cell r="I3226">
            <v>-18437</v>
          </cell>
          <cell r="J3226">
            <v>0</v>
          </cell>
          <cell r="K3226">
            <v>32610.11</v>
          </cell>
          <cell r="L3226">
            <v>-51047.11</v>
          </cell>
        </row>
        <row r="3227">
          <cell r="A3227" t="str">
            <v>611004</v>
          </cell>
          <cell r="B3227">
            <v>6</v>
          </cell>
          <cell r="C3227">
            <v>611004</v>
          </cell>
          <cell r="D3227" t="str">
            <v>INTERESES SOBRE DEPÓSITOS</v>
          </cell>
          <cell r="I3227">
            <v>-1587987</v>
          </cell>
          <cell r="J3227">
            <v>0</v>
          </cell>
          <cell r="K3227">
            <v>132425.06</v>
          </cell>
          <cell r="L3227">
            <v>-1720412.06</v>
          </cell>
        </row>
        <row r="3228">
          <cell r="A3228" t="str">
            <v>61100401 U</v>
          </cell>
          <cell r="B3228">
            <v>12</v>
          </cell>
          <cell r="C3228" t="str">
            <v>61100401 USD</v>
          </cell>
          <cell r="D3228" t="str">
            <v>En el BCR</v>
          </cell>
          <cell r="E3228">
            <v>-1583991.32</v>
          </cell>
          <cell r="F3228">
            <v>0</v>
          </cell>
          <cell r="G3228">
            <v>132131.69</v>
          </cell>
          <cell r="H3228">
            <v>-1716123.01</v>
          </cell>
          <cell r="I3228">
            <v>-1583991.32</v>
          </cell>
          <cell r="J3228">
            <v>0</v>
          </cell>
          <cell r="K3228">
            <v>132131.69</v>
          </cell>
          <cell r="L3228">
            <v>-1716123.01</v>
          </cell>
        </row>
        <row r="3229">
          <cell r="A3229" t="str">
            <v>6110040100</v>
          </cell>
          <cell r="B3229">
            <v>18</v>
          </cell>
          <cell r="C3229" t="str">
            <v>61100401USD-102-00</v>
          </cell>
          <cell r="D3229" t="str">
            <v>En el BCR (Intereses Ganados, Banco Central)</v>
          </cell>
          <cell r="E3229">
            <v>-1583991.32</v>
          </cell>
          <cell r="F3229">
            <v>0</v>
          </cell>
          <cell r="G3229">
            <v>132131.69</v>
          </cell>
          <cell r="H3229">
            <v>-1716123.01</v>
          </cell>
          <cell r="I3229">
            <v>-1583991.32</v>
          </cell>
          <cell r="J3229">
            <v>0</v>
          </cell>
          <cell r="K3229">
            <v>132131.69</v>
          </cell>
          <cell r="L3229">
            <v>-1716123.01</v>
          </cell>
        </row>
        <row r="3230">
          <cell r="A3230" t="str">
            <v>61100402 U</v>
          </cell>
          <cell r="B3230">
            <v>12</v>
          </cell>
          <cell r="C3230" t="str">
            <v>61100402 USD</v>
          </cell>
          <cell r="D3230" t="str">
            <v>En otras instituciones financieras</v>
          </cell>
          <cell r="E3230">
            <v>-3995.68</v>
          </cell>
          <cell r="F3230">
            <v>0</v>
          </cell>
          <cell r="G3230">
            <v>293.37</v>
          </cell>
          <cell r="H3230">
            <v>-4289.05</v>
          </cell>
          <cell r="I3230">
            <v>-3995.68</v>
          </cell>
          <cell r="J3230">
            <v>0</v>
          </cell>
          <cell r="K3230">
            <v>293.37</v>
          </cell>
          <cell r="L3230">
            <v>-4289.05</v>
          </cell>
        </row>
        <row r="3231">
          <cell r="A3231" t="str">
            <v>6110040200</v>
          </cell>
          <cell r="B3231">
            <v>18</v>
          </cell>
          <cell r="C3231" t="str">
            <v>61100402USD-102-00</v>
          </cell>
          <cell r="D3231" t="str">
            <v>En otras instituciones financieras (Intereses Ganados, Banco Central)</v>
          </cell>
          <cell r="E3231">
            <v>-3995.68</v>
          </cell>
          <cell r="F3231">
            <v>0</v>
          </cell>
          <cell r="G3231">
            <v>293.37</v>
          </cell>
          <cell r="H3231">
            <v>-4289.05</v>
          </cell>
          <cell r="I3231">
            <v>-3995.68</v>
          </cell>
          <cell r="J3231">
            <v>0</v>
          </cell>
          <cell r="K3231">
            <v>293.37</v>
          </cell>
          <cell r="L3231">
            <v>-4289.05</v>
          </cell>
        </row>
        <row r="3232">
          <cell r="A3232" t="str">
            <v>62</v>
          </cell>
          <cell r="B3232">
            <v>2</v>
          </cell>
          <cell r="C3232">
            <v>62</v>
          </cell>
          <cell r="D3232" t="str">
            <v>INGRESOS DE OTRAS OPERACIONES</v>
          </cell>
          <cell r="I3232">
            <v>-4020615.96</v>
          </cell>
          <cell r="J3232">
            <v>469076.43</v>
          </cell>
          <cell r="K3232">
            <v>1007101.2</v>
          </cell>
          <cell r="L3232">
            <v>-4558640.7300000004</v>
          </cell>
        </row>
        <row r="3233">
          <cell r="A3233" t="str">
            <v>621</v>
          </cell>
          <cell r="B3233">
            <v>3</v>
          </cell>
          <cell r="C3233">
            <v>621</v>
          </cell>
          <cell r="D3233" t="str">
            <v>INGRESOS DE OTRAS OPERACIONES</v>
          </cell>
          <cell r="I3233">
            <v>-4020615.96</v>
          </cell>
          <cell r="J3233">
            <v>469076.43</v>
          </cell>
          <cell r="K3233">
            <v>1007101.2</v>
          </cell>
          <cell r="L3233">
            <v>-4558640.7300000004</v>
          </cell>
        </row>
        <row r="3234">
          <cell r="A3234" t="str">
            <v>6210</v>
          </cell>
          <cell r="B3234">
            <v>4</v>
          </cell>
          <cell r="C3234">
            <v>6210</v>
          </cell>
          <cell r="D3234" t="str">
            <v>INGRESOS DE OTRAS OPERACIONES</v>
          </cell>
          <cell r="I3234">
            <v>-4020615.96</v>
          </cell>
          <cell r="J3234">
            <v>469076.43</v>
          </cell>
          <cell r="K3234">
            <v>1007101.2</v>
          </cell>
          <cell r="L3234">
            <v>-4558640.7300000004</v>
          </cell>
        </row>
        <row r="3235">
          <cell r="A3235" t="str">
            <v>621004</v>
          </cell>
          <cell r="B3235">
            <v>6</v>
          </cell>
          <cell r="C3235">
            <v>621004</v>
          </cell>
          <cell r="D3235" t="str">
            <v>SERVICIOS</v>
          </cell>
          <cell r="I3235">
            <v>-4020615.96</v>
          </cell>
          <cell r="J3235">
            <v>469076.43</v>
          </cell>
          <cell r="K3235">
            <v>1007101.2</v>
          </cell>
          <cell r="L3235">
            <v>-4558640.7300000004</v>
          </cell>
        </row>
        <row r="3236">
          <cell r="A3236" t="str">
            <v>6210040601</v>
          </cell>
          <cell r="B3236">
            <v>14</v>
          </cell>
          <cell r="C3236" t="str">
            <v>6210040601 USD</v>
          </cell>
          <cell r="D3236" t="str">
            <v>Cargos por Mantto. de Cta. de Ahorros</v>
          </cell>
          <cell r="E3236">
            <v>-1.99</v>
          </cell>
          <cell r="F3236">
            <v>0</v>
          </cell>
          <cell r="G3236">
            <v>0</v>
          </cell>
          <cell r="H3236">
            <v>-1.99</v>
          </cell>
          <cell r="I3236">
            <v>-1.99</v>
          </cell>
          <cell r="J3236">
            <v>0</v>
          </cell>
          <cell r="K3236">
            <v>0</v>
          </cell>
          <cell r="L3236">
            <v>-1.99</v>
          </cell>
        </row>
        <row r="3237">
          <cell r="A3237" t="str">
            <v>621004063101</v>
          </cell>
          <cell r="B3237">
            <v>20</v>
          </cell>
          <cell r="C3237" t="str">
            <v>6210040601USD-076-31</v>
          </cell>
          <cell r="D3237" t="str">
            <v>Cargos por Mantto. de Cta. de Ahorros (Otras Comisiones Ganadas)</v>
          </cell>
          <cell r="E3237">
            <v>-1.99</v>
          </cell>
          <cell r="F3237">
            <v>0</v>
          </cell>
          <cell r="G3237">
            <v>0</v>
          </cell>
          <cell r="H3237">
            <v>-1.99</v>
          </cell>
          <cell r="I3237">
            <v>-1.99</v>
          </cell>
          <cell r="J3237">
            <v>0</v>
          </cell>
          <cell r="K3237">
            <v>0</v>
          </cell>
          <cell r="L3237">
            <v>-1.99</v>
          </cell>
        </row>
        <row r="3238">
          <cell r="A3238" t="str">
            <v>6210040602</v>
          </cell>
          <cell r="B3238">
            <v>14</v>
          </cell>
          <cell r="C3238" t="str">
            <v>6210040602 USD</v>
          </cell>
          <cell r="D3238" t="str">
            <v>Otros Servicios Bancarios</v>
          </cell>
          <cell r="E3238">
            <v>-1397524.01</v>
          </cell>
          <cell r="F3238">
            <v>234136.33</v>
          </cell>
          <cell r="G3238">
            <v>355906.27</v>
          </cell>
          <cell r="H3238">
            <v>-1519293.95</v>
          </cell>
          <cell r="I3238">
            <v>-1397524.01</v>
          </cell>
          <cell r="J3238">
            <v>234136.33</v>
          </cell>
          <cell r="K3238">
            <v>355906.27</v>
          </cell>
          <cell r="L3238">
            <v>-1519293.95</v>
          </cell>
        </row>
        <row r="3239">
          <cell r="A3239" t="str">
            <v>621004060002</v>
          </cell>
          <cell r="B3239">
            <v>20</v>
          </cell>
          <cell r="C3239" t="str">
            <v>6210040602USD-076-00</v>
          </cell>
          <cell r="D3239" t="str">
            <v>Otros Servicios Bancarios (Otras Comisiones Ganadas)</v>
          </cell>
          <cell r="E3239">
            <v>-1276678.73</v>
          </cell>
          <cell r="F3239">
            <v>231373.08</v>
          </cell>
          <cell r="G3239">
            <v>346009.72</v>
          </cell>
          <cell r="H3239">
            <v>-1391315.37</v>
          </cell>
          <cell r="I3239">
            <v>-1276678.73</v>
          </cell>
          <cell r="J3239">
            <v>231373.08</v>
          </cell>
          <cell r="K3239">
            <v>346009.72</v>
          </cell>
          <cell r="L3239">
            <v>-1391315.37</v>
          </cell>
        </row>
        <row r="3240">
          <cell r="A3240" t="str">
            <v>621004060102</v>
          </cell>
          <cell r="B3240">
            <v>20</v>
          </cell>
          <cell r="C3240" t="str">
            <v>6210040602USD-076-01</v>
          </cell>
          <cell r="D3240" t="str">
            <v>Otros Servicios Bancarios (Otras Comisiones Ganadas)</v>
          </cell>
          <cell r="E3240">
            <v>-1131.06</v>
          </cell>
          <cell r="F3240">
            <v>0</v>
          </cell>
          <cell r="G3240">
            <v>50.56</v>
          </cell>
          <cell r="H3240">
            <v>-1181.6199999999999</v>
          </cell>
          <cell r="I3240">
            <v>-1131.06</v>
          </cell>
          <cell r="J3240">
            <v>0</v>
          </cell>
          <cell r="K3240">
            <v>50.56</v>
          </cell>
          <cell r="L3240">
            <v>-1181.6199999999999</v>
          </cell>
        </row>
        <row r="3241">
          <cell r="A3241" t="str">
            <v>621004060202</v>
          </cell>
          <cell r="B3241">
            <v>20</v>
          </cell>
          <cell r="C3241" t="str">
            <v>6210040602USD-076-02</v>
          </cell>
          <cell r="D3241" t="str">
            <v>Otros Servicios Bancarios (Otras Comisiones Ganadas)</v>
          </cell>
          <cell r="E3241">
            <v>-1509.99</v>
          </cell>
          <cell r="F3241">
            <v>0</v>
          </cell>
          <cell r="G3241">
            <v>61.06</v>
          </cell>
          <cell r="H3241">
            <v>-1571.05</v>
          </cell>
          <cell r="I3241">
            <v>-1509.99</v>
          </cell>
          <cell r="J3241">
            <v>0</v>
          </cell>
          <cell r="K3241">
            <v>61.06</v>
          </cell>
          <cell r="L3241">
            <v>-1571.05</v>
          </cell>
        </row>
        <row r="3242">
          <cell r="A3242" t="str">
            <v>621004060302</v>
          </cell>
          <cell r="B3242">
            <v>20</v>
          </cell>
          <cell r="C3242" t="str">
            <v>6210040602USD-076-03</v>
          </cell>
          <cell r="D3242" t="str">
            <v>Otros Servicios Bancarios (Otras Comisiones Ganadas)</v>
          </cell>
          <cell r="E3242">
            <v>-19832.61</v>
          </cell>
          <cell r="F3242">
            <v>2730</v>
          </cell>
          <cell r="G3242">
            <v>2987.5</v>
          </cell>
          <cell r="H3242">
            <v>-20090.11</v>
          </cell>
          <cell r="I3242">
            <v>-19832.61</v>
          </cell>
          <cell r="J3242">
            <v>2730</v>
          </cell>
          <cell r="K3242">
            <v>2987.5</v>
          </cell>
          <cell r="L3242">
            <v>-20090.11</v>
          </cell>
        </row>
        <row r="3243">
          <cell r="A3243" t="str">
            <v>621004060402</v>
          </cell>
          <cell r="B3243">
            <v>20</v>
          </cell>
          <cell r="C3243" t="str">
            <v>6210040602USD-076-04</v>
          </cell>
          <cell r="D3243" t="str">
            <v>Otros Servicios Bancarios (Otras Comisiones Ganadas)</v>
          </cell>
          <cell r="E3243">
            <v>-1287.56</v>
          </cell>
          <cell r="F3243">
            <v>5.31</v>
          </cell>
          <cell r="G3243">
            <v>146.11000000000001</v>
          </cell>
          <cell r="H3243">
            <v>-1428.36</v>
          </cell>
          <cell r="I3243">
            <v>-1287.56</v>
          </cell>
          <cell r="J3243">
            <v>5.31</v>
          </cell>
          <cell r="K3243">
            <v>146.11000000000001</v>
          </cell>
          <cell r="L3243">
            <v>-1428.36</v>
          </cell>
        </row>
        <row r="3244">
          <cell r="A3244" t="str">
            <v>621004060502</v>
          </cell>
          <cell r="B3244">
            <v>20</v>
          </cell>
          <cell r="C3244" t="str">
            <v>6210040602USD-076-05</v>
          </cell>
          <cell r="D3244" t="str">
            <v>Otros Servicios Bancarios (Otras Comisiones Ganadas)</v>
          </cell>
          <cell r="E3244">
            <v>-1144.0999999999999</v>
          </cell>
          <cell r="F3244">
            <v>0</v>
          </cell>
          <cell r="G3244">
            <v>130.66999999999999</v>
          </cell>
          <cell r="H3244">
            <v>-1274.77</v>
          </cell>
          <cell r="I3244">
            <v>-1144.0999999999999</v>
          </cell>
          <cell r="J3244">
            <v>0</v>
          </cell>
          <cell r="K3244">
            <v>130.66999999999999</v>
          </cell>
          <cell r="L3244">
            <v>-1274.77</v>
          </cell>
        </row>
        <row r="3245">
          <cell r="A3245" t="str">
            <v>621004060702</v>
          </cell>
          <cell r="B3245">
            <v>20</v>
          </cell>
          <cell r="C3245" t="str">
            <v>6210040602USD-076-07</v>
          </cell>
          <cell r="D3245" t="str">
            <v>Otros Servicios Bancarios (Otras Comisiones Ganadas)</v>
          </cell>
          <cell r="E3245">
            <v>-3904.83</v>
          </cell>
          <cell r="F3245">
            <v>0</v>
          </cell>
          <cell r="G3245">
            <v>183.4</v>
          </cell>
          <cell r="H3245">
            <v>-4088.23</v>
          </cell>
          <cell r="I3245">
            <v>-3904.83</v>
          </cell>
          <cell r="J3245">
            <v>0</v>
          </cell>
          <cell r="K3245">
            <v>183.4</v>
          </cell>
          <cell r="L3245">
            <v>-4088.23</v>
          </cell>
        </row>
        <row r="3246">
          <cell r="A3246" t="str">
            <v>621004060802</v>
          </cell>
          <cell r="B3246">
            <v>20</v>
          </cell>
          <cell r="C3246" t="str">
            <v>6210040602USD-076-08</v>
          </cell>
          <cell r="D3246" t="str">
            <v>Otros Servicios Bancarios (Otras Comisiones Ganadas)</v>
          </cell>
          <cell r="E3246">
            <v>-1212.02</v>
          </cell>
          <cell r="F3246">
            <v>0</v>
          </cell>
          <cell r="G3246">
            <v>90</v>
          </cell>
          <cell r="H3246">
            <v>-1302.02</v>
          </cell>
          <cell r="I3246">
            <v>-1212.02</v>
          </cell>
          <cell r="J3246">
            <v>0</v>
          </cell>
          <cell r="K3246">
            <v>90</v>
          </cell>
          <cell r="L3246">
            <v>-1302.02</v>
          </cell>
        </row>
        <row r="3247">
          <cell r="A3247" t="str">
            <v>621004061002</v>
          </cell>
          <cell r="B3247">
            <v>20</v>
          </cell>
          <cell r="C3247" t="str">
            <v>6210040602USD-076-10</v>
          </cell>
          <cell r="D3247" t="str">
            <v>Otros Servicios Bancarios (Otras Comisiones Ganadas)</v>
          </cell>
          <cell r="E3247">
            <v>-1469.57</v>
          </cell>
          <cell r="F3247">
            <v>0</v>
          </cell>
          <cell r="G3247">
            <v>214.9</v>
          </cell>
          <cell r="H3247">
            <v>-1684.47</v>
          </cell>
          <cell r="I3247">
            <v>-1469.57</v>
          </cell>
          <cell r="J3247">
            <v>0</v>
          </cell>
          <cell r="K3247">
            <v>214.9</v>
          </cell>
          <cell r="L3247">
            <v>-1684.47</v>
          </cell>
        </row>
        <row r="3248">
          <cell r="A3248" t="str">
            <v>621004061102</v>
          </cell>
          <cell r="B3248">
            <v>20</v>
          </cell>
          <cell r="C3248" t="str">
            <v>6210040602USD-076-11</v>
          </cell>
          <cell r="D3248" t="str">
            <v>Otros Servicios Bancarios (Otras Comisiones Ganadas)</v>
          </cell>
          <cell r="E3248">
            <v>-1170.56</v>
          </cell>
          <cell r="F3248">
            <v>0</v>
          </cell>
          <cell r="G3248">
            <v>75.58</v>
          </cell>
          <cell r="H3248">
            <v>-1246.1400000000001</v>
          </cell>
          <cell r="I3248">
            <v>-1170.56</v>
          </cell>
          <cell r="J3248">
            <v>0</v>
          </cell>
          <cell r="K3248">
            <v>75.58</v>
          </cell>
          <cell r="L3248">
            <v>-1246.1400000000001</v>
          </cell>
        </row>
        <row r="3249">
          <cell r="A3249" t="str">
            <v>621004061202</v>
          </cell>
          <cell r="B3249">
            <v>20</v>
          </cell>
          <cell r="C3249" t="str">
            <v>6210040602USD-076-12</v>
          </cell>
          <cell r="D3249" t="str">
            <v>Otros Servicios Bancarios (Otras Comisiones Ganadas)</v>
          </cell>
          <cell r="E3249">
            <v>-1636.91</v>
          </cell>
          <cell r="F3249">
            <v>0</v>
          </cell>
          <cell r="G3249">
            <v>302.5</v>
          </cell>
          <cell r="H3249">
            <v>-1939.41</v>
          </cell>
          <cell r="I3249">
            <v>-1636.91</v>
          </cell>
          <cell r="J3249">
            <v>0</v>
          </cell>
          <cell r="K3249">
            <v>302.5</v>
          </cell>
          <cell r="L3249">
            <v>-1939.41</v>
          </cell>
        </row>
        <row r="3250">
          <cell r="A3250" t="str">
            <v>621004061302</v>
          </cell>
          <cell r="B3250">
            <v>20</v>
          </cell>
          <cell r="C3250" t="str">
            <v>6210040602USD-076-13</v>
          </cell>
          <cell r="D3250" t="str">
            <v>Otros Servicios Bancarios (Otras Comisiones Ganadas)</v>
          </cell>
          <cell r="E3250">
            <v>-1419.08</v>
          </cell>
          <cell r="F3250">
            <v>0</v>
          </cell>
          <cell r="G3250">
            <v>72.23</v>
          </cell>
          <cell r="H3250">
            <v>-1491.31</v>
          </cell>
          <cell r="I3250">
            <v>-1419.08</v>
          </cell>
          <cell r="J3250">
            <v>0</v>
          </cell>
          <cell r="K3250">
            <v>72.23</v>
          </cell>
          <cell r="L3250">
            <v>-1491.31</v>
          </cell>
        </row>
        <row r="3251">
          <cell r="A3251" t="str">
            <v>621004061702</v>
          </cell>
          <cell r="B3251">
            <v>20</v>
          </cell>
          <cell r="C3251" t="str">
            <v>6210040602USD-076-17</v>
          </cell>
          <cell r="D3251" t="str">
            <v>Otros Servicios Bancarios (Otras Comisiones Ganadas)</v>
          </cell>
          <cell r="E3251">
            <v>-1839.72</v>
          </cell>
          <cell r="F3251">
            <v>0</v>
          </cell>
          <cell r="G3251">
            <v>864.8</v>
          </cell>
          <cell r="H3251">
            <v>-2704.52</v>
          </cell>
          <cell r="I3251">
            <v>-1839.72</v>
          </cell>
          <cell r="J3251">
            <v>0</v>
          </cell>
          <cell r="K3251">
            <v>864.8</v>
          </cell>
          <cell r="L3251">
            <v>-2704.52</v>
          </cell>
        </row>
        <row r="3252">
          <cell r="A3252" t="str">
            <v>621004061802</v>
          </cell>
          <cell r="B3252">
            <v>20</v>
          </cell>
          <cell r="C3252" t="str">
            <v>6210040602USD-076-18</v>
          </cell>
          <cell r="D3252" t="str">
            <v>Otros Servicios Bancarios (Otras Comisiones Ganadas)</v>
          </cell>
          <cell r="E3252">
            <v>-1073.03</v>
          </cell>
          <cell r="F3252">
            <v>0</v>
          </cell>
          <cell r="G3252">
            <v>108.5</v>
          </cell>
          <cell r="H3252">
            <v>-1181.53</v>
          </cell>
          <cell r="I3252">
            <v>-1073.03</v>
          </cell>
          <cell r="J3252">
            <v>0</v>
          </cell>
          <cell r="K3252">
            <v>108.5</v>
          </cell>
          <cell r="L3252">
            <v>-1181.53</v>
          </cell>
        </row>
        <row r="3253">
          <cell r="A3253" t="str">
            <v>621004061902</v>
          </cell>
          <cell r="B3253">
            <v>20</v>
          </cell>
          <cell r="C3253" t="str">
            <v>6210040602USD-076-19</v>
          </cell>
          <cell r="D3253" t="str">
            <v>Otros Servicios Bancarios (Otras Comisiones Ganadas)</v>
          </cell>
          <cell r="E3253">
            <v>-1131.78</v>
          </cell>
          <cell r="F3253">
            <v>0</v>
          </cell>
          <cell r="G3253">
            <v>127.09</v>
          </cell>
          <cell r="H3253">
            <v>-1258.8699999999999</v>
          </cell>
          <cell r="I3253">
            <v>-1131.78</v>
          </cell>
          <cell r="J3253">
            <v>0</v>
          </cell>
          <cell r="K3253">
            <v>127.09</v>
          </cell>
          <cell r="L3253">
            <v>-1258.8699999999999</v>
          </cell>
        </row>
        <row r="3254">
          <cell r="A3254" t="str">
            <v>621004062202</v>
          </cell>
          <cell r="B3254">
            <v>20</v>
          </cell>
          <cell r="C3254" t="str">
            <v>6210040602USD-076-22</v>
          </cell>
          <cell r="D3254" t="str">
            <v>Otros Servicios Bancarios (Otras Comisiones Ganadas)</v>
          </cell>
          <cell r="E3254">
            <v>-1423.09</v>
          </cell>
          <cell r="F3254">
            <v>0</v>
          </cell>
          <cell r="G3254">
            <v>39.04</v>
          </cell>
          <cell r="H3254">
            <v>-1462.13</v>
          </cell>
          <cell r="I3254">
            <v>-1423.09</v>
          </cell>
          <cell r="J3254">
            <v>0</v>
          </cell>
          <cell r="K3254">
            <v>39.04</v>
          </cell>
          <cell r="L3254">
            <v>-1462.13</v>
          </cell>
        </row>
        <row r="3255">
          <cell r="A3255" t="str">
            <v>621004062302</v>
          </cell>
          <cell r="B3255">
            <v>20</v>
          </cell>
          <cell r="C3255" t="str">
            <v>6210040602USD-076-23</v>
          </cell>
          <cell r="D3255" t="str">
            <v>Otros Servicios Bancarios (Otras Comisiones Ganadas)</v>
          </cell>
          <cell r="E3255">
            <v>-799.04</v>
          </cell>
          <cell r="F3255">
            <v>0</v>
          </cell>
          <cell r="G3255">
            <v>67.06</v>
          </cell>
          <cell r="H3255">
            <v>-866.1</v>
          </cell>
          <cell r="I3255">
            <v>-799.04</v>
          </cell>
          <cell r="J3255">
            <v>0</v>
          </cell>
          <cell r="K3255">
            <v>67.06</v>
          </cell>
          <cell r="L3255">
            <v>-866.1</v>
          </cell>
        </row>
        <row r="3256">
          <cell r="A3256" t="str">
            <v>621004062402</v>
          </cell>
          <cell r="B3256">
            <v>20</v>
          </cell>
          <cell r="C3256" t="str">
            <v>6210040602USD-076-24</v>
          </cell>
          <cell r="D3256" t="str">
            <v>Otros Servicios Bancarios (Otras Comisiones Ganadas)</v>
          </cell>
          <cell r="E3256">
            <v>-3211.67</v>
          </cell>
          <cell r="F3256">
            <v>0</v>
          </cell>
          <cell r="G3256">
            <v>410.74</v>
          </cell>
          <cell r="H3256">
            <v>-3622.41</v>
          </cell>
          <cell r="I3256">
            <v>-3211.67</v>
          </cell>
          <cell r="J3256">
            <v>0</v>
          </cell>
          <cell r="K3256">
            <v>410.74</v>
          </cell>
          <cell r="L3256">
            <v>-3622.41</v>
          </cell>
        </row>
        <row r="3257">
          <cell r="A3257" t="str">
            <v>621004062502</v>
          </cell>
          <cell r="B3257">
            <v>20</v>
          </cell>
          <cell r="C3257" t="str">
            <v>6210040602USD-076-25</v>
          </cell>
          <cell r="D3257" t="str">
            <v>Otros Servicios Bancarios (Otras Comisiones Ganadas)</v>
          </cell>
          <cell r="E3257">
            <v>-1558.37</v>
          </cell>
          <cell r="F3257">
            <v>0</v>
          </cell>
          <cell r="G3257">
            <v>104.1</v>
          </cell>
          <cell r="H3257">
            <v>-1662.47</v>
          </cell>
          <cell r="I3257">
            <v>-1558.37</v>
          </cell>
          <cell r="J3257">
            <v>0</v>
          </cell>
          <cell r="K3257">
            <v>104.1</v>
          </cell>
          <cell r="L3257">
            <v>-1662.47</v>
          </cell>
        </row>
        <row r="3258">
          <cell r="A3258" t="str">
            <v>621004062602</v>
          </cell>
          <cell r="B3258">
            <v>20</v>
          </cell>
          <cell r="C3258" t="str">
            <v>6210040602USD-076-26</v>
          </cell>
          <cell r="D3258" t="str">
            <v>Otros Servicios Bancarios (Otras Comisiones Ganadas)</v>
          </cell>
          <cell r="E3258">
            <v>-1028.1199999999999</v>
          </cell>
          <cell r="F3258">
            <v>0</v>
          </cell>
          <cell r="G3258">
            <v>166.75</v>
          </cell>
          <cell r="H3258">
            <v>-1194.8699999999999</v>
          </cell>
          <cell r="I3258">
            <v>-1028.1199999999999</v>
          </cell>
          <cell r="J3258">
            <v>0</v>
          </cell>
          <cell r="K3258">
            <v>166.75</v>
          </cell>
          <cell r="L3258">
            <v>-1194.8699999999999</v>
          </cell>
        </row>
        <row r="3259">
          <cell r="A3259" t="str">
            <v>621004062702</v>
          </cell>
          <cell r="B3259">
            <v>20</v>
          </cell>
          <cell r="C3259" t="str">
            <v>6210040602USD-076-27</v>
          </cell>
          <cell r="D3259" t="str">
            <v>Otros Servicios Bancarios (Otras Comisiones Ganadas)</v>
          </cell>
          <cell r="E3259">
            <v>-683.3</v>
          </cell>
          <cell r="F3259">
            <v>0</v>
          </cell>
          <cell r="G3259">
            <v>70.400000000000006</v>
          </cell>
          <cell r="H3259">
            <v>-753.7</v>
          </cell>
          <cell r="I3259">
            <v>-683.3</v>
          </cell>
          <cell r="J3259">
            <v>0</v>
          </cell>
          <cell r="K3259">
            <v>70.400000000000006</v>
          </cell>
          <cell r="L3259">
            <v>-753.7</v>
          </cell>
        </row>
        <row r="3260">
          <cell r="A3260" t="str">
            <v>621004063102</v>
          </cell>
          <cell r="B3260">
            <v>20</v>
          </cell>
          <cell r="C3260" t="str">
            <v>6210040602USD-076-31</v>
          </cell>
          <cell r="D3260" t="str">
            <v>Otros Servicios Bancarios (Otras Comisiones Ganadas)</v>
          </cell>
          <cell r="E3260">
            <v>-68463.31</v>
          </cell>
          <cell r="F3260">
            <v>17.940000000000001</v>
          </cell>
          <cell r="G3260">
            <v>3137.38</v>
          </cell>
          <cell r="H3260">
            <v>-71582.75</v>
          </cell>
          <cell r="I3260">
            <v>-68463.31</v>
          </cell>
          <cell r="J3260">
            <v>17.940000000000001</v>
          </cell>
          <cell r="K3260">
            <v>3137.38</v>
          </cell>
          <cell r="L3260">
            <v>-71582.75</v>
          </cell>
        </row>
        <row r="3261">
          <cell r="A3261" t="str">
            <v>621004064102</v>
          </cell>
          <cell r="B3261">
            <v>20</v>
          </cell>
          <cell r="C3261" t="str">
            <v>6210040602USD-076-41</v>
          </cell>
          <cell r="D3261" t="str">
            <v>Otros Servicios Bancarios (Otras Comisiones Ganadas)</v>
          </cell>
          <cell r="E3261">
            <v>-2821.36</v>
          </cell>
          <cell r="F3261">
            <v>0</v>
          </cell>
          <cell r="G3261">
            <v>296.75</v>
          </cell>
          <cell r="H3261">
            <v>-3118.11</v>
          </cell>
          <cell r="I3261">
            <v>-2821.36</v>
          </cell>
          <cell r="J3261">
            <v>0</v>
          </cell>
          <cell r="K3261">
            <v>296.75</v>
          </cell>
          <cell r="L3261">
            <v>-3118.11</v>
          </cell>
        </row>
        <row r="3262">
          <cell r="A3262" t="str">
            <v>621004065802</v>
          </cell>
          <cell r="B3262">
            <v>20</v>
          </cell>
          <cell r="C3262" t="str">
            <v>6210040602USD-076-58</v>
          </cell>
          <cell r="D3262" t="str">
            <v>Otros Servicios Bancarios (Otras Comisiones Ganadas)</v>
          </cell>
          <cell r="E3262">
            <v>-914.89</v>
          </cell>
          <cell r="F3262">
            <v>10</v>
          </cell>
          <cell r="G3262">
            <v>151.43</v>
          </cell>
          <cell r="H3262">
            <v>-1056.32</v>
          </cell>
          <cell r="I3262">
            <v>-914.89</v>
          </cell>
          <cell r="J3262">
            <v>10</v>
          </cell>
          <cell r="K3262">
            <v>151.43</v>
          </cell>
          <cell r="L3262">
            <v>-1056.32</v>
          </cell>
        </row>
        <row r="3263">
          <cell r="A3263" t="str">
            <v>621004065902</v>
          </cell>
          <cell r="B3263">
            <v>20</v>
          </cell>
          <cell r="C3263" t="str">
            <v>6210040602USD-076-59</v>
          </cell>
          <cell r="D3263" t="str">
            <v>Otros Servicios Bancarios (Otras Comisiones Ganadas)</v>
          </cell>
          <cell r="E3263">
            <v>-179.31</v>
          </cell>
          <cell r="F3263">
            <v>0</v>
          </cell>
          <cell r="G3263">
            <v>38</v>
          </cell>
          <cell r="H3263">
            <v>-217.31</v>
          </cell>
          <cell r="I3263">
            <v>-179.31</v>
          </cell>
          <cell r="J3263">
            <v>0</v>
          </cell>
          <cell r="K3263">
            <v>38</v>
          </cell>
          <cell r="L3263">
            <v>-217.31</v>
          </cell>
        </row>
        <row r="3264">
          <cell r="A3264" t="str">
            <v>6210040603</v>
          </cell>
          <cell r="B3264">
            <v>14</v>
          </cell>
          <cell r="C3264" t="str">
            <v>6210040603 USD</v>
          </cell>
          <cell r="D3264" t="str">
            <v>Comisiones Western Union</v>
          </cell>
          <cell r="E3264">
            <v>-23104.61</v>
          </cell>
          <cell r="F3264">
            <v>0</v>
          </cell>
          <cell r="G3264">
            <v>2021.67</v>
          </cell>
          <cell r="H3264">
            <v>-25126.28</v>
          </cell>
          <cell r="I3264">
            <v>-23104.61</v>
          </cell>
          <cell r="J3264">
            <v>0</v>
          </cell>
          <cell r="K3264">
            <v>2021.67</v>
          </cell>
          <cell r="L3264">
            <v>-25126.28</v>
          </cell>
        </row>
        <row r="3265">
          <cell r="A3265" t="str">
            <v>621004060003</v>
          </cell>
          <cell r="B3265">
            <v>20</v>
          </cell>
          <cell r="C3265" t="str">
            <v>6210040603USD-076-00</v>
          </cell>
          <cell r="D3265" t="str">
            <v>Comisiones Western Union (Otras Comisiones Ganadas)</v>
          </cell>
          <cell r="E3265">
            <v>-23104.61</v>
          </cell>
          <cell r="F3265">
            <v>0</v>
          </cell>
          <cell r="G3265">
            <v>2021.67</v>
          </cell>
          <cell r="H3265">
            <v>-25126.28</v>
          </cell>
          <cell r="I3265">
            <v>-23104.61</v>
          </cell>
          <cell r="J3265">
            <v>0</v>
          </cell>
          <cell r="K3265">
            <v>2021.67</v>
          </cell>
          <cell r="L3265">
            <v>-25126.28</v>
          </cell>
        </row>
        <row r="3266">
          <cell r="A3266" t="str">
            <v>6210040604</v>
          </cell>
          <cell r="B3266">
            <v>14</v>
          </cell>
          <cell r="C3266" t="str">
            <v>6210040604 USD</v>
          </cell>
          <cell r="D3266" t="str">
            <v>Comisiones Certificación de cheque</v>
          </cell>
          <cell r="E3266">
            <v>-970</v>
          </cell>
          <cell r="F3266">
            <v>0</v>
          </cell>
          <cell r="G3266">
            <v>92.5</v>
          </cell>
          <cell r="H3266">
            <v>-1062.5</v>
          </cell>
          <cell r="I3266">
            <v>-970</v>
          </cell>
          <cell r="J3266">
            <v>0</v>
          </cell>
          <cell r="K3266">
            <v>92.5</v>
          </cell>
          <cell r="L3266">
            <v>-1062.5</v>
          </cell>
        </row>
        <row r="3267">
          <cell r="A3267" t="str">
            <v>621004060104</v>
          </cell>
          <cell r="B3267">
            <v>20</v>
          </cell>
          <cell r="C3267" t="str">
            <v>6210040604USD-076-01</v>
          </cell>
          <cell r="D3267" t="str">
            <v>Comisiones Certificación de cheque (Otras Comisiones Ganadas)</v>
          </cell>
          <cell r="E3267">
            <v>-17</v>
          </cell>
          <cell r="F3267">
            <v>0</v>
          </cell>
          <cell r="G3267">
            <v>0</v>
          </cell>
          <cell r="H3267">
            <v>-17</v>
          </cell>
          <cell r="I3267">
            <v>-17</v>
          </cell>
          <cell r="J3267">
            <v>0</v>
          </cell>
          <cell r="K3267">
            <v>0</v>
          </cell>
          <cell r="L3267">
            <v>-17</v>
          </cell>
        </row>
        <row r="3268">
          <cell r="A3268" t="str">
            <v>621004060204</v>
          </cell>
          <cell r="B3268">
            <v>20</v>
          </cell>
          <cell r="C3268" t="str">
            <v>6210040604USD-076-02</v>
          </cell>
          <cell r="D3268" t="str">
            <v>Comisiones Certificación de cheque (Otras Comisiones Ganadas)</v>
          </cell>
          <cell r="E3268">
            <v>-41</v>
          </cell>
          <cell r="F3268">
            <v>0</v>
          </cell>
          <cell r="G3268">
            <v>0</v>
          </cell>
          <cell r="H3268">
            <v>-41</v>
          </cell>
          <cell r="I3268">
            <v>-41</v>
          </cell>
          <cell r="J3268">
            <v>0</v>
          </cell>
          <cell r="K3268">
            <v>0</v>
          </cell>
          <cell r="L3268">
            <v>-41</v>
          </cell>
        </row>
        <row r="3269">
          <cell r="A3269" t="str">
            <v>621004060304</v>
          </cell>
          <cell r="B3269">
            <v>20</v>
          </cell>
          <cell r="C3269" t="str">
            <v>6210040604USD-076-03</v>
          </cell>
          <cell r="D3269" t="str">
            <v>Comisiones Certificación de cheque (Otras Comisiones Ganadas)</v>
          </cell>
          <cell r="E3269">
            <v>-20</v>
          </cell>
          <cell r="F3269">
            <v>0</v>
          </cell>
          <cell r="G3269">
            <v>0</v>
          </cell>
          <cell r="H3269">
            <v>-20</v>
          </cell>
          <cell r="I3269">
            <v>-20</v>
          </cell>
          <cell r="J3269">
            <v>0</v>
          </cell>
          <cell r="K3269">
            <v>0</v>
          </cell>
          <cell r="L3269">
            <v>-20</v>
          </cell>
        </row>
        <row r="3270">
          <cell r="A3270" t="str">
            <v>621004060404</v>
          </cell>
          <cell r="B3270">
            <v>20</v>
          </cell>
          <cell r="C3270" t="str">
            <v>6210040604USD-076-04</v>
          </cell>
          <cell r="D3270" t="str">
            <v>Comisiones Certificación de cheque (Otras Comisiones Ganadas)</v>
          </cell>
          <cell r="E3270">
            <v>-14</v>
          </cell>
          <cell r="F3270">
            <v>0</v>
          </cell>
          <cell r="G3270">
            <v>2</v>
          </cell>
          <cell r="H3270">
            <v>-16</v>
          </cell>
          <cell r="I3270">
            <v>-14</v>
          </cell>
          <cell r="J3270">
            <v>0</v>
          </cell>
          <cell r="K3270">
            <v>2</v>
          </cell>
          <cell r="L3270">
            <v>-16</v>
          </cell>
        </row>
        <row r="3271">
          <cell r="A3271" t="str">
            <v>621004060504</v>
          </cell>
          <cell r="B3271">
            <v>20</v>
          </cell>
          <cell r="C3271" t="str">
            <v>6210040604USD-076-05</v>
          </cell>
          <cell r="D3271" t="str">
            <v>Comisiones Certificación de cheque (Otras Comisiones Ganadas)</v>
          </cell>
          <cell r="E3271">
            <v>-38</v>
          </cell>
          <cell r="F3271">
            <v>0</v>
          </cell>
          <cell r="G3271">
            <v>8</v>
          </cell>
          <cell r="H3271">
            <v>-46</v>
          </cell>
          <cell r="I3271">
            <v>-38</v>
          </cell>
          <cell r="J3271">
            <v>0</v>
          </cell>
          <cell r="K3271">
            <v>8</v>
          </cell>
          <cell r="L3271">
            <v>-46</v>
          </cell>
        </row>
        <row r="3272">
          <cell r="A3272" t="str">
            <v>621004060704</v>
          </cell>
          <cell r="B3272">
            <v>20</v>
          </cell>
          <cell r="C3272" t="str">
            <v>6210040604USD-076-07</v>
          </cell>
          <cell r="D3272" t="str">
            <v>Comisiones Certificación de cheque (Otras Comisiones Ganadas)</v>
          </cell>
          <cell r="E3272">
            <v>-8</v>
          </cell>
          <cell r="F3272">
            <v>0</v>
          </cell>
          <cell r="G3272">
            <v>0</v>
          </cell>
          <cell r="H3272">
            <v>-8</v>
          </cell>
          <cell r="I3272">
            <v>-8</v>
          </cell>
          <cell r="J3272">
            <v>0</v>
          </cell>
          <cell r="K3272">
            <v>0</v>
          </cell>
          <cell r="L3272">
            <v>-8</v>
          </cell>
        </row>
        <row r="3273">
          <cell r="A3273" t="str">
            <v>621004060804</v>
          </cell>
          <cell r="B3273">
            <v>20</v>
          </cell>
          <cell r="C3273" t="str">
            <v>6210040604USD-076-08</v>
          </cell>
          <cell r="D3273" t="str">
            <v>Comisiones Certificación de cheque (Otras Comisiones Ganadas)</v>
          </cell>
          <cell r="E3273">
            <v>-38</v>
          </cell>
          <cell r="F3273">
            <v>0</v>
          </cell>
          <cell r="G3273">
            <v>4.5</v>
          </cell>
          <cell r="H3273">
            <v>-42.5</v>
          </cell>
          <cell r="I3273">
            <v>-38</v>
          </cell>
          <cell r="J3273">
            <v>0</v>
          </cell>
          <cell r="K3273">
            <v>4.5</v>
          </cell>
          <cell r="L3273">
            <v>-42.5</v>
          </cell>
        </row>
        <row r="3274">
          <cell r="A3274" t="str">
            <v>621004061004</v>
          </cell>
          <cell r="B3274">
            <v>20</v>
          </cell>
          <cell r="C3274" t="str">
            <v>6210040604USD-076-10</v>
          </cell>
          <cell r="D3274" t="str">
            <v>Comisiones Certificación de cheque (Otras Comisiones Ganadas)</v>
          </cell>
          <cell r="E3274">
            <v>-11</v>
          </cell>
          <cell r="F3274">
            <v>0</v>
          </cell>
          <cell r="G3274">
            <v>0</v>
          </cell>
          <cell r="H3274">
            <v>-11</v>
          </cell>
          <cell r="I3274">
            <v>-11</v>
          </cell>
          <cell r="J3274">
            <v>0</v>
          </cell>
          <cell r="K3274">
            <v>0</v>
          </cell>
          <cell r="L3274">
            <v>-11</v>
          </cell>
        </row>
        <row r="3275">
          <cell r="A3275" t="str">
            <v>621004061104</v>
          </cell>
          <cell r="B3275">
            <v>20</v>
          </cell>
          <cell r="C3275" t="str">
            <v>6210040604USD-076-11</v>
          </cell>
          <cell r="D3275" t="str">
            <v>Comisiones Certificación de cheque (Otras Comisiones Ganadas)</v>
          </cell>
          <cell r="E3275">
            <v>-18</v>
          </cell>
          <cell r="F3275">
            <v>0</v>
          </cell>
          <cell r="G3275">
            <v>0</v>
          </cell>
          <cell r="H3275">
            <v>-18</v>
          </cell>
          <cell r="I3275">
            <v>-18</v>
          </cell>
          <cell r="J3275">
            <v>0</v>
          </cell>
          <cell r="K3275">
            <v>0</v>
          </cell>
          <cell r="L3275">
            <v>-18</v>
          </cell>
        </row>
        <row r="3276">
          <cell r="A3276" t="str">
            <v>621004061704</v>
          </cell>
          <cell r="B3276">
            <v>20</v>
          </cell>
          <cell r="C3276" t="str">
            <v>6210040604USD-076-17</v>
          </cell>
          <cell r="D3276" t="str">
            <v>Comisiones Certificación de cheque (Otras Comisiones Ganadas)</v>
          </cell>
          <cell r="E3276">
            <v>-12</v>
          </cell>
          <cell r="F3276">
            <v>0</v>
          </cell>
          <cell r="G3276">
            <v>2</v>
          </cell>
          <cell r="H3276">
            <v>-14</v>
          </cell>
          <cell r="I3276">
            <v>-12</v>
          </cell>
          <cell r="J3276">
            <v>0</v>
          </cell>
          <cell r="K3276">
            <v>2</v>
          </cell>
          <cell r="L3276">
            <v>-14</v>
          </cell>
        </row>
        <row r="3277">
          <cell r="A3277" t="str">
            <v>621004061804</v>
          </cell>
          <cell r="B3277">
            <v>20</v>
          </cell>
          <cell r="C3277" t="str">
            <v>6210040604USD-076-18</v>
          </cell>
          <cell r="D3277" t="str">
            <v>Comisiones Certificación de cheque (Otras Comisiones Ganadas)</v>
          </cell>
          <cell r="E3277">
            <v>-6</v>
          </cell>
          <cell r="F3277">
            <v>0</v>
          </cell>
          <cell r="G3277">
            <v>4</v>
          </cell>
          <cell r="H3277">
            <v>-10</v>
          </cell>
          <cell r="I3277">
            <v>-6</v>
          </cell>
          <cell r="J3277">
            <v>0</v>
          </cell>
          <cell r="K3277">
            <v>4</v>
          </cell>
          <cell r="L3277">
            <v>-10</v>
          </cell>
        </row>
        <row r="3278">
          <cell r="A3278" t="str">
            <v>621004061904</v>
          </cell>
          <cell r="B3278">
            <v>20</v>
          </cell>
          <cell r="C3278" t="str">
            <v>6210040604USD-076-19</v>
          </cell>
          <cell r="D3278" t="str">
            <v>Comisiones Certificación de cheque (Otras Comisiones Ganadas)</v>
          </cell>
          <cell r="E3278">
            <v>-114</v>
          </cell>
          <cell r="F3278">
            <v>0</v>
          </cell>
          <cell r="G3278">
            <v>14</v>
          </cell>
          <cell r="H3278">
            <v>-128</v>
          </cell>
          <cell r="I3278">
            <v>-114</v>
          </cell>
          <cell r="J3278">
            <v>0</v>
          </cell>
          <cell r="K3278">
            <v>14</v>
          </cell>
          <cell r="L3278">
            <v>-128</v>
          </cell>
        </row>
        <row r="3279">
          <cell r="A3279" t="str">
            <v>621004062204</v>
          </cell>
          <cell r="B3279">
            <v>20</v>
          </cell>
          <cell r="C3279" t="str">
            <v>6210040604USD-076-22</v>
          </cell>
          <cell r="D3279" t="str">
            <v>Comisiones Certificación de cheque (Otras Comisiones Ganadas)</v>
          </cell>
          <cell r="E3279">
            <v>-2.5</v>
          </cell>
          <cell r="F3279">
            <v>0</v>
          </cell>
          <cell r="G3279">
            <v>0</v>
          </cell>
          <cell r="H3279">
            <v>-2.5</v>
          </cell>
          <cell r="I3279">
            <v>-2.5</v>
          </cell>
          <cell r="J3279">
            <v>0</v>
          </cell>
          <cell r="K3279">
            <v>0</v>
          </cell>
          <cell r="L3279">
            <v>-2.5</v>
          </cell>
        </row>
        <row r="3280">
          <cell r="A3280" t="str">
            <v>621004062304</v>
          </cell>
          <cell r="B3280">
            <v>20</v>
          </cell>
          <cell r="C3280" t="str">
            <v>6210040604USD-076-23</v>
          </cell>
          <cell r="D3280" t="str">
            <v>Comisiones Certificación de cheque (Otras Comisiones Ganadas)</v>
          </cell>
          <cell r="E3280">
            <v>-52.5</v>
          </cell>
          <cell r="F3280">
            <v>0</v>
          </cell>
          <cell r="G3280">
            <v>0</v>
          </cell>
          <cell r="H3280">
            <v>-52.5</v>
          </cell>
          <cell r="I3280">
            <v>-52.5</v>
          </cell>
          <cell r="J3280">
            <v>0</v>
          </cell>
          <cell r="K3280">
            <v>0</v>
          </cell>
          <cell r="L3280">
            <v>-52.5</v>
          </cell>
        </row>
        <row r="3281">
          <cell r="A3281" t="str">
            <v>621004062404</v>
          </cell>
          <cell r="B3281">
            <v>20</v>
          </cell>
          <cell r="C3281" t="str">
            <v>6210040604USD-076-24</v>
          </cell>
          <cell r="D3281" t="str">
            <v>Comisiones Certificación de cheque (Otras Comisiones Ganadas)</v>
          </cell>
          <cell r="E3281">
            <v>-8</v>
          </cell>
          <cell r="F3281">
            <v>0</v>
          </cell>
          <cell r="G3281">
            <v>0</v>
          </cell>
          <cell r="H3281">
            <v>-8</v>
          </cell>
          <cell r="I3281">
            <v>-8</v>
          </cell>
          <cell r="J3281">
            <v>0</v>
          </cell>
          <cell r="K3281">
            <v>0</v>
          </cell>
          <cell r="L3281">
            <v>-8</v>
          </cell>
        </row>
        <row r="3282">
          <cell r="A3282" t="str">
            <v>621004062504</v>
          </cell>
          <cell r="B3282">
            <v>20</v>
          </cell>
          <cell r="C3282" t="str">
            <v>6210040604USD-076-25</v>
          </cell>
          <cell r="D3282" t="str">
            <v>Comisiones Certificación de cheque (Otras Comisiones Ganadas)</v>
          </cell>
          <cell r="E3282">
            <v>-131</v>
          </cell>
          <cell r="F3282">
            <v>0</v>
          </cell>
          <cell r="G3282">
            <v>10</v>
          </cell>
          <cell r="H3282">
            <v>-141</v>
          </cell>
          <cell r="I3282">
            <v>-131</v>
          </cell>
          <cell r="J3282">
            <v>0</v>
          </cell>
          <cell r="K3282">
            <v>10</v>
          </cell>
          <cell r="L3282">
            <v>-141</v>
          </cell>
        </row>
        <row r="3283">
          <cell r="A3283" t="str">
            <v>621004062604</v>
          </cell>
          <cell r="B3283">
            <v>20</v>
          </cell>
          <cell r="C3283" t="str">
            <v>6210040604USD-076-26</v>
          </cell>
          <cell r="D3283" t="str">
            <v>Comisiones Certificación de cheque (Otras Comisiones Ganadas)</v>
          </cell>
          <cell r="E3283">
            <v>-2.5</v>
          </cell>
          <cell r="F3283">
            <v>0</v>
          </cell>
          <cell r="G3283">
            <v>0</v>
          </cell>
          <cell r="H3283">
            <v>-2.5</v>
          </cell>
          <cell r="I3283">
            <v>-2.5</v>
          </cell>
          <cell r="J3283">
            <v>0</v>
          </cell>
          <cell r="K3283">
            <v>0</v>
          </cell>
          <cell r="L3283">
            <v>-2.5</v>
          </cell>
        </row>
        <row r="3284">
          <cell r="A3284" t="str">
            <v>621004062704</v>
          </cell>
          <cell r="B3284">
            <v>20</v>
          </cell>
          <cell r="C3284" t="str">
            <v>6210040604USD-076-27</v>
          </cell>
          <cell r="D3284" t="str">
            <v>Comisiones Certificación de cheque (Otras Comisiones Ganadas)</v>
          </cell>
          <cell r="E3284">
            <v>-4</v>
          </cell>
          <cell r="F3284">
            <v>0</v>
          </cell>
          <cell r="G3284">
            <v>0</v>
          </cell>
          <cell r="H3284">
            <v>-4</v>
          </cell>
          <cell r="I3284">
            <v>-4</v>
          </cell>
          <cell r="J3284">
            <v>0</v>
          </cell>
          <cell r="K3284">
            <v>0</v>
          </cell>
          <cell r="L3284">
            <v>-4</v>
          </cell>
        </row>
        <row r="3285">
          <cell r="A3285" t="str">
            <v>621004063104</v>
          </cell>
          <cell r="B3285">
            <v>20</v>
          </cell>
          <cell r="C3285" t="str">
            <v>6210040604USD-076-31</v>
          </cell>
          <cell r="D3285" t="str">
            <v>Comisiones Certificación de cheque (Otras Comisiones Ganadas)</v>
          </cell>
          <cell r="E3285">
            <v>-274.5</v>
          </cell>
          <cell r="F3285">
            <v>0</v>
          </cell>
          <cell r="G3285">
            <v>20</v>
          </cell>
          <cell r="H3285">
            <v>-294.5</v>
          </cell>
          <cell r="I3285">
            <v>-274.5</v>
          </cell>
          <cell r="J3285">
            <v>0</v>
          </cell>
          <cell r="K3285">
            <v>20</v>
          </cell>
          <cell r="L3285">
            <v>-294.5</v>
          </cell>
        </row>
        <row r="3286">
          <cell r="A3286" t="str">
            <v>621004064104</v>
          </cell>
          <cell r="B3286">
            <v>20</v>
          </cell>
          <cell r="C3286" t="str">
            <v>6210040604USD-076-41</v>
          </cell>
          <cell r="D3286" t="str">
            <v>Comisiones Certificación de cheque (Otras Comisiones Ganadas)</v>
          </cell>
          <cell r="E3286">
            <v>-18</v>
          </cell>
          <cell r="F3286">
            <v>0</v>
          </cell>
          <cell r="G3286">
            <v>4</v>
          </cell>
          <cell r="H3286">
            <v>-22</v>
          </cell>
          <cell r="I3286">
            <v>-18</v>
          </cell>
          <cell r="J3286">
            <v>0</v>
          </cell>
          <cell r="K3286">
            <v>4</v>
          </cell>
          <cell r="L3286">
            <v>-22</v>
          </cell>
        </row>
        <row r="3287">
          <cell r="A3287" t="str">
            <v>621004065804</v>
          </cell>
          <cell r="B3287">
            <v>20</v>
          </cell>
          <cell r="C3287" t="str">
            <v>6210040604USD-076-58</v>
          </cell>
          <cell r="D3287" t="str">
            <v>Comisiones Certificación de cheque (Otras Comisiones Ganadas)</v>
          </cell>
          <cell r="E3287">
            <v>-110.5</v>
          </cell>
          <cell r="F3287">
            <v>0</v>
          </cell>
          <cell r="G3287">
            <v>18</v>
          </cell>
          <cell r="H3287">
            <v>-128.5</v>
          </cell>
          <cell r="I3287">
            <v>-110.5</v>
          </cell>
          <cell r="J3287">
            <v>0</v>
          </cell>
          <cell r="K3287">
            <v>18</v>
          </cell>
          <cell r="L3287">
            <v>-128.5</v>
          </cell>
        </row>
        <row r="3288">
          <cell r="A3288" t="str">
            <v>621004065904</v>
          </cell>
          <cell r="B3288">
            <v>20</v>
          </cell>
          <cell r="C3288" t="str">
            <v>6210040604USD-076-59</v>
          </cell>
          <cell r="D3288" t="str">
            <v>Comisiones Certificación de cheque (Otras Comisiones Ganadas)</v>
          </cell>
          <cell r="E3288">
            <v>-29.5</v>
          </cell>
          <cell r="F3288">
            <v>0</v>
          </cell>
          <cell r="G3288">
            <v>6</v>
          </cell>
          <cell r="H3288">
            <v>-35.5</v>
          </cell>
          <cell r="I3288">
            <v>-29.5</v>
          </cell>
          <cell r="J3288">
            <v>0</v>
          </cell>
          <cell r="K3288">
            <v>6</v>
          </cell>
          <cell r="L3288">
            <v>-35.5</v>
          </cell>
        </row>
        <row r="3289">
          <cell r="A3289" t="str">
            <v>6210040605</v>
          </cell>
          <cell r="B3289">
            <v>14</v>
          </cell>
          <cell r="C3289" t="str">
            <v>6210040605 USD</v>
          </cell>
          <cell r="D3289" t="str">
            <v>Comisiones Emisión cheque de gerencia</v>
          </cell>
          <cell r="E3289">
            <v>-2238</v>
          </cell>
          <cell r="F3289">
            <v>0</v>
          </cell>
          <cell r="G3289">
            <v>198</v>
          </cell>
          <cell r="H3289">
            <v>-2436</v>
          </cell>
          <cell r="I3289">
            <v>-2238</v>
          </cell>
          <cell r="J3289">
            <v>0</v>
          </cell>
          <cell r="K3289">
            <v>198</v>
          </cell>
          <cell r="L3289">
            <v>-2436</v>
          </cell>
        </row>
        <row r="3290">
          <cell r="A3290" t="str">
            <v>621004060105</v>
          </cell>
          <cell r="B3290">
            <v>20</v>
          </cell>
          <cell r="C3290" t="str">
            <v>6210040605USD-076-01</v>
          </cell>
          <cell r="D3290" t="str">
            <v>Comisiones Emisión cheque de gerencia (Otras Comisiones Ganadas)</v>
          </cell>
          <cell r="E3290">
            <v>-40</v>
          </cell>
          <cell r="F3290">
            <v>0</v>
          </cell>
          <cell r="G3290">
            <v>4</v>
          </cell>
          <cell r="H3290">
            <v>-44</v>
          </cell>
          <cell r="I3290">
            <v>-40</v>
          </cell>
          <cell r="J3290">
            <v>0</v>
          </cell>
          <cell r="K3290">
            <v>4</v>
          </cell>
          <cell r="L3290">
            <v>-44</v>
          </cell>
        </row>
        <row r="3291">
          <cell r="A3291" t="str">
            <v>621004060205</v>
          </cell>
          <cell r="B3291">
            <v>20</v>
          </cell>
          <cell r="C3291" t="str">
            <v>6210040605USD-076-02</v>
          </cell>
          <cell r="D3291" t="str">
            <v>Comisiones Emisión cheque de gerencia (Otras Comisiones Ganadas)</v>
          </cell>
          <cell r="E3291">
            <v>-108</v>
          </cell>
          <cell r="F3291">
            <v>0</v>
          </cell>
          <cell r="G3291">
            <v>22</v>
          </cell>
          <cell r="H3291">
            <v>-130</v>
          </cell>
          <cell r="I3291">
            <v>-108</v>
          </cell>
          <cell r="J3291">
            <v>0</v>
          </cell>
          <cell r="K3291">
            <v>22</v>
          </cell>
          <cell r="L3291">
            <v>-130</v>
          </cell>
        </row>
        <row r="3292">
          <cell r="A3292" t="str">
            <v>621004060305</v>
          </cell>
          <cell r="B3292">
            <v>20</v>
          </cell>
          <cell r="C3292" t="str">
            <v>6210040605USD-076-03</v>
          </cell>
          <cell r="D3292" t="str">
            <v>Comisiones Emisión cheque de gerencia (Otras Comisiones Ganadas)</v>
          </cell>
          <cell r="E3292">
            <v>-116</v>
          </cell>
          <cell r="F3292">
            <v>0</v>
          </cell>
          <cell r="G3292">
            <v>16</v>
          </cell>
          <cell r="H3292">
            <v>-132</v>
          </cell>
          <cell r="I3292">
            <v>-116</v>
          </cell>
          <cell r="J3292">
            <v>0</v>
          </cell>
          <cell r="K3292">
            <v>16</v>
          </cell>
          <cell r="L3292">
            <v>-132</v>
          </cell>
        </row>
        <row r="3293">
          <cell r="A3293" t="str">
            <v>621004060405</v>
          </cell>
          <cell r="B3293">
            <v>20</v>
          </cell>
          <cell r="C3293" t="str">
            <v>6210040605USD-076-04</v>
          </cell>
          <cell r="D3293" t="str">
            <v>Comisiones Emisión cheque de gerencia (Otras Comisiones Ganadas)</v>
          </cell>
          <cell r="E3293">
            <v>-36</v>
          </cell>
          <cell r="F3293">
            <v>0</v>
          </cell>
          <cell r="G3293">
            <v>4</v>
          </cell>
          <cell r="H3293">
            <v>-40</v>
          </cell>
          <cell r="I3293">
            <v>-36</v>
          </cell>
          <cell r="J3293">
            <v>0</v>
          </cell>
          <cell r="K3293">
            <v>4</v>
          </cell>
          <cell r="L3293">
            <v>-40</v>
          </cell>
        </row>
        <row r="3294">
          <cell r="A3294" t="str">
            <v>621004060505</v>
          </cell>
          <cell r="B3294">
            <v>20</v>
          </cell>
          <cell r="C3294" t="str">
            <v>6210040605USD-076-05</v>
          </cell>
          <cell r="D3294" t="str">
            <v>Comisiones Emisión cheque de gerencia (Otras Comisiones Ganadas)</v>
          </cell>
          <cell r="E3294">
            <v>-38</v>
          </cell>
          <cell r="F3294">
            <v>0</v>
          </cell>
          <cell r="G3294">
            <v>6</v>
          </cell>
          <cell r="H3294">
            <v>-44</v>
          </cell>
          <cell r="I3294">
            <v>-38</v>
          </cell>
          <cell r="J3294">
            <v>0</v>
          </cell>
          <cell r="K3294">
            <v>6</v>
          </cell>
          <cell r="L3294">
            <v>-44</v>
          </cell>
        </row>
        <row r="3295">
          <cell r="A3295" t="str">
            <v>621004060705</v>
          </cell>
          <cell r="B3295">
            <v>20</v>
          </cell>
          <cell r="C3295" t="str">
            <v>6210040605USD-076-07</v>
          </cell>
          <cell r="D3295" t="str">
            <v>Comisiones Emisión cheque de gerencia (Otras Comisiones Ganadas)</v>
          </cell>
          <cell r="E3295">
            <v>-120</v>
          </cell>
          <cell r="F3295">
            <v>0</v>
          </cell>
          <cell r="G3295">
            <v>6</v>
          </cell>
          <cell r="H3295">
            <v>-126</v>
          </cell>
          <cell r="I3295">
            <v>-120</v>
          </cell>
          <cell r="J3295">
            <v>0</v>
          </cell>
          <cell r="K3295">
            <v>6</v>
          </cell>
          <cell r="L3295">
            <v>-126</v>
          </cell>
        </row>
        <row r="3296">
          <cell r="A3296" t="str">
            <v>621004060805</v>
          </cell>
          <cell r="B3296">
            <v>20</v>
          </cell>
          <cell r="C3296" t="str">
            <v>6210040605USD-076-08</v>
          </cell>
          <cell r="D3296" t="str">
            <v>Comisiones Emisión cheque de gerencia (Otras Comisiones Ganadas)</v>
          </cell>
          <cell r="E3296">
            <v>-76</v>
          </cell>
          <cell r="F3296">
            <v>0</v>
          </cell>
          <cell r="G3296">
            <v>4</v>
          </cell>
          <cell r="H3296">
            <v>-80</v>
          </cell>
          <cell r="I3296">
            <v>-76</v>
          </cell>
          <cell r="J3296">
            <v>0</v>
          </cell>
          <cell r="K3296">
            <v>4</v>
          </cell>
          <cell r="L3296">
            <v>-80</v>
          </cell>
        </row>
        <row r="3297">
          <cell r="A3297" t="str">
            <v>621004061005</v>
          </cell>
          <cell r="B3297">
            <v>20</v>
          </cell>
          <cell r="C3297" t="str">
            <v>6210040605USD-076-10</v>
          </cell>
          <cell r="D3297" t="str">
            <v>Comisiones Emisión cheque de gerencia (Otras Comisiones Ganadas)</v>
          </cell>
          <cell r="E3297">
            <v>-68</v>
          </cell>
          <cell r="F3297">
            <v>0</v>
          </cell>
          <cell r="G3297">
            <v>4</v>
          </cell>
          <cell r="H3297">
            <v>-72</v>
          </cell>
          <cell r="I3297">
            <v>-68</v>
          </cell>
          <cell r="J3297">
            <v>0</v>
          </cell>
          <cell r="K3297">
            <v>4</v>
          </cell>
          <cell r="L3297">
            <v>-72</v>
          </cell>
        </row>
        <row r="3298">
          <cell r="A3298" t="str">
            <v>621004061105</v>
          </cell>
          <cell r="B3298">
            <v>20</v>
          </cell>
          <cell r="C3298" t="str">
            <v>6210040605USD-076-11</v>
          </cell>
          <cell r="D3298" t="str">
            <v>Comisiones Emisión cheque de gerencia (Otras Comisiones Ganadas)</v>
          </cell>
          <cell r="E3298">
            <v>-76</v>
          </cell>
          <cell r="F3298">
            <v>0</v>
          </cell>
          <cell r="G3298">
            <v>2</v>
          </cell>
          <cell r="H3298">
            <v>-78</v>
          </cell>
          <cell r="I3298">
            <v>-76</v>
          </cell>
          <cell r="J3298">
            <v>0</v>
          </cell>
          <cell r="K3298">
            <v>2</v>
          </cell>
          <cell r="L3298">
            <v>-78</v>
          </cell>
        </row>
        <row r="3299">
          <cell r="A3299" t="str">
            <v>621004061205</v>
          </cell>
          <cell r="B3299">
            <v>20</v>
          </cell>
          <cell r="C3299" t="str">
            <v>6210040605USD-076-12</v>
          </cell>
          <cell r="D3299" t="str">
            <v>Comisiones Emisión cheque de gerencia (Otras Comisiones Ganadas)</v>
          </cell>
          <cell r="E3299">
            <v>-52</v>
          </cell>
          <cell r="F3299">
            <v>0</v>
          </cell>
          <cell r="G3299">
            <v>6</v>
          </cell>
          <cell r="H3299">
            <v>-58</v>
          </cell>
          <cell r="I3299">
            <v>-52</v>
          </cell>
          <cell r="J3299">
            <v>0</v>
          </cell>
          <cell r="K3299">
            <v>6</v>
          </cell>
          <cell r="L3299">
            <v>-58</v>
          </cell>
        </row>
        <row r="3300">
          <cell r="A3300" t="str">
            <v>621004061305</v>
          </cell>
          <cell r="B3300">
            <v>20</v>
          </cell>
          <cell r="C3300" t="str">
            <v>6210040605USD-076-13</v>
          </cell>
          <cell r="D3300" t="str">
            <v>Comisiones Emisión cheque de gerencia (Otras Comisiones Ganadas)</v>
          </cell>
          <cell r="E3300">
            <v>-72</v>
          </cell>
          <cell r="F3300">
            <v>0</v>
          </cell>
          <cell r="G3300">
            <v>6</v>
          </cell>
          <cell r="H3300">
            <v>-78</v>
          </cell>
          <cell r="I3300">
            <v>-72</v>
          </cell>
          <cell r="J3300">
            <v>0</v>
          </cell>
          <cell r="K3300">
            <v>6</v>
          </cell>
          <cell r="L3300">
            <v>-78</v>
          </cell>
        </row>
        <row r="3301">
          <cell r="A3301" t="str">
            <v>621004061705</v>
          </cell>
          <cell r="B3301">
            <v>20</v>
          </cell>
          <cell r="C3301" t="str">
            <v>6210040605USD-076-17</v>
          </cell>
          <cell r="D3301" t="str">
            <v>Comisiones Emisión cheque de gerencia (Otras Comisiones Ganadas)</v>
          </cell>
          <cell r="E3301">
            <v>-96</v>
          </cell>
          <cell r="F3301">
            <v>0</v>
          </cell>
          <cell r="G3301">
            <v>2</v>
          </cell>
          <cell r="H3301">
            <v>-98</v>
          </cell>
          <cell r="I3301">
            <v>-96</v>
          </cell>
          <cell r="J3301">
            <v>0</v>
          </cell>
          <cell r="K3301">
            <v>2</v>
          </cell>
          <cell r="L3301">
            <v>-98</v>
          </cell>
        </row>
        <row r="3302">
          <cell r="A3302" t="str">
            <v>621004061805</v>
          </cell>
          <cell r="B3302">
            <v>20</v>
          </cell>
          <cell r="C3302" t="str">
            <v>6210040605USD-076-18</v>
          </cell>
          <cell r="D3302" t="str">
            <v>Comisiones Emisión cheque de gerencia (Otras Comisiones Ganadas)</v>
          </cell>
          <cell r="E3302">
            <v>-42</v>
          </cell>
          <cell r="F3302">
            <v>0</v>
          </cell>
          <cell r="G3302">
            <v>6</v>
          </cell>
          <cell r="H3302">
            <v>-48</v>
          </cell>
          <cell r="I3302">
            <v>-42</v>
          </cell>
          <cell r="J3302">
            <v>0</v>
          </cell>
          <cell r="K3302">
            <v>6</v>
          </cell>
          <cell r="L3302">
            <v>-48</v>
          </cell>
        </row>
        <row r="3303">
          <cell r="A3303" t="str">
            <v>621004061905</v>
          </cell>
          <cell r="B3303">
            <v>20</v>
          </cell>
          <cell r="C3303" t="str">
            <v>6210040605USD-076-19</v>
          </cell>
          <cell r="D3303" t="str">
            <v>Comisiones Emisión cheque de gerencia (Otras Comisiones Ganadas)</v>
          </cell>
          <cell r="E3303">
            <v>-74</v>
          </cell>
          <cell r="F3303">
            <v>0</v>
          </cell>
          <cell r="G3303">
            <v>2</v>
          </cell>
          <cell r="H3303">
            <v>-76</v>
          </cell>
          <cell r="I3303">
            <v>-74</v>
          </cell>
          <cell r="J3303">
            <v>0</v>
          </cell>
          <cell r="K3303">
            <v>2</v>
          </cell>
          <cell r="L3303">
            <v>-76</v>
          </cell>
        </row>
        <row r="3304">
          <cell r="A3304" t="str">
            <v>621004062205</v>
          </cell>
          <cell r="B3304">
            <v>20</v>
          </cell>
          <cell r="C3304" t="str">
            <v>6210040605USD-076-22</v>
          </cell>
          <cell r="D3304" t="str">
            <v>Comisiones Emisión cheque de gerencia (Otras Comisiones Ganadas)</v>
          </cell>
          <cell r="E3304">
            <v>-28</v>
          </cell>
          <cell r="F3304">
            <v>0</v>
          </cell>
          <cell r="G3304">
            <v>0</v>
          </cell>
          <cell r="H3304">
            <v>-28</v>
          </cell>
          <cell r="I3304">
            <v>-28</v>
          </cell>
          <cell r="J3304">
            <v>0</v>
          </cell>
          <cell r="K3304">
            <v>0</v>
          </cell>
          <cell r="L3304">
            <v>-28</v>
          </cell>
        </row>
        <row r="3305">
          <cell r="A3305" t="str">
            <v>621004062305</v>
          </cell>
          <cell r="B3305">
            <v>20</v>
          </cell>
          <cell r="C3305" t="str">
            <v>6210040605USD-076-23</v>
          </cell>
          <cell r="D3305" t="str">
            <v>Comisiones Emisión cheque de gerencia (Otras Comisiones Ganadas)</v>
          </cell>
          <cell r="E3305">
            <v>-44</v>
          </cell>
          <cell r="F3305">
            <v>0</v>
          </cell>
          <cell r="G3305">
            <v>4</v>
          </cell>
          <cell r="H3305">
            <v>-48</v>
          </cell>
          <cell r="I3305">
            <v>-44</v>
          </cell>
          <cell r="J3305">
            <v>0</v>
          </cell>
          <cell r="K3305">
            <v>4</v>
          </cell>
          <cell r="L3305">
            <v>-48</v>
          </cell>
        </row>
        <row r="3306">
          <cell r="A3306" t="str">
            <v>621004062405</v>
          </cell>
          <cell r="B3306">
            <v>20</v>
          </cell>
          <cell r="C3306" t="str">
            <v>6210040605USD-076-24</v>
          </cell>
          <cell r="D3306" t="str">
            <v>Comisiones Emisión cheque de gerencia (Otras Comisiones Ganadas)</v>
          </cell>
          <cell r="E3306">
            <v>-38</v>
          </cell>
          <cell r="F3306">
            <v>0</v>
          </cell>
          <cell r="G3306">
            <v>10</v>
          </cell>
          <cell r="H3306">
            <v>-48</v>
          </cell>
          <cell r="I3306">
            <v>-38</v>
          </cell>
          <cell r="J3306">
            <v>0</v>
          </cell>
          <cell r="K3306">
            <v>10</v>
          </cell>
          <cell r="L3306">
            <v>-48</v>
          </cell>
        </row>
        <row r="3307">
          <cell r="A3307" t="str">
            <v>621004062505</v>
          </cell>
          <cell r="B3307">
            <v>20</v>
          </cell>
          <cell r="C3307" t="str">
            <v>6210040605USD-076-25</v>
          </cell>
          <cell r="D3307" t="str">
            <v>Comisiones Emisión cheque de gerencia (Otras Comisiones Ganadas)</v>
          </cell>
          <cell r="E3307">
            <v>-198</v>
          </cell>
          <cell r="F3307">
            <v>0</v>
          </cell>
          <cell r="G3307">
            <v>22</v>
          </cell>
          <cell r="H3307">
            <v>-220</v>
          </cell>
          <cell r="I3307">
            <v>-198</v>
          </cell>
          <cell r="J3307">
            <v>0</v>
          </cell>
          <cell r="K3307">
            <v>22</v>
          </cell>
          <cell r="L3307">
            <v>-220</v>
          </cell>
        </row>
        <row r="3308">
          <cell r="A3308" t="str">
            <v>621004062605</v>
          </cell>
          <cell r="B3308">
            <v>20</v>
          </cell>
          <cell r="C3308" t="str">
            <v>6210040605USD-076-26</v>
          </cell>
          <cell r="D3308" t="str">
            <v>Comisiones Emisión cheque de gerencia (Otras Comisiones Ganadas)</v>
          </cell>
          <cell r="E3308">
            <v>-12</v>
          </cell>
          <cell r="F3308">
            <v>0</v>
          </cell>
          <cell r="G3308">
            <v>4</v>
          </cell>
          <cell r="H3308">
            <v>-16</v>
          </cell>
          <cell r="I3308">
            <v>-12</v>
          </cell>
          <cell r="J3308">
            <v>0</v>
          </cell>
          <cell r="K3308">
            <v>4</v>
          </cell>
          <cell r="L3308">
            <v>-16</v>
          </cell>
        </row>
        <row r="3309">
          <cell r="A3309" t="str">
            <v>621004062705</v>
          </cell>
          <cell r="B3309">
            <v>20</v>
          </cell>
          <cell r="C3309" t="str">
            <v>6210040605USD-076-27</v>
          </cell>
          <cell r="D3309" t="str">
            <v>Comisiones Emisión cheque de gerencia (Otras Comisiones Ganadas)</v>
          </cell>
          <cell r="E3309">
            <v>-50</v>
          </cell>
          <cell r="F3309">
            <v>0</v>
          </cell>
          <cell r="G3309">
            <v>10</v>
          </cell>
          <cell r="H3309">
            <v>-60</v>
          </cell>
          <cell r="I3309">
            <v>-50</v>
          </cell>
          <cell r="J3309">
            <v>0</v>
          </cell>
          <cell r="K3309">
            <v>10</v>
          </cell>
          <cell r="L3309">
            <v>-60</v>
          </cell>
        </row>
        <row r="3310">
          <cell r="A3310" t="str">
            <v>621004063105</v>
          </cell>
          <cell r="B3310">
            <v>20</v>
          </cell>
          <cell r="C3310" t="str">
            <v>6210040605USD-076-31</v>
          </cell>
          <cell r="D3310" t="str">
            <v>Comisiones Emisión cheque de gerencia (Otras Comisiones Ganadas)</v>
          </cell>
          <cell r="E3310">
            <v>-618</v>
          </cell>
          <cell r="F3310">
            <v>0</v>
          </cell>
          <cell r="G3310">
            <v>28</v>
          </cell>
          <cell r="H3310">
            <v>-646</v>
          </cell>
          <cell r="I3310">
            <v>-618</v>
          </cell>
          <cell r="J3310">
            <v>0</v>
          </cell>
          <cell r="K3310">
            <v>28</v>
          </cell>
          <cell r="L3310">
            <v>-646</v>
          </cell>
        </row>
        <row r="3311">
          <cell r="A3311" t="str">
            <v>621004064105</v>
          </cell>
          <cell r="B3311">
            <v>20</v>
          </cell>
          <cell r="C3311" t="str">
            <v>6210040605USD-076-41</v>
          </cell>
          <cell r="D3311" t="str">
            <v>Comisiones Emisión cheque de gerencia (Otras Comisiones Ganadas)</v>
          </cell>
          <cell r="E3311">
            <v>-144</v>
          </cell>
          <cell r="F3311">
            <v>0</v>
          </cell>
          <cell r="G3311">
            <v>8</v>
          </cell>
          <cell r="H3311">
            <v>-152</v>
          </cell>
          <cell r="I3311">
            <v>-144</v>
          </cell>
          <cell r="J3311">
            <v>0</v>
          </cell>
          <cell r="K3311">
            <v>8</v>
          </cell>
          <cell r="L3311">
            <v>-152</v>
          </cell>
        </row>
        <row r="3312">
          <cell r="A3312" t="str">
            <v>621004065805</v>
          </cell>
          <cell r="B3312">
            <v>20</v>
          </cell>
          <cell r="C3312" t="str">
            <v>6210040605USD-076-58</v>
          </cell>
          <cell r="D3312" t="str">
            <v>Comisiones Emisión cheque de gerencia (Otras Comisiones Ganadas)</v>
          </cell>
          <cell r="E3312">
            <v>-48</v>
          </cell>
          <cell r="F3312">
            <v>0</v>
          </cell>
          <cell r="G3312">
            <v>14</v>
          </cell>
          <cell r="H3312">
            <v>-62</v>
          </cell>
          <cell r="I3312">
            <v>-48</v>
          </cell>
          <cell r="J3312">
            <v>0</v>
          </cell>
          <cell r="K3312">
            <v>14</v>
          </cell>
          <cell r="L3312">
            <v>-62</v>
          </cell>
        </row>
        <row r="3313">
          <cell r="A3313" t="str">
            <v>621004065905</v>
          </cell>
          <cell r="B3313">
            <v>20</v>
          </cell>
          <cell r="C3313" t="str">
            <v>6210040605USD-076-59</v>
          </cell>
          <cell r="D3313" t="str">
            <v>Comisiones Emisión cheque de gerencia (Otras Comisiones Ganadas)</v>
          </cell>
          <cell r="E3313">
            <v>-44</v>
          </cell>
          <cell r="F3313">
            <v>0</v>
          </cell>
          <cell r="G3313">
            <v>8</v>
          </cell>
          <cell r="H3313">
            <v>-52</v>
          </cell>
          <cell r="I3313">
            <v>-44</v>
          </cell>
          <cell r="J3313">
            <v>0</v>
          </cell>
          <cell r="K3313">
            <v>8</v>
          </cell>
          <cell r="L3313">
            <v>-52</v>
          </cell>
        </row>
        <row r="3314">
          <cell r="A3314" t="str">
            <v>6210040606</v>
          </cell>
          <cell r="B3314">
            <v>14</v>
          </cell>
          <cell r="C3314" t="str">
            <v>6210040606 USD</v>
          </cell>
          <cell r="D3314" t="str">
            <v>Comisiones Venta de chequeras</v>
          </cell>
          <cell r="E3314">
            <v>-27295.75</v>
          </cell>
          <cell r="F3314">
            <v>258.5</v>
          </cell>
          <cell r="G3314">
            <v>2630.5</v>
          </cell>
          <cell r="H3314">
            <v>-29667.75</v>
          </cell>
          <cell r="I3314">
            <v>-27295.75</v>
          </cell>
          <cell r="J3314">
            <v>258.5</v>
          </cell>
          <cell r="K3314">
            <v>2630.5</v>
          </cell>
          <cell r="L3314">
            <v>-29667.75</v>
          </cell>
        </row>
        <row r="3315">
          <cell r="A3315" t="str">
            <v>621004060106</v>
          </cell>
          <cell r="B3315">
            <v>20</v>
          </cell>
          <cell r="C3315" t="str">
            <v>6210040606USD-076-01</v>
          </cell>
          <cell r="D3315" t="str">
            <v>Comisiones Venta de chequeras (Otras Comisiones Ganadas)</v>
          </cell>
          <cell r="E3315">
            <v>-315.25</v>
          </cell>
          <cell r="F3315">
            <v>0</v>
          </cell>
          <cell r="G3315">
            <v>9.75</v>
          </cell>
          <cell r="H3315">
            <v>-325</v>
          </cell>
          <cell r="I3315">
            <v>-315.25</v>
          </cell>
          <cell r="J3315">
            <v>0</v>
          </cell>
          <cell r="K3315">
            <v>9.75</v>
          </cell>
          <cell r="L3315">
            <v>-325</v>
          </cell>
        </row>
        <row r="3316">
          <cell r="A3316" t="str">
            <v>621004060206</v>
          </cell>
          <cell r="B3316">
            <v>20</v>
          </cell>
          <cell r="C3316" t="str">
            <v>6210040606USD-076-02</v>
          </cell>
          <cell r="D3316" t="str">
            <v>Comisiones Venta de chequeras (Otras Comisiones Ganadas)</v>
          </cell>
          <cell r="E3316">
            <v>-423.5</v>
          </cell>
          <cell r="F3316">
            <v>0</v>
          </cell>
          <cell r="G3316">
            <v>105</v>
          </cell>
          <cell r="H3316">
            <v>-528.5</v>
          </cell>
          <cell r="I3316">
            <v>-423.5</v>
          </cell>
          <cell r="J3316">
            <v>0</v>
          </cell>
          <cell r="K3316">
            <v>105</v>
          </cell>
          <cell r="L3316">
            <v>-528.5</v>
          </cell>
        </row>
        <row r="3317">
          <cell r="A3317" t="str">
            <v>621004060306</v>
          </cell>
          <cell r="B3317">
            <v>20</v>
          </cell>
          <cell r="C3317" t="str">
            <v>6210040606USD-076-03</v>
          </cell>
          <cell r="D3317" t="str">
            <v>Comisiones Venta de chequeras (Otras Comisiones Ganadas)</v>
          </cell>
          <cell r="E3317">
            <v>-1383.75</v>
          </cell>
          <cell r="F3317">
            <v>0</v>
          </cell>
          <cell r="G3317">
            <v>154.5</v>
          </cell>
          <cell r="H3317">
            <v>-1538.25</v>
          </cell>
          <cell r="I3317">
            <v>-1383.75</v>
          </cell>
          <cell r="J3317">
            <v>0</v>
          </cell>
          <cell r="K3317">
            <v>154.5</v>
          </cell>
          <cell r="L3317">
            <v>-1538.25</v>
          </cell>
        </row>
        <row r="3318">
          <cell r="A3318" t="str">
            <v>621004060406</v>
          </cell>
          <cell r="B3318">
            <v>20</v>
          </cell>
          <cell r="C3318" t="str">
            <v>6210040606USD-076-04</v>
          </cell>
          <cell r="D3318" t="str">
            <v>Comisiones Venta de chequeras (Otras Comisiones Ganadas)</v>
          </cell>
          <cell r="E3318">
            <v>-487.5</v>
          </cell>
          <cell r="F3318">
            <v>0</v>
          </cell>
          <cell r="G3318">
            <v>42.5</v>
          </cell>
          <cell r="H3318">
            <v>-530</v>
          </cell>
          <cell r="I3318">
            <v>-487.5</v>
          </cell>
          <cell r="J3318">
            <v>0</v>
          </cell>
          <cell r="K3318">
            <v>42.5</v>
          </cell>
          <cell r="L3318">
            <v>-530</v>
          </cell>
        </row>
        <row r="3319">
          <cell r="A3319" t="str">
            <v>621004060506</v>
          </cell>
          <cell r="B3319">
            <v>20</v>
          </cell>
          <cell r="C3319" t="str">
            <v>6210040606USD-076-05</v>
          </cell>
          <cell r="D3319" t="str">
            <v>Comisiones Venta de chequeras (Otras Comisiones Ganadas)</v>
          </cell>
          <cell r="E3319">
            <v>-550.5</v>
          </cell>
          <cell r="F3319">
            <v>0</v>
          </cell>
          <cell r="G3319">
            <v>14</v>
          </cell>
          <cell r="H3319">
            <v>-564.5</v>
          </cell>
          <cell r="I3319">
            <v>-550.5</v>
          </cell>
          <cell r="J3319">
            <v>0</v>
          </cell>
          <cell r="K3319">
            <v>14</v>
          </cell>
          <cell r="L3319">
            <v>-564.5</v>
          </cell>
        </row>
        <row r="3320">
          <cell r="A3320" t="str">
            <v>621004060706</v>
          </cell>
          <cell r="B3320">
            <v>20</v>
          </cell>
          <cell r="C3320" t="str">
            <v>6210040606USD-076-07</v>
          </cell>
          <cell r="D3320" t="str">
            <v>Comisiones Venta de chequeras (Otras Comisiones Ganadas)</v>
          </cell>
          <cell r="E3320">
            <v>-549.5</v>
          </cell>
          <cell r="F3320">
            <v>0</v>
          </cell>
          <cell r="G3320">
            <v>191.25</v>
          </cell>
          <cell r="H3320">
            <v>-740.75</v>
          </cell>
          <cell r="I3320">
            <v>-549.5</v>
          </cell>
          <cell r="J3320">
            <v>0</v>
          </cell>
          <cell r="K3320">
            <v>191.25</v>
          </cell>
          <cell r="L3320">
            <v>-740.75</v>
          </cell>
        </row>
        <row r="3321">
          <cell r="A3321" t="str">
            <v>621004060806</v>
          </cell>
          <cell r="B3321">
            <v>20</v>
          </cell>
          <cell r="C3321" t="str">
            <v>6210040606USD-076-08</v>
          </cell>
          <cell r="D3321" t="str">
            <v>Comisiones Venta de chequeras (Otras Comisiones Ganadas)</v>
          </cell>
          <cell r="E3321">
            <v>-710.25</v>
          </cell>
          <cell r="F3321">
            <v>0</v>
          </cell>
          <cell r="G3321">
            <v>48.25</v>
          </cell>
          <cell r="H3321">
            <v>-758.5</v>
          </cell>
          <cell r="I3321">
            <v>-710.25</v>
          </cell>
          <cell r="J3321">
            <v>0</v>
          </cell>
          <cell r="K3321">
            <v>48.25</v>
          </cell>
          <cell r="L3321">
            <v>-758.5</v>
          </cell>
        </row>
        <row r="3322">
          <cell r="A3322" t="str">
            <v>621004061006</v>
          </cell>
          <cell r="B3322">
            <v>20</v>
          </cell>
          <cell r="C3322" t="str">
            <v>6210040606USD-076-10</v>
          </cell>
          <cell r="D3322" t="str">
            <v>Comisiones Venta de chequeras (Otras Comisiones Ganadas)</v>
          </cell>
          <cell r="E3322">
            <v>-659.75</v>
          </cell>
          <cell r="F3322">
            <v>0</v>
          </cell>
          <cell r="G3322">
            <v>34.25</v>
          </cell>
          <cell r="H3322">
            <v>-694</v>
          </cell>
          <cell r="I3322">
            <v>-659.75</v>
          </cell>
          <cell r="J3322">
            <v>0</v>
          </cell>
          <cell r="K3322">
            <v>34.25</v>
          </cell>
          <cell r="L3322">
            <v>-694</v>
          </cell>
        </row>
        <row r="3323">
          <cell r="A3323" t="str">
            <v>621004061106</v>
          </cell>
          <cell r="B3323">
            <v>20</v>
          </cell>
          <cell r="C3323" t="str">
            <v>6210040606USD-076-11</v>
          </cell>
          <cell r="D3323" t="str">
            <v>Comisiones Venta de chequeras (Otras Comisiones Ganadas)</v>
          </cell>
          <cell r="E3323">
            <v>-405.5</v>
          </cell>
          <cell r="F3323">
            <v>0</v>
          </cell>
          <cell r="G3323">
            <v>38.5</v>
          </cell>
          <cell r="H3323">
            <v>-444</v>
          </cell>
          <cell r="I3323">
            <v>-405.5</v>
          </cell>
          <cell r="J3323">
            <v>0</v>
          </cell>
          <cell r="K3323">
            <v>38.5</v>
          </cell>
          <cell r="L3323">
            <v>-444</v>
          </cell>
        </row>
        <row r="3324">
          <cell r="A3324" t="str">
            <v>621004061206</v>
          </cell>
          <cell r="B3324">
            <v>20</v>
          </cell>
          <cell r="C3324" t="str">
            <v>6210040606USD-076-12</v>
          </cell>
          <cell r="D3324" t="str">
            <v>Comisiones Venta de chequeras (Otras Comisiones Ganadas)</v>
          </cell>
          <cell r="E3324">
            <v>-541.5</v>
          </cell>
          <cell r="F3324">
            <v>0</v>
          </cell>
          <cell r="G3324">
            <v>12.75</v>
          </cell>
          <cell r="H3324">
            <v>-554.25</v>
          </cell>
          <cell r="I3324">
            <v>-541.5</v>
          </cell>
          <cell r="J3324">
            <v>0</v>
          </cell>
          <cell r="K3324">
            <v>12.75</v>
          </cell>
          <cell r="L3324">
            <v>-554.25</v>
          </cell>
        </row>
        <row r="3325">
          <cell r="A3325" t="str">
            <v>621004061306</v>
          </cell>
          <cell r="B3325">
            <v>20</v>
          </cell>
          <cell r="C3325" t="str">
            <v>6210040606USD-076-13</v>
          </cell>
          <cell r="D3325" t="str">
            <v>Comisiones Venta de chequeras (Otras Comisiones Ganadas)</v>
          </cell>
          <cell r="E3325">
            <v>-486.25</v>
          </cell>
          <cell r="F3325">
            <v>0</v>
          </cell>
          <cell r="G3325">
            <v>32.5</v>
          </cell>
          <cell r="H3325">
            <v>-518.75</v>
          </cell>
          <cell r="I3325">
            <v>-486.25</v>
          </cell>
          <cell r="J3325">
            <v>0</v>
          </cell>
          <cell r="K3325">
            <v>32.5</v>
          </cell>
          <cell r="L3325">
            <v>-518.75</v>
          </cell>
        </row>
        <row r="3326">
          <cell r="A3326" t="str">
            <v>621004061706</v>
          </cell>
          <cell r="B3326">
            <v>20</v>
          </cell>
          <cell r="C3326" t="str">
            <v>6210040606USD-076-17</v>
          </cell>
          <cell r="D3326" t="str">
            <v>Comisiones Venta de chequeras (Otras Comisiones Ganadas)</v>
          </cell>
          <cell r="E3326">
            <v>-737.25</v>
          </cell>
          <cell r="F3326">
            <v>0</v>
          </cell>
          <cell r="G3326">
            <v>39.75</v>
          </cell>
          <cell r="H3326">
            <v>-777</v>
          </cell>
          <cell r="I3326">
            <v>-737.25</v>
          </cell>
          <cell r="J3326">
            <v>0</v>
          </cell>
          <cell r="K3326">
            <v>39.75</v>
          </cell>
          <cell r="L3326">
            <v>-777</v>
          </cell>
        </row>
        <row r="3327">
          <cell r="A3327" t="str">
            <v>621004061806</v>
          </cell>
          <cell r="B3327">
            <v>20</v>
          </cell>
          <cell r="C3327" t="str">
            <v>6210040606USD-076-18</v>
          </cell>
          <cell r="D3327" t="str">
            <v>Comisiones Venta de chequeras (Otras Comisiones Ganadas)</v>
          </cell>
          <cell r="E3327">
            <v>-210.5</v>
          </cell>
          <cell r="F3327">
            <v>0</v>
          </cell>
          <cell r="G3327">
            <v>31.5</v>
          </cell>
          <cell r="H3327">
            <v>-242</v>
          </cell>
          <cell r="I3327">
            <v>-210.5</v>
          </cell>
          <cell r="J3327">
            <v>0</v>
          </cell>
          <cell r="K3327">
            <v>31.5</v>
          </cell>
          <cell r="L3327">
            <v>-242</v>
          </cell>
        </row>
        <row r="3328">
          <cell r="A3328" t="str">
            <v>621004061906</v>
          </cell>
          <cell r="B3328">
            <v>20</v>
          </cell>
          <cell r="C3328" t="str">
            <v>6210040606USD-076-19</v>
          </cell>
          <cell r="D3328" t="str">
            <v>Comisiones Venta de chequeras (Otras Comisiones Ganadas)</v>
          </cell>
          <cell r="E3328">
            <v>-978.25</v>
          </cell>
          <cell r="F3328">
            <v>0</v>
          </cell>
          <cell r="G3328">
            <v>156.25</v>
          </cell>
          <cell r="H3328">
            <v>-1134.5</v>
          </cell>
          <cell r="I3328">
            <v>-978.25</v>
          </cell>
          <cell r="J3328">
            <v>0</v>
          </cell>
          <cell r="K3328">
            <v>156.25</v>
          </cell>
          <cell r="L3328">
            <v>-1134.5</v>
          </cell>
        </row>
        <row r="3329">
          <cell r="A3329" t="str">
            <v>621004062206</v>
          </cell>
          <cell r="B3329">
            <v>20</v>
          </cell>
          <cell r="C3329" t="str">
            <v>6210040606USD-076-22</v>
          </cell>
          <cell r="D3329" t="str">
            <v>Comisiones Venta de chequeras (Otras Comisiones Ganadas)</v>
          </cell>
          <cell r="E3329">
            <v>-90</v>
          </cell>
          <cell r="F3329">
            <v>0</v>
          </cell>
          <cell r="G3329">
            <v>7</v>
          </cell>
          <cell r="H3329">
            <v>-97</v>
          </cell>
          <cell r="I3329">
            <v>-90</v>
          </cell>
          <cell r="J3329">
            <v>0</v>
          </cell>
          <cell r="K3329">
            <v>7</v>
          </cell>
          <cell r="L3329">
            <v>-97</v>
          </cell>
        </row>
        <row r="3330">
          <cell r="A3330" t="str">
            <v>621004062306</v>
          </cell>
          <cell r="B3330">
            <v>20</v>
          </cell>
          <cell r="C3330" t="str">
            <v>6210040606USD-076-23</v>
          </cell>
          <cell r="D3330" t="str">
            <v>Comisiones Venta de chequeras (Otras Comisiones Ganadas)</v>
          </cell>
          <cell r="E3330">
            <v>-741</v>
          </cell>
          <cell r="F3330">
            <v>0</v>
          </cell>
          <cell r="G3330">
            <v>4.25</v>
          </cell>
          <cell r="H3330">
            <v>-745.25</v>
          </cell>
          <cell r="I3330">
            <v>-741</v>
          </cell>
          <cell r="J3330">
            <v>0</v>
          </cell>
          <cell r="K3330">
            <v>4.25</v>
          </cell>
          <cell r="L3330">
            <v>-745.25</v>
          </cell>
        </row>
        <row r="3331">
          <cell r="A3331" t="str">
            <v>621004062406</v>
          </cell>
          <cell r="B3331">
            <v>20</v>
          </cell>
          <cell r="C3331" t="str">
            <v>6210040606USD-076-24</v>
          </cell>
          <cell r="D3331" t="str">
            <v>Comisiones Venta de chequeras (Otras Comisiones Ganadas)</v>
          </cell>
          <cell r="E3331">
            <v>-381.75</v>
          </cell>
          <cell r="F3331">
            <v>46</v>
          </cell>
          <cell r="G3331">
            <v>92</v>
          </cell>
          <cell r="H3331">
            <v>-427.75</v>
          </cell>
          <cell r="I3331">
            <v>-381.75</v>
          </cell>
          <cell r="J3331">
            <v>46</v>
          </cell>
          <cell r="K3331">
            <v>92</v>
          </cell>
          <cell r="L3331">
            <v>-427.75</v>
          </cell>
        </row>
        <row r="3332">
          <cell r="A3332" t="str">
            <v>621004062506</v>
          </cell>
          <cell r="B3332">
            <v>20</v>
          </cell>
          <cell r="C3332" t="str">
            <v>6210040606USD-076-25</v>
          </cell>
          <cell r="D3332" t="str">
            <v>Comisiones Venta de chequeras (Otras Comisiones Ganadas)</v>
          </cell>
          <cell r="E3332">
            <v>-3852.75</v>
          </cell>
          <cell r="F3332">
            <v>212.5</v>
          </cell>
          <cell r="G3332">
            <v>401.75</v>
          </cell>
          <cell r="H3332">
            <v>-4042</v>
          </cell>
          <cell r="I3332">
            <v>-3852.75</v>
          </cell>
          <cell r="J3332">
            <v>212.5</v>
          </cell>
          <cell r="K3332">
            <v>401.75</v>
          </cell>
          <cell r="L3332">
            <v>-4042</v>
          </cell>
        </row>
        <row r="3333">
          <cell r="A3333" t="str">
            <v>621004062606</v>
          </cell>
          <cell r="B3333">
            <v>20</v>
          </cell>
          <cell r="C3333" t="str">
            <v>6210040606USD-076-26</v>
          </cell>
          <cell r="D3333" t="str">
            <v>Comisiones Venta de chequeras (Otras Comisiones Ganadas)</v>
          </cell>
          <cell r="E3333">
            <v>-217.75</v>
          </cell>
          <cell r="F3333">
            <v>0</v>
          </cell>
          <cell r="G3333">
            <v>0</v>
          </cell>
          <cell r="H3333">
            <v>-217.75</v>
          </cell>
          <cell r="I3333">
            <v>-217.75</v>
          </cell>
          <cell r="J3333">
            <v>0</v>
          </cell>
          <cell r="K3333">
            <v>0</v>
          </cell>
          <cell r="L3333">
            <v>-217.75</v>
          </cell>
        </row>
        <row r="3334">
          <cell r="A3334" t="str">
            <v>621004062706</v>
          </cell>
          <cell r="B3334">
            <v>20</v>
          </cell>
          <cell r="C3334" t="str">
            <v>6210040606USD-076-27</v>
          </cell>
          <cell r="D3334" t="str">
            <v>Comisiones Venta de chequeras (Otras Comisiones Ganadas)</v>
          </cell>
          <cell r="E3334">
            <v>-342.75</v>
          </cell>
          <cell r="F3334">
            <v>0</v>
          </cell>
          <cell r="G3334">
            <v>2.75</v>
          </cell>
          <cell r="H3334">
            <v>-345.5</v>
          </cell>
          <cell r="I3334">
            <v>-342.75</v>
          </cell>
          <cell r="J3334">
            <v>0</v>
          </cell>
          <cell r="K3334">
            <v>2.75</v>
          </cell>
          <cell r="L3334">
            <v>-345.5</v>
          </cell>
        </row>
        <row r="3335">
          <cell r="A3335" t="str">
            <v>621004063106</v>
          </cell>
          <cell r="B3335">
            <v>20</v>
          </cell>
          <cell r="C3335" t="str">
            <v>6210040606USD-076-31</v>
          </cell>
          <cell r="D3335" t="str">
            <v>Comisiones Venta de chequeras (Otras Comisiones Ganadas)</v>
          </cell>
          <cell r="E3335">
            <v>-10717.5</v>
          </cell>
          <cell r="F3335">
            <v>0</v>
          </cell>
          <cell r="G3335">
            <v>791.5</v>
          </cell>
          <cell r="H3335">
            <v>-11509</v>
          </cell>
          <cell r="I3335">
            <v>-10717.5</v>
          </cell>
          <cell r="J3335">
            <v>0</v>
          </cell>
          <cell r="K3335">
            <v>791.5</v>
          </cell>
          <cell r="L3335">
            <v>-11509</v>
          </cell>
        </row>
        <row r="3336">
          <cell r="A3336" t="str">
            <v>621004064106</v>
          </cell>
          <cell r="B3336">
            <v>20</v>
          </cell>
          <cell r="C3336" t="str">
            <v>6210040606USD-076-41</v>
          </cell>
          <cell r="D3336" t="str">
            <v>Comisiones Venta de chequeras (Otras Comisiones Ganadas)</v>
          </cell>
          <cell r="E3336">
            <v>-959.5</v>
          </cell>
          <cell r="F3336">
            <v>0</v>
          </cell>
          <cell r="G3336">
            <v>60</v>
          </cell>
          <cell r="H3336">
            <v>-1019.5</v>
          </cell>
          <cell r="I3336">
            <v>-959.5</v>
          </cell>
          <cell r="J3336">
            <v>0</v>
          </cell>
          <cell r="K3336">
            <v>60</v>
          </cell>
          <cell r="L3336">
            <v>-1019.5</v>
          </cell>
        </row>
        <row r="3337">
          <cell r="A3337" t="str">
            <v>621004065806</v>
          </cell>
          <cell r="B3337">
            <v>20</v>
          </cell>
          <cell r="C3337" t="str">
            <v>6210040606USD-076-58</v>
          </cell>
          <cell r="D3337" t="str">
            <v>Comisiones Venta de chequeras (Otras Comisiones Ganadas)</v>
          </cell>
          <cell r="E3337">
            <v>-971</v>
          </cell>
          <cell r="F3337">
            <v>0</v>
          </cell>
          <cell r="G3337">
            <v>121.75</v>
          </cell>
          <cell r="H3337">
            <v>-1092.75</v>
          </cell>
          <cell r="I3337">
            <v>-971</v>
          </cell>
          <cell r="J3337">
            <v>0</v>
          </cell>
          <cell r="K3337">
            <v>121.75</v>
          </cell>
          <cell r="L3337">
            <v>-1092.75</v>
          </cell>
        </row>
        <row r="3338">
          <cell r="A3338" t="str">
            <v>621004065906</v>
          </cell>
          <cell r="B3338">
            <v>20</v>
          </cell>
          <cell r="C3338" t="str">
            <v>6210040606USD-076-59</v>
          </cell>
          <cell r="D3338" t="str">
            <v>Comisiones Venta de chequeras (Otras Comisiones Ganadas)</v>
          </cell>
          <cell r="E3338">
            <v>-582.5</v>
          </cell>
          <cell r="F3338">
            <v>0</v>
          </cell>
          <cell r="G3338">
            <v>238.75</v>
          </cell>
          <cell r="H3338">
            <v>-821.25</v>
          </cell>
          <cell r="I3338">
            <v>-582.5</v>
          </cell>
          <cell r="J3338">
            <v>0</v>
          </cell>
          <cell r="K3338">
            <v>238.75</v>
          </cell>
          <cell r="L3338">
            <v>-821.25</v>
          </cell>
        </row>
        <row r="3339">
          <cell r="A3339" t="str">
            <v>6210040607</v>
          </cell>
          <cell r="B3339">
            <v>14</v>
          </cell>
          <cell r="C3339" t="str">
            <v>6210040607 USD</v>
          </cell>
          <cell r="D3339" t="str">
            <v>Comisiones Rechazo de cheque</v>
          </cell>
          <cell r="E3339">
            <v>-7956</v>
          </cell>
          <cell r="F3339">
            <v>24</v>
          </cell>
          <cell r="G3339">
            <v>834</v>
          </cell>
          <cell r="H3339">
            <v>-8766</v>
          </cell>
          <cell r="I3339">
            <v>-7956</v>
          </cell>
          <cell r="J3339">
            <v>24</v>
          </cell>
          <cell r="K3339">
            <v>834</v>
          </cell>
          <cell r="L3339">
            <v>-8766</v>
          </cell>
        </row>
        <row r="3340">
          <cell r="A3340" t="str">
            <v>621004060007</v>
          </cell>
          <cell r="B3340">
            <v>20</v>
          </cell>
          <cell r="C3340" t="str">
            <v>6210040607USD-076-00</v>
          </cell>
          <cell r="D3340" t="str">
            <v>Comisiones Rechazo de cheque (Otras Comisiones Ganadas)</v>
          </cell>
          <cell r="E3340">
            <v>-7952</v>
          </cell>
          <cell r="F3340">
            <v>10</v>
          </cell>
          <cell r="G3340">
            <v>824</v>
          </cell>
          <cell r="H3340">
            <v>-8766</v>
          </cell>
          <cell r="I3340">
            <v>-7952</v>
          </cell>
          <cell r="J3340">
            <v>10</v>
          </cell>
          <cell r="K3340">
            <v>824</v>
          </cell>
          <cell r="L3340">
            <v>-8766</v>
          </cell>
        </row>
        <row r="3341">
          <cell r="A3341" t="str">
            <v>621004063107</v>
          </cell>
          <cell r="B3341">
            <v>20</v>
          </cell>
          <cell r="C3341" t="str">
            <v>6210040607USD-076-31</v>
          </cell>
          <cell r="D3341" t="str">
            <v>Comisiones Rechazo de cheque (Otras Comisiones Ganadas)</v>
          </cell>
          <cell r="E3341">
            <v>-4</v>
          </cell>
          <cell r="F3341">
            <v>14</v>
          </cell>
          <cell r="G3341">
            <v>10</v>
          </cell>
          <cell r="H3341">
            <v>0</v>
          </cell>
          <cell r="I3341">
            <v>-4</v>
          </cell>
          <cell r="J3341">
            <v>14</v>
          </cell>
          <cell r="K3341">
            <v>10</v>
          </cell>
          <cell r="L3341">
            <v>0</v>
          </cell>
        </row>
        <row r="3342">
          <cell r="A3342" t="str">
            <v>6210040609</v>
          </cell>
          <cell r="B3342">
            <v>14</v>
          </cell>
          <cell r="C3342" t="str">
            <v>6210040609 USD</v>
          </cell>
          <cell r="D3342" t="str">
            <v>Comisiones Cobro de colectores</v>
          </cell>
          <cell r="E3342">
            <v>-94135.8</v>
          </cell>
          <cell r="F3342">
            <v>19127.37</v>
          </cell>
          <cell r="G3342">
            <v>27381.82</v>
          </cell>
          <cell r="H3342">
            <v>-102390.25</v>
          </cell>
          <cell r="I3342">
            <v>-94135.8</v>
          </cell>
          <cell r="J3342">
            <v>19127.37</v>
          </cell>
          <cell r="K3342">
            <v>27381.82</v>
          </cell>
          <cell r="L3342">
            <v>-102390.25</v>
          </cell>
        </row>
        <row r="3343">
          <cell r="A3343" t="str">
            <v>621004060009</v>
          </cell>
          <cell r="B3343">
            <v>20</v>
          </cell>
          <cell r="C3343" t="str">
            <v>6210040609USD-076-00</v>
          </cell>
          <cell r="D3343" t="str">
            <v>Comisiones Cobro de colectores (Otras Comisiones Ganadas)</v>
          </cell>
          <cell r="E3343">
            <v>-75547.13</v>
          </cell>
          <cell r="F3343">
            <v>19127.37</v>
          </cell>
          <cell r="G3343">
            <v>25886</v>
          </cell>
          <cell r="H3343">
            <v>-82305.759999999995</v>
          </cell>
          <cell r="I3343">
            <v>-75547.13</v>
          </cell>
          <cell r="J3343">
            <v>19127.37</v>
          </cell>
          <cell r="K3343">
            <v>25886</v>
          </cell>
          <cell r="L3343">
            <v>-82305.759999999995</v>
          </cell>
        </row>
        <row r="3344">
          <cell r="A3344" t="str">
            <v>621004060109</v>
          </cell>
          <cell r="B3344">
            <v>20</v>
          </cell>
          <cell r="C3344" t="str">
            <v>6210040609USD-076-01</v>
          </cell>
          <cell r="D3344" t="str">
            <v>Comisiones Cobro de colectores (Otras Comisiones Ganadas)</v>
          </cell>
          <cell r="E3344">
            <v>-3051.9</v>
          </cell>
          <cell r="F3344">
            <v>0</v>
          </cell>
          <cell r="G3344">
            <v>236.45</v>
          </cell>
          <cell r="H3344">
            <v>-3288.35</v>
          </cell>
          <cell r="I3344">
            <v>-3051.9</v>
          </cell>
          <cell r="J3344">
            <v>0</v>
          </cell>
          <cell r="K3344">
            <v>236.45</v>
          </cell>
          <cell r="L3344">
            <v>-3288.35</v>
          </cell>
        </row>
        <row r="3345">
          <cell r="A3345" t="str">
            <v>621004060209</v>
          </cell>
          <cell r="B3345">
            <v>20</v>
          </cell>
          <cell r="C3345" t="str">
            <v>6210040609USD-076-02</v>
          </cell>
          <cell r="D3345" t="str">
            <v>Comisiones Cobro de colectores (Otras Comisiones Ganadas)</v>
          </cell>
          <cell r="E3345">
            <v>-922</v>
          </cell>
          <cell r="F3345">
            <v>0</v>
          </cell>
          <cell r="G3345">
            <v>85.5</v>
          </cell>
          <cell r="H3345">
            <v>-1007.5</v>
          </cell>
          <cell r="I3345">
            <v>-922</v>
          </cell>
          <cell r="J3345">
            <v>0</v>
          </cell>
          <cell r="K3345">
            <v>85.5</v>
          </cell>
          <cell r="L3345">
            <v>-1007.5</v>
          </cell>
        </row>
        <row r="3346">
          <cell r="A3346" t="str">
            <v>621004060309</v>
          </cell>
          <cell r="B3346">
            <v>20</v>
          </cell>
          <cell r="C3346" t="str">
            <v>6210040609USD-076-03</v>
          </cell>
          <cell r="D3346" t="str">
            <v>Comisiones Cobro de colectores (Otras Comisiones Ganadas)</v>
          </cell>
          <cell r="E3346">
            <v>-250</v>
          </cell>
          <cell r="F3346">
            <v>0</v>
          </cell>
          <cell r="G3346">
            <v>1</v>
          </cell>
          <cell r="H3346">
            <v>-251</v>
          </cell>
          <cell r="I3346">
            <v>-250</v>
          </cell>
          <cell r="J3346">
            <v>0</v>
          </cell>
          <cell r="K3346">
            <v>1</v>
          </cell>
          <cell r="L3346">
            <v>-251</v>
          </cell>
        </row>
        <row r="3347">
          <cell r="A3347" t="str">
            <v>621004060709</v>
          </cell>
          <cell r="B3347">
            <v>20</v>
          </cell>
          <cell r="C3347" t="str">
            <v>6210040609USD-076-07</v>
          </cell>
          <cell r="D3347" t="str">
            <v>Comisiones Cobro de colectores (Otras Comisiones Ganadas)</v>
          </cell>
          <cell r="E3347">
            <v>-784.75</v>
          </cell>
          <cell r="F3347">
            <v>0</v>
          </cell>
          <cell r="G3347">
            <v>79.25</v>
          </cell>
          <cell r="H3347">
            <v>-864</v>
          </cell>
          <cell r="I3347">
            <v>-784.75</v>
          </cell>
          <cell r="J3347">
            <v>0</v>
          </cell>
          <cell r="K3347">
            <v>79.25</v>
          </cell>
          <cell r="L3347">
            <v>-864</v>
          </cell>
        </row>
        <row r="3348">
          <cell r="A3348" t="str">
            <v>621004060809</v>
          </cell>
          <cell r="B3348">
            <v>20</v>
          </cell>
          <cell r="C3348" t="str">
            <v>6210040609USD-076-08</v>
          </cell>
          <cell r="D3348" t="str">
            <v>Comisiones Cobro de colectores (Otras Comisiones Ganadas)</v>
          </cell>
          <cell r="E3348">
            <v>-28.35</v>
          </cell>
          <cell r="F3348">
            <v>0</v>
          </cell>
          <cell r="G3348">
            <v>3.45</v>
          </cell>
          <cell r="H3348">
            <v>-31.8</v>
          </cell>
          <cell r="I3348">
            <v>-28.35</v>
          </cell>
          <cell r="J3348">
            <v>0</v>
          </cell>
          <cell r="K3348">
            <v>3.45</v>
          </cell>
          <cell r="L3348">
            <v>-31.8</v>
          </cell>
        </row>
        <row r="3349">
          <cell r="A3349" t="str">
            <v>621004061009</v>
          </cell>
          <cell r="B3349">
            <v>20</v>
          </cell>
          <cell r="C3349" t="str">
            <v>6210040609USD-076-10</v>
          </cell>
          <cell r="D3349" t="str">
            <v>Comisiones Cobro de colectores (Otras Comisiones Ganadas)</v>
          </cell>
          <cell r="E3349">
            <v>-2189.1</v>
          </cell>
          <cell r="F3349">
            <v>0</v>
          </cell>
          <cell r="G3349">
            <v>40.5</v>
          </cell>
          <cell r="H3349">
            <v>-2229.6</v>
          </cell>
          <cell r="I3349">
            <v>-2189.1</v>
          </cell>
          <cell r="J3349">
            <v>0</v>
          </cell>
          <cell r="K3349">
            <v>40.5</v>
          </cell>
          <cell r="L3349">
            <v>-2229.6</v>
          </cell>
        </row>
        <row r="3350">
          <cell r="A3350" t="str">
            <v>621004061309</v>
          </cell>
          <cell r="B3350">
            <v>20</v>
          </cell>
          <cell r="C3350" t="str">
            <v>6210040609USD-076-13</v>
          </cell>
          <cell r="D3350" t="str">
            <v>Comisiones Cobro de colectores (Otras Comisiones Ganadas)</v>
          </cell>
          <cell r="E3350">
            <v>-4.8</v>
          </cell>
          <cell r="F3350">
            <v>0</v>
          </cell>
          <cell r="G3350">
            <v>3.9</v>
          </cell>
          <cell r="H3350">
            <v>-8.6999999999999993</v>
          </cell>
          <cell r="I3350">
            <v>-4.8</v>
          </cell>
          <cell r="J3350">
            <v>0</v>
          </cell>
          <cell r="K3350">
            <v>3.9</v>
          </cell>
          <cell r="L3350">
            <v>-8.6999999999999993</v>
          </cell>
        </row>
        <row r="3351">
          <cell r="A3351" t="str">
            <v>621004061809</v>
          </cell>
          <cell r="B3351">
            <v>20</v>
          </cell>
          <cell r="C3351" t="str">
            <v>6210040609USD-076-18</v>
          </cell>
          <cell r="D3351" t="str">
            <v>Comisiones Cobro de colectores (Otras Comisiones Ganadas)</v>
          </cell>
          <cell r="E3351">
            <v>-870.12</v>
          </cell>
          <cell r="F3351">
            <v>0</v>
          </cell>
          <cell r="G3351">
            <v>87.58</v>
          </cell>
          <cell r="H3351">
            <v>-957.7</v>
          </cell>
          <cell r="I3351">
            <v>-870.12</v>
          </cell>
          <cell r="J3351">
            <v>0</v>
          </cell>
          <cell r="K3351">
            <v>87.58</v>
          </cell>
          <cell r="L3351">
            <v>-957.7</v>
          </cell>
        </row>
        <row r="3352">
          <cell r="A3352" t="str">
            <v>621004061909</v>
          </cell>
          <cell r="B3352">
            <v>20</v>
          </cell>
          <cell r="C3352" t="str">
            <v>6210040609USD-076-19</v>
          </cell>
          <cell r="D3352" t="str">
            <v>Comisiones Cobro de colectores (Otras Comisiones Ganadas)</v>
          </cell>
          <cell r="E3352">
            <v>-1800.25</v>
          </cell>
          <cell r="F3352">
            <v>0</v>
          </cell>
          <cell r="G3352">
            <v>113.5</v>
          </cell>
          <cell r="H3352">
            <v>-1913.75</v>
          </cell>
          <cell r="I3352">
            <v>-1800.25</v>
          </cell>
          <cell r="J3352">
            <v>0</v>
          </cell>
          <cell r="K3352">
            <v>113.5</v>
          </cell>
          <cell r="L3352">
            <v>-1913.75</v>
          </cell>
        </row>
        <row r="3353">
          <cell r="A3353" t="str">
            <v>621004062509</v>
          </cell>
          <cell r="B3353">
            <v>20</v>
          </cell>
          <cell r="C3353" t="str">
            <v>6210040609USD-076-25</v>
          </cell>
          <cell r="D3353" t="str">
            <v>Comisiones Cobro de colectores (Otras Comisiones Ganadas)</v>
          </cell>
          <cell r="E3353">
            <v>-2047.44</v>
          </cell>
          <cell r="F3353">
            <v>0</v>
          </cell>
          <cell r="G3353">
            <v>213.84</v>
          </cell>
          <cell r="H3353">
            <v>-2261.2800000000002</v>
          </cell>
          <cell r="I3353">
            <v>-2047.44</v>
          </cell>
          <cell r="J3353">
            <v>0</v>
          </cell>
          <cell r="K3353">
            <v>213.84</v>
          </cell>
          <cell r="L3353">
            <v>-2261.2800000000002</v>
          </cell>
        </row>
        <row r="3354">
          <cell r="A3354" t="str">
            <v>621004062709</v>
          </cell>
          <cell r="B3354">
            <v>20</v>
          </cell>
          <cell r="C3354" t="str">
            <v>6210040609USD-076-27</v>
          </cell>
          <cell r="D3354" t="str">
            <v>Comisiones Cobro de colectores (Otras Comisiones Ganadas)</v>
          </cell>
          <cell r="E3354">
            <v>-179.5</v>
          </cell>
          <cell r="F3354">
            <v>0</v>
          </cell>
          <cell r="G3354">
            <v>24</v>
          </cell>
          <cell r="H3354">
            <v>-203.5</v>
          </cell>
          <cell r="I3354">
            <v>-179.5</v>
          </cell>
          <cell r="J3354">
            <v>0</v>
          </cell>
          <cell r="K3354">
            <v>24</v>
          </cell>
          <cell r="L3354">
            <v>-203.5</v>
          </cell>
        </row>
        <row r="3355">
          <cell r="A3355" t="str">
            <v>621004063109</v>
          </cell>
          <cell r="B3355">
            <v>20</v>
          </cell>
          <cell r="C3355" t="str">
            <v>6210040609USD-076-31</v>
          </cell>
          <cell r="D3355" t="str">
            <v>Comisiones Cobro de colectores (Otras Comisiones Ganadas)</v>
          </cell>
          <cell r="E3355">
            <v>-4232.26</v>
          </cell>
          <cell r="F3355">
            <v>0</v>
          </cell>
          <cell r="G3355">
            <v>338.05</v>
          </cell>
          <cell r="H3355">
            <v>-4570.3100000000004</v>
          </cell>
          <cell r="I3355">
            <v>-4232.26</v>
          </cell>
          <cell r="J3355">
            <v>0</v>
          </cell>
          <cell r="K3355">
            <v>338.05</v>
          </cell>
          <cell r="L3355">
            <v>-4570.3100000000004</v>
          </cell>
        </row>
        <row r="3356">
          <cell r="A3356" t="str">
            <v>621004064109</v>
          </cell>
          <cell r="B3356">
            <v>20</v>
          </cell>
          <cell r="C3356" t="str">
            <v>6210040609USD-076-41</v>
          </cell>
          <cell r="D3356" t="str">
            <v>Comisiones Cobro de colectores (Otras Comisiones Ganadas)</v>
          </cell>
          <cell r="E3356">
            <v>-2228.1999999999998</v>
          </cell>
          <cell r="F3356">
            <v>0</v>
          </cell>
          <cell r="G3356">
            <v>268.8</v>
          </cell>
          <cell r="H3356">
            <v>-2497</v>
          </cell>
          <cell r="I3356">
            <v>-2228.1999999999998</v>
          </cell>
          <cell r="J3356">
            <v>0</v>
          </cell>
          <cell r="K3356">
            <v>268.8</v>
          </cell>
          <cell r="L3356">
            <v>-2497</v>
          </cell>
        </row>
        <row r="3357">
          <cell r="A3357" t="str">
            <v>6210040610</v>
          </cell>
          <cell r="B3357">
            <v>14</v>
          </cell>
          <cell r="C3357" t="str">
            <v>6210040610 USD</v>
          </cell>
          <cell r="D3357" t="str">
            <v>Comisiones Reposición de Libreta</v>
          </cell>
          <cell r="E3357">
            <v>-3175</v>
          </cell>
          <cell r="F3357">
            <v>5</v>
          </cell>
          <cell r="G3357">
            <v>390</v>
          </cell>
          <cell r="H3357">
            <v>-3560</v>
          </cell>
          <cell r="I3357">
            <v>-3175</v>
          </cell>
          <cell r="J3357">
            <v>5</v>
          </cell>
          <cell r="K3357">
            <v>390</v>
          </cell>
          <cell r="L3357">
            <v>-3560</v>
          </cell>
        </row>
        <row r="3358">
          <cell r="A3358" t="str">
            <v>621004060110</v>
          </cell>
          <cell r="B3358">
            <v>20</v>
          </cell>
          <cell r="C3358" t="str">
            <v>6210040610USD-076-01</v>
          </cell>
          <cell r="D3358" t="str">
            <v>Comisiones Reposición de Libreta (Otras Comisiones Ganadas)</v>
          </cell>
          <cell r="E3358">
            <v>-90</v>
          </cell>
          <cell r="F3358">
            <v>0</v>
          </cell>
          <cell r="G3358">
            <v>20</v>
          </cell>
          <cell r="H3358">
            <v>-110</v>
          </cell>
          <cell r="I3358">
            <v>-90</v>
          </cell>
          <cell r="J3358">
            <v>0</v>
          </cell>
          <cell r="K3358">
            <v>20</v>
          </cell>
          <cell r="L3358">
            <v>-110</v>
          </cell>
        </row>
        <row r="3359">
          <cell r="A3359" t="str">
            <v>621004060210</v>
          </cell>
          <cell r="B3359">
            <v>20</v>
          </cell>
          <cell r="C3359" t="str">
            <v>6210040610USD-076-02</v>
          </cell>
          <cell r="D3359" t="str">
            <v>Comisiones Reposición de Libreta (Otras Comisiones Ganadas)</v>
          </cell>
          <cell r="E3359">
            <v>-115</v>
          </cell>
          <cell r="F3359">
            <v>0</v>
          </cell>
          <cell r="G3359">
            <v>20</v>
          </cell>
          <cell r="H3359">
            <v>-135</v>
          </cell>
          <cell r="I3359">
            <v>-115</v>
          </cell>
          <cell r="J3359">
            <v>0</v>
          </cell>
          <cell r="K3359">
            <v>20</v>
          </cell>
          <cell r="L3359">
            <v>-135</v>
          </cell>
        </row>
        <row r="3360">
          <cell r="A3360" t="str">
            <v>621004060310</v>
          </cell>
          <cell r="B3360">
            <v>20</v>
          </cell>
          <cell r="C3360" t="str">
            <v>6210040610USD-076-03</v>
          </cell>
          <cell r="D3360" t="str">
            <v>Comisiones Reposición de Libreta (Otras Comisiones Ganadas)</v>
          </cell>
          <cell r="E3360">
            <v>-175</v>
          </cell>
          <cell r="F3360">
            <v>0</v>
          </cell>
          <cell r="G3360">
            <v>20</v>
          </cell>
          <cell r="H3360">
            <v>-195</v>
          </cell>
          <cell r="I3360">
            <v>-175</v>
          </cell>
          <cell r="J3360">
            <v>0</v>
          </cell>
          <cell r="K3360">
            <v>20</v>
          </cell>
          <cell r="L3360">
            <v>-195</v>
          </cell>
        </row>
        <row r="3361">
          <cell r="A3361" t="str">
            <v>621004060410</v>
          </cell>
          <cell r="B3361">
            <v>20</v>
          </cell>
          <cell r="C3361" t="str">
            <v>6210040610USD-076-04</v>
          </cell>
          <cell r="D3361" t="str">
            <v>Comisiones Reposición de Libreta (Otras Comisiones Ganadas)</v>
          </cell>
          <cell r="E3361">
            <v>-140</v>
          </cell>
          <cell r="F3361">
            <v>5</v>
          </cell>
          <cell r="G3361">
            <v>25</v>
          </cell>
          <cell r="H3361">
            <v>-160</v>
          </cell>
          <cell r="I3361">
            <v>-140</v>
          </cell>
          <cell r="J3361">
            <v>5</v>
          </cell>
          <cell r="K3361">
            <v>25</v>
          </cell>
          <cell r="L3361">
            <v>-160</v>
          </cell>
        </row>
        <row r="3362">
          <cell r="A3362" t="str">
            <v>621004060510</v>
          </cell>
          <cell r="B3362">
            <v>20</v>
          </cell>
          <cell r="C3362" t="str">
            <v>6210040610USD-076-05</v>
          </cell>
          <cell r="D3362" t="str">
            <v>Comisiones Reposición de Libreta (Otras Comisiones Ganadas)</v>
          </cell>
          <cell r="E3362">
            <v>-150</v>
          </cell>
          <cell r="F3362">
            <v>0</v>
          </cell>
          <cell r="G3362">
            <v>10</v>
          </cell>
          <cell r="H3362">
            <v>-160</v>
          </cell>
          <cell r="I3362">
            <v>-150</v>
          </cell>
          <cell r="J3362">
            <v>0</v>
          </cell>
          <cell r="K3362">
            <v>10</v>
          </cell>
          <cell r="L3362">
            <v>-160</v>
          </cell>
        </row>
        <row r="3363">
          <cell r="A3363" t="str">
            <v>621004060710</v>
          </cell>
          <cell r="B3363">
            <v>20</v>
          </cell>
          <cell r="C3363" t="str">
            <v>6210040610USD-076-07</v>
          </cell>
          <cell r="D3363" t="str">
            <v>Comisiones Reposición de Libreta (Otras Comisiones Ganadas)</v>
          </cell>
          <cell r="E3363">
            <v>-180</v>
          </cell>
          <cell r="F3363">
            <v>0</v>
          </cell>
          <cell r="G3363">
            <v>55</v>
          </cell>
          <cell r="H3363">
            <v>-235</v>
          </cell>
          <cell r="I3363">
            <v>-180</v>
          </cell>
          <cell r="J3363">
            <v>0</v>
          </cell>
          <cell r="K3363">
            <v>55</v>
          </cell>
          <cell r="L3363">
            <v>-235</v>
          </cell>
        </row>
        <row r="3364">
          <cell r="A3364" t="str">
            <v>621004060810</v>
          </cell>
          <cell r="B3364">
            <v>20</v>
          </cell>
          <cell r="C3364" t="str">
            <v>6210040610USD-076-08</v>
          </cell>
          <cell r="D3364" t="str">
            <v>Comisiones Reposición de Libreta (Otras Comisiones Ganadas)</v>
          </cell>
          <cell r="E3364">
            <v>-215</v>
          </cell>
          <cell r="F3364">
            <v>0</v>
          </cell>
          <cell r="G3364">
            <v>25</v>
          </cell>
          <cell r="H3364">
            <v>-240</v>
          </cell>
          <cell r="I3364">
            <v>-215</v>
          </cell>
          <cell r="J3364">
            <v>0</v>
          </cell>
          <cell r="K3364">
            <v>25</v>
          </cell>
          <cell r="L3364">
            <v>-240</v>
          </cell>
        </row>
        <row r="3365">
          <cell r="A3365" t="str">
            <v>621004061010</v>
          </cell>
          <cell r="B3365">
            <v>20</v>
          </cell>
          <cell r="C3365" t="str">
            <v>6210040610USD-076-10</v>
          </cell>
          <cell r="D3365" t="str">
            <v>Comisiones Reposición de Libreta (Otras Comisiones Ganadas)</v>
          </cell>
          <cell r="E3365">
            <v>-85</v>
          </cell>
          <cell r="F3365">
            <v>0</v>
          </cell>
          <cell r="G3365">
            <v>5</v>
          </cell>
          <cell r="H3365">
            <v>-90</v>
          </cell>
          <cell r="I3365">
            <v>-85</v>
          </cell>
          <cell r="J3365">
            <v>0</v>
          </cell>
          <cell r="K3365">
            <v>5</v>
          </cell>
          <cell r="L3365">
            <v>-90</v>
          </cell>
        </row>
        <row r="3366">
          <cell r="A3366" t="str">
            <v>621004061110</v>
          </cell>
          <cell r="B3366">
            <v>20</v>
          </cell>
          <cell r="C3366" t="str">
            <v>6210040610USD-076-11</v>
          </cell>
          <cell r="D3366" t="str">
            <v>Comisiones Reposición de Libreta (Otras Comisiones Ganadas)</v>
          </cell>
          <cell r="E3366">
            <v>-175</v>
          </cell>
          <cell r="F3366">
            <v>0</v>
          </cell>
          <cell r="G3366">
            <v>15</v>
          </cell>
          <cell r="H3366">
            <v>-190</v>
          </cell>
          <cell r="I3366">
            <v>-175</v>
          </cell>
          <cell r="J3366">
            <v>0</v>
          </cell>
          <cell r="K3366">
            <v>15</v>
          </cell>
          <cell r="L3366">
            <v>-190</v>
          </cell>
        </row>
        <row r="3367">
          <cell r="A3367" t="str">
            <v>621004061210</v>
          </cell>
          <cell r="B3367">
            <v>20</v>
          </cell>
          <cell r="C3367" t="str">
            <v>6210040610USD-076-12</v>
          </cell>
          <cell r="D3367" t="str">
            <v>Comisiones Reposición de Libreta (Otras Comisiones Ganadas)</v>
          </cell>
          <cell r="E3367">
            <v>-160</v>
          </cell>
          <cell r="F3367">
            <v>0</v>
          </cell>
          <cell r="G3367">
            <v>20</v>
          </cell>
          <cell r="H3367">
            <v>-180</v>
          </cell>
          <cell r="I3367">
            <v>-160</v>
          </cell>
          <cell r="J3367">
            <v>0</v>
          </cell>
          <cell r="K3367">
            <v>20</v>
          </cell>
          <cell r="L3367">
            <v>-180</v>
          </cell>
        </row>
        <row r="3368">
          <cell r="A3368" t="str">
            <v>621004061310</v>
          </cell>
          <cell r="B3368">
            <v>20</v>
          </cell>
          <cell r="C3368" t="str">
            <v>6210040610USD-076-13</v>
          </cell>
          <cell r="D3368" t="str">
            <v>Comisiones Reposición de Libreta (Otras Comisiones Ganadas)</v>
          </cell>
          <cell r="E3368">
            <v>-140</v>
          </cell>
          <cell r="F3368">
            <v>0</v>
          </cell>
          <cell r="G3368">
            <v>15</v>
          </cell>
          <cell r="H3368">
            <v>-155</v>
          </cell>
          <cell r="I3368">
            <v>-140</v>
          </cell>
          <cell r="J3368">
            <v>0</v>
          </cell>
          <cell r="K3368">
            <v>15</v>
          </cell>
          <cell r="L3368">
            <v>-155</v>
          </cell>
        </row>
        <row r="3369">
          <cell r="A3369" t="str">
            <v>621004061710</v>
          </cell>
          <cell r="B3369">
            <v>20</v>
          </cell>
          <cell r="C3369" t="str">
            <v>6210040610USD-076-17</v>
          </cell>
          <cell r="D3369" t="str">
            <v>Comisiones Reposición de Libreta (Otras Comisiones Ganadas)</v>
          </cell>
          <cell r="E3369">
            <v>-105</v>
          </cell>
          <cell r="F3369">
            <v>0</v>
          </cell>
          <cell r="G3369">
            <v>10</v>
          </cell>
          <cell r="H3369">
            <v>-115</v>
          </cell>
          <cell r="I3369">
            <v>-105</v>
          </cell>
          <cell r="J3369">
            <v>0</v>
          </cell>
          <cell r="K3369">
            <v>10</v>
          </cell>
          <cell r="L3369">
            <v>-115</v>
          </cell>
        </row>
        <row r="3370">
          <cell r="A3370" t="str">
            <v>621004061810</v>
          </cell>
          <cell r="B3370">
            <v>20</v>
          </cell>
          <cell r="C3370" t="str">
            <v>6210040610USD-076-18</v>
          </cell>
          <cell r="D3370" t="str">
            <v>Comisiones Reposición de Libreta (Otras Comisiones Ganadas)</v>
          </cell>
          <cell r="E3370">
            <v>-160</v>
          </cell>
          <cell r="F3370">
            <v>0</v>
          </cell>
          <cell r="G3370">
            <v>10</v>
          </cell>
          <cell r="H3370">
            <v>-170</v>
          </cell>
          <cell r="I3370">
            <v>-160</v>
          </cell>
          <cell r="J3370">
            <v>0</v>
          </cell>
          <cell r="K3370">
            <v>10</v>
          </cell>
          <cell r="L3370">
            <v>-170</v>
          </cell>
        </row>
        <row r="3371">
          <cell r="A3371" t="str">
            <v>621004061910</v>
          </cell>
          <cell r="B3371">
            <v>20</v>
          </cell>
          <cell r="C3371" t="str">
            <v>6210040610USD-076-19</v>
          </cell>
          <cell r="D3371" t="str">
            <v>Comisiones Reposición de Libreta (Otras Comisiones Ganadas)</v>
          </cell>
          <cell r="E3371">
            <v>-155</v>
          </cell>
          <cell r="F3371">
            <v>0</v>
          </cell>
          <cell r="G3371">
            <v>15</v>
          </cell>
          <cell r="H3371">
            <v>-170</v>
          </cell>
          <cell r="I3371">
            <v>-155</v>
          </cell>
          <cell r="J3371">
            <v>0</v>
          </cell>
          <cell r="K3371">
            <v>15</v>
          </cell>
          <cell r="L3371">
            <v>-170</v>
          </cell>
        </row>
        <row r="3372">
          <cell r="A3372" t="str">
            <v>621004062210</v>
          </cell>
          <cell r="B3372">
            <v>20</v>
          </cell>
          <cell r="C3372" t="str">
            <v>6210040610USD-076-22</v>
          </cell>
          <cell r="D3372" t="str">
            <v>Comisiones Reposición de Libreta (Otras Comisiones Ganadas)</v>
          </cell>
          <cell r="E3372">
            <v>-90</v>
          </cell>
          <cell r="F3372">
            <v>0</v>
          </cell>
          <cell r="G3372">
            <v>0</v>
          </cell>
          <cell r="H3372">
            <v>-90</v>
          </cell>
          <cell r="I3372">
            <v>-90</v>
          </cell>
          <cell r="J3372">
            <v>0</v>
          </cell>
          <cell r="K3372">
            <v>0</v>
          </cell>
          <cell r="L3372">
            <v>-90</v>
          </cell>
        </row>
        <row r="3373">
          <cell r="A3373" t="str">
            <v>621004062310</v>
          </cell>
          <cell r="B3373">
            <v>20</v>
          </cell>
          <cell r="C3373" t="str">
            <v>6210040610USD-076-23</v>
          </cell>
          <cell r="D3373" t="str">
            <v>Comisiones Reposición de Libreta (Otras Comisiones Ganadas)</v>
          </cell>
          <cell r="E3373">
            <v>-140</v>
          </cell>
          <cell r="F3373">
            <v>0</v>
          </cell>
          <cell r="G3373">
            <v>20</v>
          </cell>
          <cell r="H3373">
            <v>-160</v>
          </cell>
          <cell r="I3373">
            <v>-140</v>
          </cell>
          <cell r="J3373">
            <v>0</v>
          </cell>
          <cell r="K3373">
            <v>20</v>
          </cell>
          <cell r="L3373">
            <v>-160</v>
          </cell>
        </row>
        <row r="3374">
          <cell r="A3374" t="str">
            <v>621004062410</v>
          </cell>
          <cell r="B3374">
            <v>20</v>
          </cell>
          <cell r="C3374" t="str">
            <v>6210040610USD-076-24</v>
          </cell>
          <cell r="D3374" t="str">
            <v>Comisiones Reposición de Libreta (Otras Comisiones Ganadas)</v>
          </cell>
          <cell r="E3374">
            <v>-155</v>
          </cell>
          <cell r="F3374">
            <v>0</v>
          </cell>
          <cell r="G3374">
            <v>5</v>
          </cell>
          <cell r="H3374">
            <v>-160</v>
          </cell>
          <cell r="I3374">
            <v>-155</v>
          </cell>
          <cell r="J3374">
            <v>0</v>
          </cell>
          <cell r="K3374">
            <v>5</v>
          </cell>
          <cell r="L3374">
            <v>-160</v>
          </cell>
        </row>
        <row r="3375">
          <cell r="A3375" t="str">
            <v>621004062510</v>
          </cell>
          <cell r="B3375">
            <v>20</v>
          </cell>
          <cell r="C3375" t="str">
            <v>6210040610USD-076-25</v>
          </cell>
          <cell r="D3375" t="str">
            <v>Comisiones Reposición de Libreta (Otras Comisiones Ganadas)</v>
          </cell>
          <cell r="E3375">
            <v>-110</v>
          </cell>
          <cell r="F3375">
            <v>0</v>
          </cell>
          <cell r="G3375">
            <v>10</v>
          </cell>
          <cell r="H3375">
            <v>-120</v>
          </cell>
          <cell r="I3375">
            <v>-110</v>
          </cell>
          <cell r="J3375">
            <v>0</v>
          </cell>
          <cell r="K3375">
            <v>10</v>
          </cell>
          <cell r="L3375">
            <v>-120</v>
          </cell>
        </row>
        <row r="3376">
          <cell r="A3376" t="str">
            <v>621004062610</v>
          </cell>
          <cell r="B3376">
            <v>20</v>
          </cell>
          <cell r="C3376" t="str">
            <v>6210040610USD-076-26</v>
          </cell>
          <cell r="D3376" t="str">
            <v>Comisiones Reposición de Libreta (Otras Comisiones Ganadas)</v>
          </cell>
          <cell r="E3376">
            <v>-75</v>
          </cell>
          <cell r="F3376">
            <v>0</v>
          </cell>
          <cell r="G3376">
            <v>15</v>
          </cell>
          <cell r="H3376">
            <v>-90</v>
          </cell>
          <cell r="I3376">
            <v>-75</v>
          </cell>
          <cell r="J3376">
            <v>0</v>
          </cell>
          <cell r="K3376">
            <v>15</v>
          </cell>
          <cell r="L3376">
            <v>-90</v>
          </cell>
        </row>
        <row r="3377">
          <cell r="A3377" t="str">
            <v>621004062710</v>
          </cell>
          <cell r="B3377">
            <v>20</v>
          </cell>
          <cell r="C3377" t="str">
            <v>6210040610USD-076-27</v>
          </cell>
          <cell r="D3377" t="str">
            <v>Comisiones Reposición de Libreta (Otras Comisiones Ganadas)</v>
          </cell>
          <cell r="E3377">
            <v>-150</v>
          </cell>
          <cell r="F3377">
            <v>0</v>
          </cell>
          <cell r="G3377">
            <v>10</v>
          </cell>
          <cell r="H3377">
            <v>-160</v>
          </cell>
          <cell r="I3377">
            <v>-150</v>
          </cell>
          <cell r="J3377">
            <v>0</v>
          </cell>
          <cell r="K3377">
            <v>10</v>
          </cell>
          <cell r="L3377">
            <v>-160</v>
          </cell>
        </row>
        <row r="3378">
          <cell r="A3378" t="str">
            <v>621004063110</v>
          </cell>
          <cell r="B3378">
            <v>20</v>
          </cell>
          <cell r="C3378" t="str">
            <v>6210040610USD-076-31</v>
          </cell>
          <cell r="D3378" t="str">
            <v>Comisiones Reposición de Libreta (Otras Comisiones Ganadas)</v>
          </cell>
          <cell r="E3378">
            <v>-225</v>
          </cell>
          <cell r="F3378">
            <v>0</v>
          </cell>
          <cell r="G3378">
            <v>30</v>
          </cell>
          <cell r="H3378">
            <v>-255</v>
          </cell>
          <cell r="I3378">
            <v>-225</v>
          </cell>
          <cell r="J3378">
            <v>0</v>
          </cell>
          <cell r="K3378">
            <v>30</v>
          </cell>
          <cell r="L3378">
            <v>-255</v>
          </cell>
        </row>
        <row r="3379">
          <cell r="A3379" t="str">
            <v>621004064110</v>
          </cell>
          <cell r="B3379">
            <v>20</v>
          </cell>
          <cell r="C3379" t="str">
            <v>6210040610USD-076-41</v>
          </cell>
          <cell r="D3379" t="str">
            <v>Comisiones Reposición de Libreta (Otras Comisiones Ganadas)</v>
          </cell>
          <cell r="E3379">
            <v>-140</v>
          </cell>
          <cell r="F3379">
            <v>0</v>
          </cell>
          <cell r="G3379">
            <v>25</v>
          </cell>
          <cell r="H3379">
            <v>-165</v>
          </cell>
          <cell r="I3379">
            <v>-140</v>
          </cell>
          <cell r="J3379">
            <v>0</v>
          </cell>
          <cell r="K3379">
            <v>25</v>
          </cell>
          <cell r="L3379">
            <v>-165</v>
          </cell>
        </row>
        <row r="3380">
          <cell r="A3380" t="str">
            <v>621004065810</v>
          </cell>
          <cell r="B3380">
            <v>20</v>
          </cell>
          <cell r="C3380" t="str">
            <v>6210040610USD-076-58</v>
          </cell>
          <cell r="D3380" t="str">
            <v>Comisiones Reposición de Libreta (Otras Comisiones Ganadas)</v>
          </cell>
          <cell r="E3380">
            <v>-45</v>
          </cell>
          <cell r="F3380">
            <v>0</v>
          </cell>
          <cell r="G3380">
            <v>10</v>
          </cell>
          <cell r="H3380">
            <v>-55</v>
          </cell>
          <cell r="I3380">
            <v>-45</v>
          </cell>
          <cell r="J3380">
            <v>0</v>
          </cell>
          <cell r="K3380">
            <v>10</v>
          </cell>
          <cell r="L3380">
            <v>-55</v>
          </cell>
        </row>
        <row r="3381">
          <cell r="A3381" t="str">
            <v>6210040612</v>
          </cell>
          <cell r="B3381">
            <v>14</v>
          </cell>
          <cell r="C3381" t="str">
            <v>6210040612 USD</v>
          </cell>
          <cell r="D3381" t="str">
            <v>Comisiones por transferencias recibidas</v>
          </cell>
          <cell r="E3381">
            <v>-28849.47</v>
          </cell>
          <cell r="F3381">
            <v>20</v>
          </cell>
          <cell r="G3381">
            <v>2522</v>
          </cell>
          <cell r="H3381">
            <v>-31351.47</v>
          </cell>
          <cell r="I3381">
            <v>-28849.47</v>
          </cell>
          <cell r="J3381">
            <v>20</v>
          </cell>
          <cell r="K3381">
            <v>2522</v>
          </cell>
          <cell r="L3381">
            <v>-31351.47</v>
          </cell>
        </row>
        <row r="3382">
          <cell r="A3382" t="str">
            <v>621004060012</v>
          </cell>
          <cell r="B3382">
            <v>20</v>
          </cell>
          <cell r="C3382" t="str">
            <v>6210040612USD-076-00</v>
          </cell>
          <cell r="D3382" t="str">
            <v>Comisiones por transferencias recibidas (Otras Comisiones Ganadas)</v>
          </cell>
          <cell r="E3382">
            <v>-28849.47</v>
          </cell>
          <cell r="F3382">
            <v>20</v>
          </cell>
          <cell r="G3382">
            <v>2522</v>
          </cell>
          <cell r="H3382">
            <v>-31351.47</v>
          </cell>
          <cell r="I3382">
            <v>-28849.47</v>
          </cell>
          <cell r="J3382">
            <v>20</v>
          </cell>
          <cell r="K3382">
            <v>2522</v>
          </cell>
          <cell r="L3382">
            <v>-31351.47</v>
          </cell>
        </row>
        <row r="3383">
          <cell r="A3383" t="str">
            <v>6210040613</v>
          </cell>
          <cell r="B3383">
            <v>14</v>
          </cell>
          <cell r="C3383" t="str">
            <v>6210040613 USD</v>
          </cell>
          <cell r="D3383" t="str">
            <v>Comisiones por Envió de Transferencias</v>
          </cell>
          <cell r="E3383">
            <v>-315728.12</v>
          </cell>
          <cell r="F3383">
            <v>480</v>
          </cell>
          <cell r="G3383">
            <v>26193</v>
          </cell>
          <cell r="H3383">
            <v>-341441.12</v>
          </cell>
          <cell r="I3383">
            <v>-315728.12</v>
          </cell>
          <cell r="J3383">
            <v>480</v>
          </cell>
          <cell r="K3383">
            <v>26193</v>
          </cell>
          <cell r="L3383">
            <v>-341441.12</v>
          </cell>
        </row>
        <row r="3384">
          <cell r="A3384" t="str">
            <v>621004060013</v>
          </cell>
          <cell r="B3384">
            <v>20</v>
          </cell>
          <cell r="C3384" t="str">
            <v>6210040613USD-076-00</v>
          </cell>
          <cell r="D3384" t="str">
            <v>Comisiones por Envió de Transferencias (Otras Comisiones Ganadas)</v>
          </cell>
          <cell r="E3384">
            <v>-255442.12</v>
          </cell>
          <cell r="F3384">
            <v>120</v>
          </cell>
          <cell r="G3384">
            <v>20715</v>
          </cell>
          <cell r="H3384">
            <v>-276037.12</v>
          </cell>
          <cell r="I3384">
            <v>-255442.12</v>
          </cell>
          <cell r="J3384">
            <v>120</v>
          </cell>
          <cell r="K3384">
            <v>20715</v>
          </cell>
          <cell r="L3384">
            <v>-276037.12</v>
          </cell>
        </row>
        <row r="3385">
          <cell r="A3385" t="str">
            <v>621004060113</v>
          </cell>
          <cell r="B3385">
            <v>20</v>
          </cell>
          <cell r="C3385" t="str">
            <v>6210040613USD-076-01</v>
          </cell>
          <cell r="D3385" t="str">
            <v>Comisiones por Envió de Transferencias (Otras Comisiones Ganadas)</v>
          </cell>
          <cell r="E3385">
            <v>-2080</v>
          </cell>
          <cell r="F3385">
            <v>40</v>
          </cell>
          <cell r="G3385">
            <v>120</v>
          </cell>
          <cell r="H3385">
            <v>-2160</v>
          </cell>
          <cell r="I3385">
            <v>-2080</v>
          </cell>
          <cell r="J3385">
            <v>40</v>
          </cell>
          <cell r="K3385">
            <v>120</v>
          </cell>
          <cell r="L3385">
            <v>-2160</v>
          </cell>
        </row>
        <row r="3386">
          <cell r="A3386" t="str">
            <v>621004060213</v>
          </cell>
          <cell r="B3386">
            <v>20</v>
          </cell>
          <cell r="C3386" t="str">
            <v>6210040613USD-076-02</v>
          </cell>
          <cell r="D3386" t="str">
            <v>Comisiones por Envió de Transferencias (Otras Comisiones Ganadas)</v>
          </cell>
          <cell r="E3386">
            <v>-1640</v>
          </cell>
          <cell r="F3386">
            <v>80</v>
          </cell>
          <cell r="G3386">
            <v>440</v>
          </cell>
          <cell r="H3386">
            <v>-2000</v>
          </cell>
          <cell r="I3386">
            <v>-1640</v>
          </cell>
          <cell r="J3386">
            <v>80</v>
          </cell>
          <cell r="K3386">
            <v>440</v>
          </cell>
          <cell r="L3386">
            <v>-2000</v>
          </cell>
        </row>
        <row r="3387">
          <cell r="A3387" t="str">
            <v>621004060313</v>
          </cell>
          <cell r="B3387">
            <v>20</v>
          </cell>
          <cell r="C3387" t="str">
            <v>6210040613USD-076-03</v>
          </cell>
          <cell r="D3387" t="str">
            <v>Comisiones por Envió de Transferencias (Otras Comisiones Ganadas)</v>
          </cell>
          <cell r="E3387">
            <v>-15360</v>
          </cell>
          <cell r="F3387">
            <v>40</v>
          </cell>
          <cell r="G3387">
            <v>1360</v>
          </cell>
          <cell r="H3387">
            <v>-16680</v>
          </cell>
          <cell r="I3387">
            <v>-15360</v>
          </cell>
          <cell r="J3387">
            <v>40</v>
          </cell>
          <cell r="K3387">
            <v>1360</v>
          </cell>
          <cell r="L3387">
            <v>-16680</v>
          </cell>
        </row>
        <row r="3388">
          <cell r="A3388" t="str">
            <v>621004060413</v>
          </cell>
          <cell r="B3388">
            <v>20</v>
          </cell>
          <cell r="C3388" t="str">
            <v>6210040613USD-076-04</v>
          </cell>
          <cell r="D3388" t="str">
            <v>Comisiones por Envió de Transferencias (Otras Comisiones Ganadas)</v>
          </cell>
          <cell r="E3388">
            <v>-2160</v>
          </cell>
          <cell r="F3388">
            <v>80</v>
          </cell>
          <cell r="G3388">
            <v>440</v>
          </cell>
          <cell r="H3388">
            <v>-2520</v>
          </cell>
          <cell r="I3388">
            <v>-2160</v>
          </cell>
          <cell r="J3388">
            <v>80</v>
          </cell>
          <cell r="K3388">
            <v>440</v>
          </cell>
          <cell r="L3388">
            <v>-2520</v>
          </cell>
        </row>
        <row r="3389">
          <cell r="A3389" t="str">
            <v>621004060513</v>
          </cell>
          <cell r="B3389">
            <v>20</v>
          </cell>
          <cell r="C3389" t="str">
            <v>6210040613USD-076-05</v>
          </cell>
          <cell r="D3389" t="str">
            <v>Comisiones por Envió de Transferencias (Otras Comisiones Ganadas)</v>
          </cell>
          <cell r="E3389">
            <v>-5480</v>
          </cell>
          <cell r="F3389">
            <v>0</v>
          </cell>
          <cell r="G3389">
            <v>360</v>
          </cell>
          <cell r="H3389">
            <v>-5840</v>
          </cell>
          <cell r="I3389">
            <v>-5480</v>
          </cell>
          <cell r="J3389">
            <v>0</v>
          </cell>
          <cell r="K3389">
            <v>360</v>
          </cell>
          <cell r="L3389">
            <v>-5840</v>
          </cell>
        </row>
        <row r="3390">
          <cell r="A3390" t="str">
            <v>621004060713</v>
          </cell>
          <cell r="B3390">
            <v>20</v>
          </cell>
          <cell r="C3390" t="str">
            <v>6210040613USD-076-07</v>
          </cell>
          <cell r="D3390" t="str">
            <v>Comisiones por Envió de Transferencias (Otras Comisiones Ganadas)</v>
          </cell>
          <cell r="E3390">
            <v>-1720</v>
          </cell>
          <cell r="F3390">
            <v>0</v>
          </cell>
          <cell r="G3390">
            <v>120</v>
          </cell>
          <cell r="H3390">
            <v>-1840</v>
          </cell>
          <cell r="I3390">
            <v>-1720</v>
          </cell>
          <cell r="J3390">
            <v>0</v>
          </cell>
          <cell r="K3390">
            <v>120</v>
          </cell>
          <cell r="L3390">
            <v>-1840</v>
          </cell>
        </row>
        <row r="3391">
          <cell r="A3391" t="str">
            <v>621004060813</v>
          </cell>
          <cell r="B3391">
            <v>20</v>
          </cell>
          <cell r="C3391" t="str">
            <v>6210040613USD-076-08</v>
          </cell>
          <cell r="D3391" t="str">
            <v>Comisiones por Envió de Transferencias (Otras Comisiones Ganadas)</v>
          </cell>
          <cell r="E3391">
            <v>-5280</v>
          </cell>
          <cell r="F3391">
            <v>0</v>
          </cell>
          <cell r="G3391">
            <v>320</v>
          </cell>
          <cell r="H3391">
            <v>-5600</v>
          </cell>
          <cell r="I3391">
            <v>-5280</v>
          </cell>
          <cell r="J3391">
            <v>0</v>
          </cell>
          <cell r="K3391">
            <v>320</v>
          </cell>
          <cell r="L3391">
            <v>-5600</v>
          </cell>
        </row>
        <row r="3392">
          <cell r="A3392" t="str">
            <v>621004061013</v>
          </cell>
          <cell r="B3392">
            <v>20</v>
          </cell>
          <cell r="C3392" t="str">
            <v>6210040613USD-076-10</v>
          </cell>
          <cell r="D3392" t="str">
            <v>Comisiones por Envió de Transferencias (Otras Comisiones Ganadas)</v>
          </cell>
          <cell r="E3392">
            <v>-4080</v>
          </cell>
          <cell r="F3392">
            <v>40</v>
          </cell>
          <cell r="G3392">
            <v>360</v>
          </cell>
          <cell r="H3392">
            <v>-4400</v>
          </cell>
          <cell r="I3392">
            <v>-4080</v>
          </cell>
          <cell r="J3392">
            <v>40</v>
          </cell>
          <cell r="K3392">
            <v>360</v>
          </cell>
          <cell r="L3392">
            <v>-4400</v>
          </cell>
        </row>
        <row r="3393">
          <cell r="A3393" t="str">
            <v>621004061113</v>
          </cell>
          <cell r="B3393">
            <v>20</v>
          </cell>
          <cell r="C3393" t="str">
            <v>6210040613USD-076-11</v>
          </cell>
          <cell r="D3393" t="str">
            <v>Comisiones por Envió de Transferencias (Otras Comisiones Ganadas)</v>
          </cell>
          <cell r="E3393">
            <v>-840</v>
          </cell>
          <cell r="F3393">
            <v>0</v>
          </cell>
          <cell r="G3393">
            <v>40</v>
          </cell>
          <cell r="H3393">
            <v>-880</v>
          </cell>
          <cell r="I3393">
            <v>-840</v>
          </cell>
          <cell r="J3393">
            <v>0</v>
          </cell>
          <cell r="K3393">
            <v>40</v>
          </cell>
          <cell r="L3393">
            <v>-880</v>
          </cell>
        </row>
        <row r="3394">
          <cell r="A3394" t="str">
            <v>621004061213</v>
          </cell>
          <cell r="B3394">
            <v>20</v>
          </cell>
          <cell r="C3394" t="str">
            <v>6210040613USD-076-12</v>
          </cell>
          <cell r="D3394" t="str">
            <v>Comisiones por Envió de Transferencias (Otras Comisiones Ganadas)</v>
          </cell>
          <cell r="E3394">
            <v>-240</v>
          </cell>
          <cell r="F3394">
            <v>0</v>
          </cell>
          <cell r="G3394">
            <v>120</v>
          </cell>
          <cell r="H3394">
            <v>-360</v>
          </cell>
          <cell r="I3394">
            <v>-240</v>
          </cell>
          <cell r="J3394">
            <v>0</v>
          </cell>
          <cell r="K3394">
            <v>120</v>
          </cell>
          <cell r="L3394">
            <v>-360</v>
          </cell>
        </row>
        <row r="3395">
          <cell r="A3395" t="str">
            <v>621004061313</v>
          </cell>
          <cell r="B3395">
            <v>20</v>
          </cell>
          <cell r="C3395" t="str">
            <v>6210040613USD-076-13</v>
          </cell>
          <cell r="D3395" t="str">
            <v>Comisiones por Envió de Transferencias (Otras Comisiones Ganadas)</v>
          </cell>
          <cell r="E3395">
            <v>-160</v>
          </cell>
          <cell r="F3395">
            <v>0</v>
          </cell>
          <cell r="G3395">
            <v>0</v>
          </cell>
          <cell r="H3395">
            <v>-160</v>
          </cell>
          <cell r="I3395">
            <v>-160</v>
          </cell>
          <cell r="J3395">
            <v>0</v>
          </cell>
          <cell r="K3395">
            <v>0</v>
          </cell>
          <cell r="L3395">
            <v>-160</v>
          </cell>
        </row>
        <row r="3396">
          <cell r="A3396" t="str">
            <v>621004061713</v>
          </cell>
          <cell r="B3396">
            <v>20</v>
          </cell>
          <cell r="C3396" t="str">
            <v>6210040613USD-076-17</v>
          </cell>
          <cell r="D3396" t="str">
            <v>Comisiones por Envió de Transferencias (Otras Comisiones Ganadas)</v>
          </cell>
          <cell r="E3396">
            <v>-1080</v>
          </cell>
          <cell r="F3396">
            <v>0</v>
          </cell>
          <cell r="G3396">
            <v>120</v>
          </cell>
          <cell r="H3396">
            <v>-1200</v>
          </cell>
          <cell r="I3396">
            <v>-1080</v>
          </cell>
          <cell r="J3396">
            <v>0</v>
          </cell>
          <cell r="K3396">
            <v>120</v>
          </cell>
          <cell r="L3396">
            <v>-1200</v>
          </cell>
        </row>
        <row r="3397">
          <cell r="A3397" t="str">
            <v>621004061813</v>
          </cell>
          <cell r="B3397">
            <v>20</v>
          </cell>
          <cell r="C3397" t="str">
            <v>6210040613USD-076-18</v>
          </cell>
          <cell r="D3397" t="str">
            <v>Comisiones por Envió de Transferencias (Otras Comisiones Ganadas)</v>
          </cell>
          <cell r="E3397">
            <v>-1040</v>
          </cell>
          <cell r="F3397">
            <v>0</v>
          </cell>
          <cell r="G3397">
            <v>40</v>
          </cell>
          <cell r="H3397">
            <v>-1080</v>
          </cell>
          <cell r="I3397">
            <v>-1040</v>
          </cell>
          <cell r="J3397">
            <v>0</v>
          </cell>
          <cell r="K3397">
            <v>40</v>
          </cell>
          <cell r="L3397">
            <v>-1080</v>
          </cell>
        </row>
        <row r="3398">
          <cell r="A3398" t="str">
            <v>621004061913</v>
          </cell>
          <cell r="B3398">
            <v>20</v>
          </cell>
          <cell r="C3398" t="str">
            <v>6210040613USD-076-19</v>
          </cell>
          <cell r="D3398" t="str">
            <v>Comisiones por Envió de Transferencias (Otras Comisiones Ganadas)</v>
          </cell>
          <cell r="E3398">
            <v>-1480</v>
          </cell>
          <cell r="F3398">
            <v>40</v>
          </cell>
          <cell r="G3398">
            <v>80</v>
          </cell>
          <cell r="H3398">
            <v>-1520</v>
          </cell>
          <cell r="I3398">
            <v>-1480</v>
          </cell>
          <cell r="J3398">
            <v>40</v>
          </cell>
          <cell r="K3398">
            <v>80</v>
          </cell>
          <cell r="L3398">
            <v>-1520</v>
          </cell>
        </row>
        <row r="3399">
          <cell r="A3399" t="str">
            <v>621004062213</v>
          </cell>
          <cell r="B3399">
            <v>20</v>
          </cell>
          <cell r="C3399" t="str">
            <v>6210040613USD-076-22</v>
          </cell>
          <cell r="D3399" t="str">
            <v>Comisiones por Envió de Transferencias (Otras Comisiones Ganadas)</v>
          </cell>
          <cell r="E3399">
            <v>-120</v>
          </cell>
          <cell r="F3399">
            <v>0</v>
          </cell>
          <cell r="G3399">
            <v>0</v>
          </cell>
          <cell r="H3399">
            <v>-120</v>
          </cell>
          <cell r="I3399">
            <v>-120</v>
          </cell>
          <cell r="J3399">
            <v>0</v>
          </cell>
          <cell r="K3399">
            <v>0</v>
          </cell>
          <cell r="L3399">
            <v>-120</v>
          </cell>
        </row>
        <row r="3400">
          <cell r="A3400" t="str">
            <v>621004062313</v>
          </cell>
          <cell r="B3400">
            <v>20</v>
          </cell>
          <cell r="C3400" t="str">
            <v>6210040613USD-076-23</v>
          </cell>
          <cell r="D3400" t="str">
            <v>Comisiones por Envió de Transferencias (Otras Comisiones Ganadas)</v>
          </cell>
          <cell r="E3400">
            <v>-520</v>
          </cell>
          <cell r="F3400">
            <v>0</v>
          </cell>
          <cell r="G3400">
            <v>0</v>
          </cell>
          <cell r="H3400">
            <v>-520</v>
          </cell>
          <cell r="I3400">
            <v>-520</v>
          </cell>
          <cell r="J3400">
            <v>0</v>
          </cell>
          <cell r="K3400">
            <v>0</v>
          </cell>
          <cell r="L3400">
            <v>-520</v>
          </cell>
        </row>
        <row r="3401">
          <cell r="A3401" t="str">
            <v>621004062413</v>
          </cell>
          <cell r="B3401">
            <v>20</v>
          </cell>
          <cell r="C3401" t="str">
            <v>6210040613USD-076-24</v>
          </cell>
          <cell r="D3401" t="str">
            <v>Comisiones por Envió de Transferencias (Otras Comisiones Ganadas)</v>
          </cell>
          <cell r="E3401">
            <v>-120</v>
          </cell>
          <cell r="F3401">
            <v>0</v>
          </cell>
          <cell r="G3401">
            <v>0</v>
          </cell>
          <cell r="H3401">
            <v>-120</v>
          </cell>
          <cell r="I3401">
            <v>-120</v>
          </cell>
          <cell r="J3401">
            <v>0</v>
          </cell>
          <cell r="K3401">
            <v>0</v>
          </cell>
          <cell r="L3401">
            <v>-120</v>
          </cell>
        </row>
        <row r="3402">
          <cell r="A3402" t="str">
            <v>621004062513</v>
          </cell>
          <cell r="B3402">
            <v>20</v>
          </cell>
          <cell r="C3402" t="str">
            <v>6210040613USD-076-25</v>
          </cell>
          <cell r="D3402" t="str">
            <v>Comisiones por Envió de Transferencias (Otras Comisiones Ganadas)</v>
          </cell>
          <cell r="E3402">
            <v>-5240</v>
          </cell>
          <cell r="F3402">
            <v>0</v>
          </cell>
          <cell r="G3402">
            <v>520</v>
          </cell>
          <cell r="H3402">
            <v>-5760</v>
          </cell>
          <cell r="I3402">
            <v>-5240</v>
          </cell>
          <cell r="J3402">
            <v>0</v>
          </cell>
          <cell r="K3402">
            <v>520</v>
          </cell>
          <cell r="L3402">
            <v>-5760</v>
          </cell>
        </row>
        <row r="3403">
          <cell r="A3403" t="str">
            <v>621004062613</v>
          </cell>
          <cell r="B3403">
            <v>20</v>
          </cell>
          <cell r="C3403" t="str">
            <v>6210040613USD-076-26</v>
          </cell>
          <cell r="D3403" t="str">
            <v>Comisiones por Envió de Transferencias (Otras Comisiones Ganadas)</v>
          </cell>
          <cell r="E3403">
            <v>-120</v>
          </cell>
          <cell r="F3403">
            <v>0</v>
          </cell>
          <cell r="G3403">
            <v>0</v>
          </cell>
          <cell r="H3403">
            <v>-120</v>
          </cell>
          <cell r="I3403">
            <v>-120</v>
          </cell>
          <cell r="J3403">
            <v>0</v>
          </cell>
          <cell r="K3403">
            <v>0</v>
          </cell>
          <cell r="L3403">
            <v>-120</v>
          </cell>
        </row>
        <row r="3404">
          <cell r="A3404" t="str">
            <v>621004062713</v>
          </cell>
          <cell r="B3404">
            <v>20</v>
          </cell>
          <cell r="C3404" t="str">
            <v>6210040613USD-076-27</v>
          </cell>
          <cell r="D3404" t="str">
            <v>Comisiones por Envió de Transferencias (Otras Comisiones Ganadas)</v>
          </cell>
          <cell r="E3404">
            <v>-400</v>
          </cell>
          <cell r="F3404">
            <v>0</v>
          </cell>
          <cell r="G3404">
            <v>120</v>
          </cell>
          <cell r="H3404">
            <v>-520</v>
          </cell>
          <cell r="I3404">
            <v>-400</v>
          </cell>
          <cell r="J3404">
            <v>0</v>
          </cell>
          <cell r="K3404">
            <v>120</v>
          </cell>
          <cell r="L3404">
            <v>-520</v>
          </cell>
        </row>
        <row r="3405">
          <cell r="A3405" t="str">
            <v>621004063113</v>
          </cell>
          <cell r="B3405">
            <v>20</v>
          </cell>
          <cell r="C3405" t="str">
            <v>6210040613USD-076-31</v>
          </cell>
          <cell r="D3405" t="str">
            <v>Comisiones por Envió de Transferencias (Otras Comisiones Ganadas)</v>
          </cell>
          <cell r="E3405">
            <v>-9326</v>
          </cell>
          <cell r="F3405">
            <v>40</v>
          </cell>
          <cell r="G3405">
            <v>638</v>
          </cell>
          <cell r="H3405">
            <v>-9924</v>
          </cell>
          <cell r="I3405">
            <v>-9326</v>
          </cell>
          <cell r="J3405">
            <v>40</v>
          </cell>
          <cell r="K3405">
            <v>638</v>
          </cell>
          <cell r="L3405">
            <v>-9924</v>
          </cell>
        </row>
        <row r="3406">
          <cell r="A3406" t="str">
            <v>621004064113</v>
          </cell>
          <cell r="B3406">
            <v>20</v>
          </cell>
          <cell r="C3406" t="str">
            <v>6210040613USD-076-41</v>
          </cell>
          <cell r="D3406" t="str">
            <v>Comisiones por Envió de Transferencias (Otras Comisiones Ganadas)</v>
          </cell>
          <cell r="E3406">
            <v>-1280</v>
          </cell>
          <cell r="F3406">
            <v>0</v>
          </cell>
          <cell r="G3406">
            <v>80</v>
          </cell>
          <cell r="H3406">
            <v>-1360</v>
          </cell>
          <cell r="I3406">
            <v>-1280</v>
          </cell>
          <cell r="J3406">
            <v>0</v>
          </cell>
          <cell r="K3406">
            <v>80</v>
          </cell>
          <cell r="L3406">
            <v>-1360</v>
          </cell>
        </row>
        <row r="3407">
          <cell r="A3407" t="str">
            <v>621004065813</v>
          </cell>
          <cell r="B3407">
            <v>20</v>
          </cell>
          <cell r="C3407" t="str">
            <v>6210040613USD-076-58</v>
          </cell>
          <cell r="D3407" t="str">
            <v>Comisiones por Envió de Transferencias (Otras Comisiones Ganadas)</v>
          </cell>
          <cell r="E3407">
            <v>-480</v>
          </cell>
          <cell r="F3407">
            <v>0</v>
          </cell>
          <cell r="G3407">
            <v>120</v>
          </cell>
          <cell r="H3407">
            <v>-600</v>
          </cell>
          <cell r="I3407">
            <v>-480</v>
          </cell>
          <cell r="J3407">
            <v>0</v>
          </cell>
          <cell r="K3407">
            <v>120</v>
          </cell>
          <cell r="L3407">
            <v>-600</v>
          </cell>
        </row>
        <row r="3408">
          <cell r="A3408" t="str">
            <v>621004065913</v>
          </cell>
          <cell r="B3408">
            <v>20</v>
          </cell>
          <cell r="C3408" t="str">
            <v>6210040613USD-076-59</v>
          </cell>
          <cell r="D3408" t="str">
            <v>Comisiones por Envió de Transferencias (Otras Comisiones Ganadas)</v>
          </cell>
          <cell r="E3408">
            <v>-40</v>
          </cell>
          <cell r="F3408">
            <v>0</v>
          </cell>
          <cell r="G3408">
            <v>80</v>
          </cell>
          <cell r="H3408">
            <v>-120</v>
          </cell>
          <cell r="I3408">
            <v>-40</v>
          </cell>
          <cell r="J3408">
            <v>0</v>
          </cell>
          <cell r="K3408">
            <v>80</v>
          </cell>
          <cell r="L3408">
            <v>-120</v>
          </cell>
        </row>
        <row r="3409">
          <cell r="A3409" t="str">
            <v>6210040615</v>
          </cell>
          <cell r="B3409">
            <v>14</v>
          </cell>
          <cell r="C3409" t="str">
            <v>6210040615 USD</v>
          </cell>
          <cell r="D3409" t="str">
            <v>Comisiones Tarjetas de débito</v>
          </cell>
          <cell r="E3409">
            <v>-47958.48</v>
          </cell>
          <cell r="F3409">
            <v>7</v>
          </cell>
          <cell r="G3409">
            <v>5247.35</v>
          </cell>
          <cell r="H3409">
            <v>-53198.83</v>
          </cell>
          <cell r="I3409">
            <v>-47958.48</v>
          </cell>
          <cell r="J3409">
            <v>7</v>
          </cell>
          <cell r="K3409">
            <v>5247.35</v>
          </cell>
          <cell r="L3409">
            <v>-53198.83</v>
          </cell>
        </row>
        <row r="3410">
          <cell r="A3410" t="str">
            <v>621004060015</v>
          </cell>
          <cell r="B3410">
            <v>20</v>
          </cell>
          <cell r="C3410" t="str">
            <v>6210040615USD-076-00</v>
          </cell>
          <cell r="D3410" t="str">
            <v>Comisiones Tarjetas de débito (Otras Comisiones Ganadas)</v>
          </cell>
          <cell r="E3410">
            <v>-47958.48</v>
          </cell>
          <cell r="F3410">
            <v>7</v>
          </cell>
          <cell r="G3410">
            <v>5247.35</v>
          </cell>
          <cell r="H3410">
            <v>-53198.83</v>
          </cell>
          <cell r="I3410">
            <v>-47958.48</v>
          </cell>
          <cell r="J3410">
            <v>7</v>
          </cell>
          <cell r="K3410">
            <v>5247.35</v>
          </cell>
          <cell r="L3410">
            <v>-53198.83</v>
          </cell>
        </row>
        <row r="3411">
          <cell r="A3411" t="str">
            <v>6210040616</v>
          </cell>
          <cell r="B3411">
            <v>14</v>
          </cell>
          <cell r="C3411" t="str">
            <v>6210040616 USD</v>
          </cell>
          <cell r="D3411" t="str">
            <v>Comisiones por emisión de tarjetas</v>
          </cell>
          <cell r="E3411">
            <v>-107598.82</v>
          </cell>
          <cell r="F3411">
            <v>938.8</v>
          </cell>
          <cell r="G3411">
            <v>17810.97</v>
          </cell>
          <cell r="H3411">
            <v>-124470.99</v>
          </cell>
          <cell r="I3411">
            <v>-107598.82</v>
          </cell>
          <cell r="J3411">
            <v>938.8</v>
          </cell>
          <cell r="K3411">
            <v>17810.97</v>
          </cell>
          <cell r="L3411">
            <v>-124470.99</v>
          </cell>
        </row>
        <row r="3412">
          <cell r="A3412" t="str">
            <v>621004060016</v>
          </cell>
          <cell r="B3412">
            <v>20</v>
          </cell>
          <cell r="C3412" t="str">
            <v>6210040616USD-076-00</v>
          </cell>
          <cell r="D3412" t="str">
            <v>Comisiones por emisión de tarjetas (Otras Comisiones Ganadas)</v>
          </cell>
          <cell r="E3412">
            <v>-106897.9</v>
          </cell>
          <cell r="F3412">
            <v>938.8</v>
          </cell>
          <cell r="G3412">
            <v>17720.7</v>
          </cell>
          <cell r="H3412">
            <v>-123679.8</v>
          </cell>
          <cell r="I3412">
            <v>-106897.9</v>
          </cell>
          <cell r="J3412">
            <v>938.8</v>
          </cell>
          <cell r="K3412">
            <v>17720.7</v>
          </cell>
          <cell r="L3412">
            <v>-123679.8</v>
          </cell>
        </row>
        <row r="3413">
          <cell r="A3413" t="str">
            <v>621004060116</v>
          </cell>
          <cell r="B3413">
            <v>20</v>
          </cell>
          <cell r="C3413" t="str">
            <v>6210040616USD-076-01</v>
          </cell>
          <cell r="D3413" t="str">
            <v>Comisiones por emisión de tarjetas (Otras Comisiones Ganadas)</v>
          </cell>
          <cell r="E3413">
            <v>-26.55</v>
          </cell>
          <cell r="F3413">
            <v>0</v>
          </cell>
          <cell r="G3413">
            <v>0</v>
          </cell>
          <cell r="H3413">
            <v>-26.55</v>
          </cell>
          <cell r="I3413">
            <v>-26.55</v>
          </cell>
          <cell r="J3413">
            <v>0</v>
          </cell>
          <cell r="K3413">
            <v>0</v>
          </cell>
          <cell r="L3413">
            <v>-26.55</v>
          </cell>
        </row>
        <row r="3414">
          <cell r="A3414" t="str">
            <v>621004060216</v>
          </cell>
          <cell r="B3414">
            <v>20</v>
          </cell>
          <cell r="C3414" t="str">
            <v>6210040616USD-076-02</v>
          </cell>
          <cell r="D3414" t="str">
            <v>Comisiones por emisión de tarjetas (Otras Comisiones Ganadas)</v>
          </cell>
          <cell r="E3414">
            <v>-15.93</v>
          </cell>
          <cell r="F3414">
            <v>0</v>
          </cell>
          <cell r="G3414">
            <v>5.31</v>
          </cell>
          <cell r="H3414">
            <v>-21.24</v>
          </cell>
          <cell r="I3414">
            <v>-15.93</v>
          </cell>
          <cell r="J3414">
            <v>0</v>
          </cell>
          <cell r="K3414">
            <v>5.31</v>
          </cell>
          <cell r="L3414">
            <v>-21.24</v>
          </cell>
        </row>
        <row r="3415">
          <cell r="A3415" t="str">
            <v>621004060316</v>
          </cell>
          <cell r="B3415">
            <v>20</v>
          </cell>
          <cell r="C3415" t="str">
            <v>6210040616USD-076-03</v>
          </cell>
          <cell r="D3415" t="str">
            <v>Comisiones por emisión de tarjetas (Otras Comisiones Ganadas)</v>
          </cell>
          <cell r="E3415">
            <v>-31.86</v>
          </cell>
          <cell r="F3415">
            <v>0</v>
          </cell>
          <cell r="G3415">
            <v>0</v>
          </cell>
          <cell r="H3415">
            <v>-31.86</v>
          </cell>
          <cell r="I3415">
            <v>-31.86</v>
          </cell>
          <cell r="J3415">
            <v>0</v>
          </cell>
          <cell r="K3415">
            <v>0</v>
          </cell>
          <cell r="L3415">
            <v>-31.86</v>
          </cell>
        </row>
        <row r="3416">
          <cell r="A3416" t="str">
            <v>621004060416</v>
          </cell>
          <cell r="B3416">
            <v>20</v>
          </cell>
          <cell r="C3416" t="str">
            <v>6210040616USD-076-04</v>
          </cell>
          <cell r="D3416" t="str">
            <v>Comisiones por emisión de tarjetas (Otras Comisiones Ganadas)</v>
          </cell>
          <cell r="E3416">
            <v>-84.96</v>
          </cell>
          <cell r="F3416">
            <v>0</v>
          </cell>
          <cell r="G3416">
            <v>5.31</v>
          </cell>
          <cell r="H3416">
            <v>-90.27</v>
          </cell>
          <cell r="I3416">
            <v>-84.96</v>
          </cell>
          <cell r="J3416">
            <v>0</v>
          </cell>
          <cell r="K3416">
            <v>5.31</v>
          </cell>
          <cell r="L3416">
            <v>-90.27</v>
          </cell>
        </row>
        <row r="3417">
          <cell r="A3417" t="str">
            <v>621004060516</v>
          </cell>
          <cell r="B3417">
            <v>20</v>
          </cell>
          <cell r="C3417" t="str">
            <v>6210040616USD-076-05</v>
          </cell>
          <cell r="D3417" t="str">
            <v>Comisiones por emisión de tarjetas (Otras Comisiones Ganadas)</v>
          </cell>
          <cell r="E3417">
            <v>-100.89</v>
          </cell>
          <cell r="F3417">
            <v>0</v>
          </cell>
          <cell r="G3417">
            <v>5.31</v>
          </cell>
          <cell r="H3417">
            <v>-106.2</v>
          </cell>
          <cell r="I3417">
            <v>-100.89</v>
          </cell>
          <cell r="J3417">
            <v>0</v>
          </cell>
          <cell r="K3417">
            <v>5.31</v>
          </cell>
          <cell r="L3417">
            <v>-106.2</v>
          </cell>
        </row>
        <row r="3418">
          <cell r="A3418" t="str">
            <v>621004060716</v>
          </cell>
          <cell r="B3418">
            <v>20</v>
          </cell>
          <cell r="C3418" t="str">
            <v>6210040616USD-076-07</v>
          </cell>
          <cell r="D3418" t="str">
            <v>Comisiones por emisión de tarjetas (Otras Comisiones Ganadas)</v>
          </cell>
          <cell r="E3418">
            <v>-42.48</v>
          </cell>
          <cell r="F3418">
            <v>0</v>
          </cell>
          <cell r="G3418">
            <v>5.31</v>
          </cell>
          <cell r="H3418">
            <v>-47.79</v>
          </cell>
          <cell r="I3418">
            <v>-42.48</v>
          </cell>
          <cell r="J3418">
            <v>0</v>
          </cell>
          <cell r="K3418">
            <v>5.31</v>
          </cell>
          <cell r="L3418">
            <v>-47.79</v>
          </cell>
        </row>
        <row r="3419">
          <cell r="A3419" t="str">
            <v>621004060816</v>
          </cell>
          <cell r="B3419">
            <v>20</v>
          </cell>
          <cell r="C3419" t="str">
            <v>6210040616USD-076-08</v>
          </cell>
          <cell r="D3419" t="str">
            <v>Comisiones por emisión de tarjetas (Otras Comisiones Ganadas)</v>
          </cell>
          <cell r="E3419">
            <v>-15.93</v>
          </cell>
          <cell r="F3419">
            <v>0</v>
          </cell>
          <cell r="G3419">
            <v>0</v>
          </cell>
          <cell r="H3419">
            <v>-15.93</v>
          </cell>
          <cell r="I3419">
            <v>-15.93</v>
          </cell>
          <cell r="J3419">
            <v>0</v>
          </cell>
          <cell r="K3419">
            <v>0</v>
          </cell>
          <cell r="L3419">
            <v>-15.93</v>
          </cell>
        </row>
        <row r="3420">
          <cell r="A3420" t="str">
            <v>621004061016</v>
          </cell>
          <cell r="B3420">
            <v>20</v>
          </cell>
          <cell r="C3420" t="str">
            <v>6210040616USD-076-10</v>
          </cell>
          <cell r="D3420" t="str">
            <v>Comisiones por emisión de tarjetas (Otras Comisiones Ganadas)</v>
          </cell>
          <cell r="E3420">
            <v>-5.31</v>
          </cell>
          <cell r="F3420">
            <v>0</v>
          </cell>
          <cell r="G3420">
            <v>0</v>
          </cell>
          <cell r="H3420">
            <v>-5.31</v>
          </cell>
          <cell r="I3420">
            <v>-5.31</v>
          </cell>
          <cell r="J3420">
            <v>0</v>
          </cell>
          <cell r="K3420">
            <v>0</v>
          </cell>
          <cell r="L3420">
            <v>-5.31</v>
          </cell>
        </row>
        <row r="3421">
          <cell r="A3421" t="str">
            <v>621004061116</v>
          </cell>
          <cell r="B3421">
            <v>20</v>
          </cell>
          <cell r="C3421" t="str">
            <v>6210040616USD-076-11</v>
          </cell>
          <cell r="D3421" t="str">
            <v>Comisiones por emisión de tarjetas (Otras Comisiones Ganadas)</v>
          </cell>
          <cell r="E3421">
            <v>-26.55</v>
          </cell>
          <cell r="F3421">
            <v>0</v>
          </cell>
          <cell r="G3421">
            <v>0</v>
          </cell>
          <cell r="H3421">
            <v>-26.55</v>
          </cell>
          <cell r="I3421">
            <v>-26.55</v>
          </cell>
          <cell r="J3421">
            <v>0</v>
          </cell>
          <cell r="K3421">
            <v>0</v>
          </cell>
          <cell r="L3421">
            <v>-26.55</v>
          </cell>
        </row>
        <row r="3422">
          <cell r="A3422" t="str">
            <v>621004061216</v>
          </cell>
          <cell r="B3422">
            <v>20</v>
          </cell>
          <cell r="C3422" t="str">
            <v>6210040616USD-076-12</v>
          </cell>
          <cell r="D3422" t="str">
            <v>Comisiones por emisión de tarjetas (Otras Comisiones Ganadas)</v>
          </cell>
          <cell r="E3422">
            <v>-21.24</v>
          </cell>
          <cell r="F3422">
            <v>0</v>
          </cell>
          <cell r="G3422">
            <v>0</v>
          </cell>
          <cell r="H3422">
            <v>-21.24</v>
          </cell>
          <cell r="I3422">
            <v>-21.24</v>
          </cell>
          <cell r="J3422">
            <v>0</v>
          </cell>
          <cell r="K3422">
            <v>0</v>
          </cell>
          <cell r="L3422">
            <v>-21.24</v>
          </cell>
        </row>
        <row r="3423">
          <cell r="A3423" t="str">
            <v>621004061316</v>
          </cell>
          <cell r="B3423">
            <v>20</v>
          </cell>
          <cell r="C3423" t="str">
            <v>6210040616USD-076-13</v>
          </cell>
          <cell r="D3423" t="str">
            <v>Comisiones por emisión de tarjetas (Otras Comisiones Ganadas)</v>
          </cell>
          <cell r="E3423">
            <v>-15.93</v>
          </cell>
          <cell r="F3423">
            <v>0</v>
          </cell>
          <cell r="G3423">
            <v>0</v>
          </cell>
          <cell r="H3423">
            <v>-15.93</v>
          </cell>
          <cell r="I3423">
            <v>-15.93</v>
          </cell>
          <cell r="J3423">
            <v>0</v>
          </cell>
          <cell r="K3423">
            <v>0</v>
          </cell>
          <cell r="L3423">
            <v>-15.93</v>
          </cell>
        </row>
        <row r="3424">
          <cell r="A3424" t="str">
            <v>621004061716</v>
          </cell>
          <cell r="B3424">
            <v>20</v>
          </cell>
          <cell r="C3424" t="str">
            <v>6210040616USD-076-17</v>
          </cell>
          <cell r="D3424" t="str">
            <v>Comisiones por emisión de tarjetas (Otras Comisiones Ganadas)</v>
          </cell>
          <cell r="E3424">
            <v>-5.31</v>
          </cell>
          <cell r="F3424">
            <v>0</v>
          </cell>
          <cell r="G3424">
            <v>5.31</v>
          </cell>
          <cell r="H3424">
            <v>-10.62</v>
          </cell>
          <cell r="I3424">
            <v>-5.31</v>
          </cell>
          <cell r="J3424">
            <v>0</v>
          </cell>
          <cell r="K3424">
            <v>5.31</v>
          </cell>
          <cell r="L3424">
            <v>-10.62</v>
          </cell>
        </row>
        <row r="3425">
          <cell r="A3425" t="str">
            <v>621004061816</v>
          </cell>
          <cell r="B3425">
            <v>20</v>
          </cell>
          <cell r="C3425" t="str">
            <v>6210040616USD-076-18</v>
          </cell>
          <cell r="D3425" t="str">
            <v>Comisiones por emisión de tarjetas (Otras Comisiones Ganadas)</v>
          </cell>
          <cell r="E3425">
            <v>-10.62</v>
          </cell>
          <cell r="F3425">
            <v>0</v>
          </cell>
          <cell r="G3425">
            <v>0</v>
          </cell>
          <cell r="H3425">
            <v>-10.62</v>
          </cell>
          <cell r="I3425">
            <v>-10.62</v>
          </cell>
          <cell r="J3425">
            <v>0</v>
          </cell>
          <cell r="K3425">
            <v>0</v>
          </cell>
          <cell r="L3425">
            <v>-10.62</v>
          </cell>
        </row>
        <row r="3426">
          <cell r="A3426" t="str">
            <v>621004061916</v>
          </cell>
          <cell r="B3426">
            <v>20</v>
          </cell>
          <cell r="C3426" t="str">
            <v>6210040616USD-076-19</v>
          </cell>
          <cell r="D3426" t="str">
            <v>Comisiones por emisión de tarjetas (Otras Comisiones Ganadas)</v>
          </cell>
          <cell r="E3426">
            <v>-5.31</v>
          </cell>
          <cell r="F3426">
            <v>0</v>
          </cell>
          <cell r="G3426">
            <v>5.31</v>
          </cell>
          <cell r="H3426">
            <v>-10.62</v>
          </cell>
          <cell r="I3426">
            <v>-5.31</v>
          </cell>
          <cell r="J3426">
            <v>0</v>
          </cell>
          <cell r="K3426">
            <v>5.31</v>
          </cell>
          <cell r="L3426">
            <v>-10.62</v>
          </cell>
        </row>
        <row r="3427">
          <cell r="A3427" t="str">
            <v>621004062316</v>
          </cell>
          <cell r="B3427">
            <v>20</v>
          </cell>
          <cell r="C3427" t="str">
            <v>6210040616USD-076-23</v>
          </cell>
          <cell r="D3427" t="str">
            <v>Comisiones por emisión de tarjetas (Otras Comisiones Ganadas)</v>
          </cell>
          <cell r="E3427">
            <v>-21.24</v>
          </cell>
          <cell r="F3427">
            <v>0</v>
          </cell>
          <cell r="G3427">
            <v>0</v>
          </cell>
          <cell r="H3427">
            <v>-21.24</v>
          </cell>
          <cell r="I3427">
            <v>-21.24</v>
          </cell>
          <cell r="J3427">
            <v>0</v>
          </cell>
          <cell r="K3427">
            <v>0</v>
          </cell>
          <cell r="L3427">
            <v>-21.24</v>
          </cell>
        </row>
        <row r="3428">
          <cell r="A3428" t="str">
            <v>621004062416</v>
          </cell>
          <cell r="B3428">
            <v>20</v>
          </cell>
          <cell r="C3428" t="str">
            <v>6210040616USD-076-24</v>
          </cell>
          <cell r="D3428" t="str">
            <v>Comisiones por emisión de tarjetas (Otras Comisiones Ganadas)</v>
          </cell>
          <cell r="E3428">
            <v>-53.1</v>
          </cell>
          <cell r="F3428">
            <v>0</v>
          </cell>
          <cell r="G3428">
            <v>10.62</v>
          </cell>
          <cell r="H3428">
            <v>-63.72</v>
          </cell>
          <cell r="I3428">
            <v>-53.1</v>
          </cell>
          <cell r="J3428">
            <v>0</v>
          </cell>
          <cell r="K3428">
            <v>10.62</v>
          </cell>
          <cell r="L3428">
            <v>-63.72</v>
          </cell>
        </row>
        <row r="3429">
          <cell r="A3429" t="str">
            <v>621004062516</v>
          </cell>
          <cell r="B3429">
            <v>20</v>
          </cell>
          <cell r="C3429" t="str">
            <v>6210040616USD-076-25</v>
          </cell>
          <cell r="D3429" t="str">
            <v>Comisiones por emisión de tarjetas (Otras Comisiones Ganadas)</v>
          </cell>
          <cell r="E3429">
            <v>-26.55</v>
          </cell>
          <cell r="F3429">
            <v>0</v>
          </cell>
          <cell r="G3429">
            <v>10.62</v>
          </cell>
          <cell r="H3429">
            <v>-37.17</v>
          </cell>
          <cell r="I3429">
            <v>-26.55</v>
          </cell>
          <cell r="J3429">
            <v>0</v>
          </cell>
          <cell r="K3429">
            <v>10.62</v>
          </cell>
          <cell r="L3429">
            <v>-37.17</v>
          </cell>
        </row>
        <row r="3430">
          <cell r="A3430" t="str">
            <v>621004062616</v>
          </cell>
          <cell r="B3430">
            <v>20</v>
          </cell>
          <cell r="C3430" t="str">
            <v>6210040616USD-076-26</v>
          </cell>
          <cell r="D3430" t="str">
            <v>Comisiones por emisión de tarjetas (Otras Comisiones Ganadas)</v>
          </cell>
          <cell r="E3430">
            <v>-5.31</v>
          </cell>
          <cell r="F3430">
            <v>0</v>
          </cell>
          <cell r="G3430">
            <v>0</v>
          </cell>
          <cell r="H3430">
            <v>-5.31</v>
          </cell>
          <cell r="I3430">
            <v>-5.31</v>
          </cell>
          <cell r="J3430">
            <v>0</v>
          </cell>
          <cell r="K3430">
            <v>0</v>
          </cell>
          <cell r="L3430">
            <v>-5.31</v>
          </cell>
        </row>
        <row r="3431">
          <cell r="A3431" t="str">
            <v>621004063116</v>
          </cell>
          <cell r="B3431">
            <v>20</v>
          </cell>
          <cell r="C3431" t="str">
            <v>6210040616USD-076-31</v>
          </cell>
          <cell r="D3431" t="str">
            <v>Comisiones por emisión de tarjetas (Otras Comisiones Ganadas)</v>
          </cell>
          <cell r="E3431">
            <v>-95.58</v>
          </cell>
          <cell r="F3431">
            <v>0</v>
          </cell>
          <cell r="G3431">
            <v>15.93</v>
          </cell>
          <cell r="H3431">
            <v>-111.51</v>
          </cell>
          <cell r="I3431">
            <v>-95.58</v>
          </cell>
          <cell r="J3431">
            <v>0</v>
          </cell>
          <cell r="K3431">
            <v>15.93</v>
          </cell>
          <cell r="L3431">
            <v>-111.51</v>
          </cell>
        </row>
        <row r="3432">
          <cell r="A3432" t="str">
            <v>621004064116</v>
          </cell>
          <cell r="B3432">
            <v>20</v>
          </cell>
          <cell r="C3432" t="str">
            <v>6210040616USD-076-41</v>
          </cell>
          <cell r="D3432" t="str">
            <v>Comisiones por emisión de tarjetas (Otras Comisiones Ganadas)</v>
          </cell>
          <cell r="E3432">
            <v>-37.17</v>
          </cell>
          <cell r="F3432">
            <v>0</v>
          </cell>
          <cell r="G3432">
            <v>5.31</v>
          </cell>
          <cell r="H3432">
            <v>-42.48</v>
          </cell>
          <cell r="I3432">
            <v>-37.17</v>
          </cell>
          <cell r="J3432">
            <v>0</v>
          </cell>
          <cell r="K3432">
            <v>5.31</v>
          </cell>
          <cell r="L3432">
            <v>-42.48</v>
          </cell>
        </row>
        <row r="3433">
          <cell r="A3433" t="str">
            <v>621004065816</v>
          </cell>
          <cell r="B3433">
            <v>20</v>
          </cell>
          <cell r="C3433" t="str">
            <v>6210040616USD-076-58</v>
          </cell>
          <cell r="D3433" t="str">
            <v>Comisiones por emisión de tarjetas (Otras Comisiones Ganadas)</v>
          </cell>
          <cell r="E3433">
            <v>-37.17</v>
          </cell>
          <cell r="F3433">
            <v>0</v>
          </cell>
          <cell r="G3433">
            <v>15.93</v>
          </cell>
          <cell r="H3433">
            <v>-53.1</v>
          </cell>
          <cell r="I3433">
            <v>-37.17</v>
          </cell>
          <cell r="J3433">
            <v>0</v>
          </cell>
          <cell r="K3433">
            <v>15.93</v>
          </cell>
          <cell r="L3433">
            <v>-53.1</v>
          </cell>
        </row>
        <row r="3434">
          <cell r="A3434" t="str">
            <v>621004065916</v>
          </cell>
          <cell r="B3434">
            <v>20</v>
          </cell>
          <cell r="C3434" t="str">
            <v>6210040616USD-076-59</v>
          </cell>
          <cell r="D3434" t="str">
            <v>Comisiones por emisión de tarjetas (Otras Comisiones Ganadas)</v>
          </cell>
          <cell r="E3434">
            <v>-15.93</v>
          </cell>
          <cell r="F3434">
            <v>0</v>
          </cell>
          <cell r="G3434">
            <v>0</v>
          </cell>
          <cell r="H3434">
            <v>-15.93</v>
          </cell>
          <cell r="I3434">
            <v>-15.93</v>
          </cell>
          <cell r="J3434">
            <v>0</v>
          </cell>
          <cell r="K3434">
            <v>0</v>
          </cell>
          <cell r="L3434">
            <v>-15.93</v>
          </cell>
        </row>
        <row r="3435">
          <cell r="A3435" t="str">
            <v>6210040620</v>
          </cell>
          <cell r="B3435">
            <v>14</v>
          </cell>
          <cell r="C3435" t="str">
            <v>6210040620 USD</v>
          </cell>
          <cell r="D3435" t="str">
            <v>Conteo de billetes y monedas</v>
          </cell>
          <cell r="E3435">
            <v>-4097.33</v>
          </cell>
          <cell r="F3435">
            <v>0</v>
          </cell>
          <cell r="G3435">
            <v>369.45</v>
          </cell>
          <cell r="H3435">
            <v>-4466.78</v>
          </cell>
          <cell r="I3435">
            <v>-4097.33</v>
          </cell>
          <cell r="J3435">
            <v>0</v>
          </cell>
          <cell r="K3435">
            <v>369.45</v>
          </cell>
          <cell r="L3435">
            <v>-4466.78</v>
          </cell>
        </row>
        <row r="3436">
          <cell r="A3436" t="str">
            <v>621004060220</v>
          </cell>
          <cell r="B3436">
            <v>20</v>
          </cell>
          <cell r="C3436" t="str">
            <v>6210040620USD-076-02</v>
          </cell>
          <cell r="D3436" t="str">
            <v>Conteo de billetes y monedas (Otras Comisiones Ganadas)</v>
          </cell>
          <cell r="E3436">
            <v>-3</v>
          </cell>
          <cell r="F3436">
            <v>0</v>
          </cell>
          <cell r="G3436">
            <v>0</v>
          </cell>
          <cell r="H3436">
            <v>-3</v>
          </cell>
          <cell r="I3436">
            <v>-3</v>
          </cell>
          <cell r="J3436">
            <v>0</v>
          </cell>
          <cell r="K3436">
            <v>0</v>
          </cell>
          <cell r="L3436">
            <v>-3</v>
          </cell>
        </row>
        <row r="3437">
          <cell r="A3437" t="str">
            <v>621004060320</v>
          </cell>
          <cell r="B3437">
            <v>20</v>
          </cell>
          <cell r="C3437" t="str">
            <v>6210040620USD-076-03</v>
          </cell>
          <cell r="D3437" t="str">
            <v>Conteo de billetes y monedas (Otras Comisiones Ganadas)</v>
          </cell>
          <cell r="E3437">
            <v>-612.05999999999995</v>
          </cell>
          <cell r="F3437">
            <v>0</v>
          </cell>
          <cell r="G3437">
            <v>46.69</v>
          </cell>
          <cell r="H3437">
            <v>-658.75</v>
          </cell>
          <cell r="I3437">
            <v>-612.05999999999995</v>
          </cell>
          <cell r="J3437">
            <v>0</v>
          </cell>
          <cell r="K3437">
            <v>46.69</v>
          </cell>
          <cell r="L3437">
            <v>-658.75</v>
          </cell>
        </row>
        <row r="3438">
          <cell r="A3438" t="str">
            <v>621004060720</v>
          </cell>
          <cell r="B3438">
            <v>20</v>
          </cell>
          <cell r="C3438" t="str">
            <v>6210040620USD-076-07</v>
          </cell>
          <cell r="D3438" t="str">
            <v>Conteo de billetes y monedas (Otras Comisiones Ganadas)</v>
          </cell>
          <cell r="E3438">
            <v>-6.11</v>
          </cell>
          <cell r="F3438">
            <v>0</v>
          </cell>
          <cell r="G3438">
            <v>0</v>
          </cell>
          <cell r="H3438">
            <v>-6.11</v>
          </cell>
          <cell r="I3438">
            <v>-6.11</v>
          </cell>
          <cell r="J3438">
            <v>0</v>
          </cell>
          <cell r="K3438">
            <v>0</v>
          </cell>
          <cell r="L3438">
            <v>-6.11</v>
          </cell>
        </row>
        <row r="3439">
          <cell r="A3439" t="str">
            <v>621004061020</v>
          </cell>
          <cell r="B3439">
            <v>20</v>
          </cell>
          <cell r="C3439" t="str">
            <v>6210040620USD-076-10</v>
          </cell>
          <cell r="D3439" t="str">
            <v>Conteo de billetes y monedas (Otras Comisiones Ganadas)</v>
          </cell>
          <cell r="E3439">
            <v>-1006.22</v>
          </cell>
          <cell r="F3439">
            <v>0</v>
          </cell>
          <cell r="G3439">
            <v>0</v>
          </cell>
          <cell r="H3439">
            <v>-1006.22</v>
          </cell>
          <cell r="I3439">
            <v>-1006.22</v>
          </cell>
          <cell r="J3439">
            <v>0</v>
          </cell>
          <cell r="K3439">
            <v>0</v>
          </cell>
          <cell r="L3439">
            <v>-1006.22</v>
          </cell>
        </row>
        <row r="3440">
          <cell r="A3440" t="str">
            <v>621004061120</v>
          </cell>
          <cell r="B3440">
            <v>20</v>
          </cell>
          <cell r="C3440" t="str">
            <v>6210040620USD-076-11</v>
          </cell>
          <cell r="D3440" t="str">
            <v>Conteo de billetes y monedas (Otras Comisiones Ganadas)</v>
          </cell>
          <cell r="E3440">
            <v>-2434.63</v>
          </cell>
          <cell r="F3440">
            <v>0</v>
          </cell>
          <cell r="G3440">
            <v>225.76</v>
          </cell>
          <cell r="H3440">
            <v>-2660.39</v>
          </cell>
          <cell r="I3440">
            <v>-2434.63</v>
          </cell>
          <cell r="J3440">
            <v>0</v>
          </cell>
          <cell r="K3440">
            <v>225.76</v>
          </cell>
          <cell r="L3440">
            <v>-2660.39</v>
          </cell>
        </row>
        <row r="3441">
          <cell r="A3441" t="str">
            <v>621004062420</v>
          </cell>
          <cell r="B3441">
            <v>20</v>
          </cell>
          <cell r="C3441" t="str">
            <v>6210040620USD-076-24</v>
          </cell>
          <cell r="D3441" t="str">
            <v>Conteo de billetes y monedas (Otras Comisiones Ganadas)</v>
          </cell>
          <cell r="E3441">
            <v>-3</v>
          </cell>
          <cell r="F3441">
            <v>0</v>
          </cell>
          <cell r="G3441">
            <v>0</v>
          </cell>
          <cell r="H3441">
            <v>-3</v>
          </cell>
          <cell r="I3441">
            <v>-3</v>
          </cell>
          <cell r="J3441">
            <v>0</v>
          </cell>
          <cell r="K3441">
            <v>0</v>
          </cell>
          <cell r="L3441">
            <v>-3</v>
          </cell>
        </row>
        <row r="3442">
          <cell r="A3442" t="str">
            <v>621004062520</v>
          </cell>
          <cell r="B3442">
            <v>20</v>
          </cell>
          <cell r="C3442" t="str">
            <v>6210040620USD-076-25</v>
          </cell>
          <cell r="D3442" t="str">
            <v>Conteo de billetes y monedas (Otras Comisiones Ganadas)</v>
          </cell>
          <cell r="E3442">
            <v>-32.31</v>
          </cell>
          <cell r="F3442">
            <v>0</v>
          </cell>
          <cell r="G3442">
            <v>97</v>
          </cell>
          <cell r="H3442">
            <v>-129.31</v>
          </cell>
          <cell r="I3442">
            <v>-32.31</v>
          </cell>
          <cell r="J3442">
            <v>0</v>
          </cell>
          <cell r="K3442">
            <v>97</v>
          </cell>
          <cell r="L3442">
            <v>-129.31</v>
          </cell>
        </row>
        <row r="3443">
          <cell r="A3443" t="str">
            <v>6210040622</v>
          </cell>
          <cell r="B3443">
            <v>14</v>
          </cell>
          <cell r="C3443" t="str">
            <v>6210040622 USD</v>
          </cell>
          <cell r="D3443" t="str">
            <v>Manejo de Cuenta</v>
          </cell>
          <cell r="E3443">
            <v>-23637.84</v>
          </cell>
          <cell r="F3443">
            <v>0</v>
          </cell>
          <cell r="G3443">
            <v>2276.84</v>
          </cell>
          <cell r="H3443">
            <v>-25914.68</v>
          </cell>
          <cell r="I3443">
            <v>-23637.84</v>
          </cell>
          <cell r="J3443">
            <v>0</v>
          </cell>
          <cell r="K3443">
            <v>2276.84</v>
          </cell>
          <cell r="L3443">
            <v>-25914.68</v>
          </cell>
        </row>
        <row r="3444">
          <cell r="A3444" t="str">
            <v>621004060122</v>
          </cell>
          <cell r="B3444">
            <v>20</v>
          </cell>
          <cell r="C3444" t="str">
            <v>6210040622USD-076-01</v>
          </cell>
          <cell r="D3444" t="str">
            <v>Manejo de Cuenta (Otras Comisiones Ganadas)</v>
          </cell>
          <cell r="E3444">
            <v>-765.96</v>
          </cell>
          <cell r="F3444">
            <v>0</v>
          </cell>
          <cell r="G3444">
            <v>70.099999999999994</v>
          </cell>
          <cell r="H3444">
            <v>-836.06</v>
          </cell>
          <cell r="I3444">
            <v>-765.96</v>
          </cell>
          <cell r="J3444">
            <v>0</v>
          </cell>
          <cell r="K3444">
            <v>70.099999999999994</v>
          </cell>
          <cell r="L3444">
            <v>-836.06</v>
          </cell>
        </row>
        <row r="3445">
          <cell r="A3445" t="str">
            <v>621004060222</v>
          </cell>
          <cell r="B3445">
            <v>20</v>
          </cell>
          <cell r="C3445" t="str">
            <v>6210040622USD-076-02</v>
          </cell>
          <cell r="D3445" t="str">
            <v>Manejo de Cuenta (Otras Comisiones Ganadas)</v>
          </cell>
          <cell r="E3445">
            <v>-1386.06</v>
          </cell>
          <cell r="F3445">
            <v>0</v>
          </cell>
          <cell r="G3445">
            <v>97.5</v>
          </cell>
          <cell r="H3445">
            <v>-1483.56</v>
          </cell>
          <cell r="I3445">
            <v>-1386.06</v>
          </cell>
          <cell r="J3445">
            <v>0</v>
          </cell>
          <cell r="K3445">
            <v>97.5</v>
          </cell>
          <cell r="L3445">
            <v>-1483.56</v>
          </cell>
        </row>
        <row r="3446">
          <cell r="A3446" t="str">
            <v>621004060322</v>
          </cell>
          <cell r="B3446">
            <v>20</v>
          </cell>
          <cell r="C3446" t="str">
            <v>6210040622USD-076-03</v>
          </cell>
          <cell r="D3446" t="str">
            <v>Manejo de Cuenta (Otras Comisiones Ganadas)</v>
          </cell>
          <cell r="E3446">
            <v>-1915.47</v>
          </cell>
          <cell r="F3446">
            <v>0</v>
          </cell>
          <cell r="G3446">
            <v>154.44999999999999</v>
          </cell>
          <cell r="H3446">
            <v>-2069.92</v>
          </cell>
          <cell r="I3446">
            <v>-1915.47</v>
          </cell>
          <cell r="J3446">
            <v>0</v>
          </cell>
          <cell r="K3446">
            <v>154.44999999999999</v>
          </cell>
          <cell r="L3446">
            <v>-2069.92</v>
          </cell>
        </row>
        <row r="3447">
          <cell r="A3447" t="str">
            <v>621004060422</v>
          </cell>
          <cell r="B3447">
            <v>20</v>
          </cell>
          <cell r="C3447" t="str">
            <v>6210040622USD-076-04</v>
          </cell>
          <cell r="D3447" t="str">
            <v>Manejo de Cuenta (Otras Comisiones Ganadas)</v>
          </cell>
          <cell r="E3447">
            <v>-998.79</v>
          </cell>
          <cell r="F3447">
            <v>0</v>
          </cell>
          <cell r="G3447">
            <v>98.48</v>
          </cell>
          <cell r="H3447">
            <v>-1097.27</v>
          </cell>
          <cell r="I3447">
            <v>-998.79</v>
          </cell>
          <cell r="J3447">
            <v>0</v>
          </cell>
          <cell r="K3447">
            <v>98.48</v>
          </cell>
          <cell r="L3447">
            <v>-1097.27</v>
          </cell>
        </row>
        <row r="3448">
          <cell r="A3448" t="str">
            <v>621004060522</v>
          </cell>
          <cell r="B3448">
            <v>20</v>
          </cell>
          <cell r="C3448" t="str">
            <v>6210040622USD-076-05</v>
          </cell>
          <cell r="D3448" t="str">
            <v>Manejo de Cuenta (Otras Comisiones Ganadas)</v>
          </cell>
          <cell r="E3448">
            <v>-937.27</v>
          </cell>
          <cell r="F3448">
            <v>0</v>
          </cell>
          <cell r="G3448">
            <v>110.01</v>
          </cell>
          <cell r="H3448">
            <v>-1047.28</v>
          </cell>
          <cell r="I3448">
            <v>-937.27</v>
          </cell>
          <cell r="J3448">
            <v>0</v>
          </cell>
          <cell r="K3448">
            <v>110.01</v>
          </cell>
          <cell r="L3448">
            <v>-1047.28</v>
          </cell>
        </row>
        <row r="3449">
          <cell r="A3449" t="str">
            <v>621004060722</v>
          </cell>
          <cell r="B3449">
            <v>20</v>
          </cell>
          <cell r="C3449" t="str">
            <v>6210040622USD-076-07</v>
          </cell>
          <cell r="D3449" t="str">
            <v>Manejo de Cuenta (Otras Comisiones Ganadas)</v>
          </cell>
          <cell r="E3449">
            <v>-1007.4</v>
          </cell>
          <cell r="F3449">
            <v>0</v>
          </cell>
          <cell r="G3449">
            <v>109.62</v>
          </cell>
          <cell r="H3449">
            <v>-1117.02</v>
          </cell>
          <cell r="I3449">
            <v>-1007.4</v>
          </cell>
          <cell r="J3449">
            <v>0</v>
          </cell>
          <cell r="K3449">
            <v>109.62</v>
          </cell>
          <cell r="L3449">
            <v>-1117.02</v>
          </cell>
        </row>
        <row r="3450">
          <cell r="A3450" t="str">
            <v>621004060822</v>
          </cell>
          <cell r="B3450">
            <v>20</v>
          </cell>
          <cell r="C3450" t="str">
            <v>6210040622USD-076-08</v>
          </cell>
          <cell r="D3450" t="str">
            <v>Manejo de Cuenta (Otras Comisiones Ganadas)</v>
          </cell>
          <cell r="E3450">
            <v>-803.99</v>
          </cell>
          <cell r="F3450">
            <v>0</v>
          </cell>
          <cell r="G3450">
            <v>82.67</v>
          </cell>
          <cell r="H3450">
            <v>-886.66</v>
          </cell>
          <cell r="I3450">
            <v>-803.99</v>
          </cell>
          <cell r="J3450">
            <v>0</v>
          </cell>
          <cell r="K3450">
            <v>82.67</v>
          </cell>
          <cell r="L3450">
            <v>-886.66</v>
          </cell>
        </row>
        <row r="3451">
          <cell r="A3451" t="str">
            <v>621004061022</v>
          </cell>
          <cell r="B3451">
            <v>20</v>
          </cell>
          <cell r="C3451" t="str">
            <v>6210040622USD-076-10</v>
          </cell>
          <cell r="D3451" t="str">
            <v>Manejo de Cuenta (Otras Comisiones Ganadas)</v>
          </cell>
          <cell r="E3451">
            <v>-1368.42</v>
          </cell>
          <cell r="F3451">
            <v>0</v>
          </cell>
          <cell r="G3451">
            <v>137.24</v>
          </cell>
          <cell r="H3451">
            <v>-1505.66</v>
          </cell>
          <cell r="I3451">
            <v>-1368.42</v>
          </cell>
          <cell r="J3451">
            <v>0</v>
          </cell>
          <cell r="K3451">
            <v>137.24</v>
          </cell>
          <cell r="L3451">
            <v>-1505.66</v>
          </cell>
        </row>
        <row r="3452">
          <cell r="A3452" t="str">
            <v>621004061122</v>
          </cell>
          <cell r="B3452">
            <v>20</v>
          </cell>
          <cell r="C3452" t="str">
            <v>6210040622USD-076-11</v>
          </cell>
          <cell r="D3452" t="str">
            <v>Manejo de Cuenta (Otras Comisiones Ganadas)</v>
          </cell>
          <cell r="E3452">
            <v>-559.33000000000004</v>
          </cell>
          <cell r="F3452">
            <v>0</v>
          </cell>
          <cell r="G3452">
            <v>34.18</v>
          </cell>
          <cell r="H3452">
            <v>-593.51</v>
          </cell>
          <cell r="I3452">
            <v>-559.33000000000004</v>
          </cell>
          <cell r="J3452">
            <v>0</v>
          </cell>
          <cell r="K3452">
            <v>34.18</v>
          </cell>
          <cell r="L3452">
            <v>-593.51</v>
          </cell>
        </row>
        <row r="3453">
          <cell r="A3453" t="str">
            <v>621004061222</v>
          </cell>
          <cell r="B3453">
            <v>20</v>
          </cell>
          <cell r="C3453" t="str">
            <v>6210040622USD-076-12</v>
          </cell>
          <cell r="D3453" t="str">
            <v>Manejo de Cuenta (Otras Comisiones Ganadas)</v>
          </cell>
          <cell r="E3453">
            <v>-727.31</v>
          </cell>
          <cell r="F3453">
            <v>0</v>
          </cell>
          <cell r="G3453">
            <v>72.459999999999994</v>
          </cell>
          <cell r="H3453">
            <v>-799.77</v>
          </cell>
          <cell r="I3453">
            <v>-727.31</v>
          </cell>
          <cell r="J3453">
            <v>0</v>
          </cell>
          <cell r="K3453">
            <v>72.459999999999994</v>
          </cell>
          <cell r="L3453">
            <v>-799.77</v>
          </cell>
        </row>
        <row r="3454">
          <cell r="A3454" t="str">
            <v>621004061322</v>
          </cell>
          <cell r="B3454">
            <v>20</v>
          </cell>
          <cell r="C3454" t="str">
            <v>6210040622USD-076-13</v>
          </cell>
          <cell r="D3454" t="str">
            <v>Manejo de Cuenta (Otras Comisiones Ganadas)</v>
          </cell>
          <cell r="E3454">
            <v>-726.98</v>
          </cell>
          <cell r="F3454">
            <v>0</v>
          </cell>
          <cell r="G3454">
            <v>56.4</v>
          </cell>
          <cell r="H3454">
            <v>-783.38</v>
          </cell>
          <cell r="I3454">
            <v>-726.98</v>
          </cell>
          <cell r="J3454">
            <v>0</v>
          </cell>
          <cell r="K3454">
            <v>56.4</v>
          </cell>
          <cell r="L3454">
            <v>-783.38</v>
          </cell>
        </row>
        <row r="3455">
          <cell r="A3455" t="str">
            <v>621004061722</v>
          </cell>
          <cell r="B3455">
            <v>20</v>
          </cell>
          <cell r="C3455" t="str">
            <v>6210040622USD-076-17</v>
          </cell>
          <cell r="D3455" t="str">
            <v>Manejo de Cuenta (Otras Comisiones Ganadas)</v>
          </cell>
          <cell r="E3455">
            <v>-836.68</v>
          </cell>
          <cell r="F3455">
            <v>0</v>
          </cell>
          <cell r="G3455">
            <v>80.31</v>
          </cell>
          <cell r="H3455">
            <v>-916.99</v>
          </cell>
          <cell r="I3455">
            <v>-836.68</v>
          </cell>
          <cell r="J3455">
            <v>0</v>
          </cell>
          <cell r="K3455">
            <v>80.31</v>
          </cell>
          <cell r="L3455">
            <v>-916.99</v>
          </cell>
        </row>
        <row r="3456">
          <cell r="A3456" t="str">
            <v>621004061822</v>
          </cell>
          <cell r="B3456">
            <v>20</v>
          </cell>
          <cell r="C3456" t="str">
            <v>6210040622USD-076-18</v>
          </cell>
          <cell r="D3456" t="str">
            <v>Manejo de Cuenta (Otras Comisiones Ganadas)</v>
          </cell>
          <cell r="E3456">
            <v>-476.51</v>
          </cell>
          <cell r="F3456">
            <v>0</v>
          </cell>
          <cell r="G3456">
            <v>48.8</v>
          </cell>
          <cell r="H3456">
            <v>-525.30999999999995</v>
          </cell>
          <cell r="I3456">
            <v>-476.51</v>
          </cell>
          <cell r="J3456">
            <v>0</v>
          </cell>
          <cell r="K3456">
            <v>48.8</v>
          </cell>
          <cell r="L3456">
            <v>-525.30999999999995</v>
          </cell>
        </row>
        <row r="3457">
          <cell r="A3457" t="str">
            <v>621004061922</v>
          </cell>
          <cell r="B3457">
            <v>20</v>
          </cell>
          <cell r="C3457" t="str">
            <v>6210040622USD-076-19</v>
          </cell>
          <cell r="D3457" t="str">
            <v>Manejo de Cuenta (Otras Comisiones Ganadas)</v>
          </cell>
          <cell r="E3457">
            <v>-1020.98</v>
          </cell>
          <cell r="F3457">
            <v>0</v>
          </cell>
          <cell r="G3457">
            <v>126.14</v>
          </cell>
          <cell r="H3457">
            <v>-1147.1199999999999</v>
          </cell>
          <cell r="I3457">
            <v>-1020.98</v>
          </cell>
          <cell r="J3457">
            <v>0</v>
          </cell>
          <cell r="K3457">
            <v>126.14</v>
          </cell>
          <cell r="L3457">
            <v>-1147.1199999999999</v>
          </cell>
        </row>
        <row r="3458">
          <cell r="A3458" t="str">
            <v>621004062222</v>
          </cell>
          <cell r="B3458">
            <v>20</v>
          </cell>
          <cell r="C3458" t="str">
            <v>6210040622USD-076-22</v>
          </cell>
          <cell r="D3458" t="str">
            <v>Manejo de Cuenta (Otras Comisiones Ganadas)</v>
          </cell>
          <cell r="E3458">
            <v>-843.43</v>
          </cell>
          <cell r="F3458">
            <v>0</v>
          </cell>
          <cell r="G3458">
            <v>76.77</v>
          </cell>
          <cell r="H3458">
            <v>-920.2</v>
          </cell>
          <cell r="I3458">
            <v>-843.43</v>
          </cell>
          <cell r="J3458">
            <v>0</v>
          </cell>
          <cell r="K3458">
            <v>76.77</v>
          </cell>
          <cell r="L3458">
            <v>-920.2</v>
          </cell>
        </row>
        <row r="3459">
          <cell r="A3459" t="str">
            <v>621004062322</v>
          </cell>
          <cell r="B3459">
            <v>20</v>
          </cell>
          <cell r="C3459" t="str">
            <v>6210040622USD-076-23</v>
          </cell>
          <cell r="D3459" t="str">
            <v>Manejo de Cuenta (Otras Comisiones Ganadas)</v>
          </cell>
          <cell r="E3459">
            <v>-1207.24</v>
          </cell>
          <cell r="F3459">
            <v>0</v>
          </cell>
          <cell r="G3459">
            <v>129.36000000000001</v>
          </cell>
          <cell r="H3459">
            <v>-1336.6</v>
          </cell>
          <cell r="I3459">
            <v>-1207.24</v>
          </cell>
          <cell r="J3459">
            <v>0</v>
          </cell>
          <cell r="K3459">
            <v>129.36000000000001</v>
          </cell>
          <cell r="L3459">
            <v>-1336.6</v>
          </cell>
        </row>
        <row r="3460">
          <cell r="A3460" t="str">
            <v>621004062422</v>
          </cell>
          <cell r="B3460">
            <v>20</v>
          </cell>
          <cell r="C3460" t="str">
            <v>6210040622USD-076-24</v>
          </cell>
          <cell r="D3460" t="str">
            <v>Manejo de Cuenta (Otras Comisiones Ganadas)</v>
          </cell>
          <cell r="E3460">
            <v>-992.45</v>
          </cell>
          <cell r="F3460">
            <v>0</v>
          </cell>
          <cell r="G3460">
            <v>100.72</v>
          </cell>
          <cell r="H3460">
            <v>-1093.17</v>
          </cell>
          <cell r="I3460">
            <v>-992.45</v>
          </cell>
          <cell r="J3460">
            <v>0</v>
          </cell>
          <cell r="K3460">
            <v>100.72</v>
          </cell>
          <cell r="L3460">
            <v>-1093.17</v>
          </cell>
        </row>
        <row r="3461">
          <cell r="A3461" t="str">
            <v>621004062522</v>
          </cell>
          <cell r="B3461">
            <v>20</v>
          </cell>
          <cell r="C3461" t="str">
            <v>6210040622USD-076-25</v>
          </cell>
          <cell r="D3461" t="str">
            <v>Manejo de Cuenta (Otras Comisiones Ganadas)</v>
          </cell>
          <cell r="E3461">
            <v>-1178.8399999999999</v>
          </cell>
          <cell r="F3461">
            <v>0</v>
          </cell>
          <cell r="G3461">
            <v>92</v>
          </cell>
          <cell r="H3461">
            <v>-1270.8399999999999</v>
          </cell>
          <cell r="I3461">
            <v>-1178.8399999999999</v>
          </cell>
          <cell r="J3461">
            <v>0</v>
          </cell>
          <cell r="K3461">
            <v>92</v>
          </cell>
          <cell r="L3461">
            <v>-1270.8399999999999</v>
          </cell>
        </row>
        <row r="3462">
          <cell r="A3462" t="str">
            <v>621004062622</v>
          </cell>
          <cell r="B3462">
            <v>20</v>
          </cell>
          <cell r="C3462" t="str">
            <v>6210040622USD-076-26</v>
          </cell>
          <cell r="D3462" t="str">
            <v>Manejo de Cuenta (Otras Comisiones Ganadas)</v>
          </cell>
          <cell r="E3462">
            <v>-500.84</v>
          </cell>
          <cell r="F3462">
            <v>0</v>
          </cell>
          <cell r="G3462">
            <v>58.46</v>
          </cell>
          <cell r="H3462">
            <v>-559.29999999999995</v>
          </cell>
          <cell r="I3462">
            <v>-500.84</v>
          </cell>
          <cell r="J3462">
            <v>0</v>
          </cell>
          <cell r="K3462">
            <v>58.46</v>
          </cell>
          <cell r="L3462">
            <v>-559.29999999999995</v>
          </cell>
        </row>
        <row r="3463">
          <cell r="A3463" t="str">
            <v>621004062722</v>
          </cell>
          <cell r="B3463">
            <v>20</v>
          </cell>
          <cell r="C3463" t="str">
            <v>6210040622USD-076-27</v>
          </cell>
          <cell r="D3463" t="str">
            <v>Manejo de Cuenta (Otras Comisiones Ganadas)</v>
          </cell>
          <cell r="E3463">
            <v>-456.76</v>
          </cell>
          <cell r="F3463">
            <v>0</v>
          </cell>
          <cell r="G3463">
            <v>37.93</v>
          </cell>
          <cell r="H3463">
            <v>-494.69</v>
          </cell>
          <cell r="I3463">
            <v>-456.76</v>
          </cell>
          <cell r="J3463">
            <v>0</v>
          </cell>
          <cell r="K3463">
            <v>37.93</v>
          </cell>
          <cell r="L3463">
            <v>-494.69</v>
          </cell>
        </row>
        <row r="3464">
          <cell r="A3464" t="str">
            <v>621004063122</v>
          </cell>
          <cell r="B3464">
            <v>20</v>
          </cell>
          <cell r="C3464" t="str">
            <v>6210040622USD-076-31</v>
          </cell>
          <cell r="D3464" t="str">
            <v>Manejo de Cuenta (Otras Comisiones Ganadas)</v>
          </cell>
          <cell r="E3464">
            <v>-2947.75</v>
          </cell>
          <cell r="F3464">
            <v>0</v>
          </cell>
          <cell r="G3464">
            <v>251.99</v>
          </cell>
          <cell r="H3464">
            <v>-3199.74</v>
          </cell>
          <cell r="I3464">
            <v>-2947.75</v>
          </cell>
          <cell r="J3464">
            <v>0</v>
          </cell>
          <cell r="K3464">
            <v>251.99</v>
          </cell>
          <cell r="L3464">
            <v>-3199.74</v>
          </cell>
        </row>
        <row r="3465">
          <cell r="A3465" t="str">
            <v>621004064122</v>
          </cell>
          <cell r="B3465">
            <v>20</v>
          </cell>
          <cell r="C3465" t="str">
            <v>6210040622USD-076-41</v>
          </cell>
          <cell r="D3465" t="str">
            <v>Manejo de Cuenta (Otras Comisiones Ganadas)</v>
          </cell>
          <cell r="E3465">
            <v>-1392.49</v>
          </cell>
          <cell r="F3465">
            <v>0</v>
          </cell>
          <cell r="G3465">
            <v>147.1</v>
          </cell>
          <cell r="H3465">
            <v>-1539.59</v>
          </cell>
          <cell r="I3465">
            <v>-1392.49</v>
          </cell>
          <cell r="J3465">
            <v>0</v>
          </cell>
          <cell r="K3465">
            <v>147.1</v>
          </cell>
          <cell r="L3465">
            <v>-1539.59</v>
          </cell>
        </row>
        <row r="3466">
          <cell r="A3466" t="str">
            <v>621004065822</v>
          </cell>
          <cell r="B3466">
            <v>20</v>
          </cell>
          <cell r="C3466" t="str">
            <v>6210040622USD-076-58</v>
          </cell>
          <cell r="D3466" t="str">
            <v>Manejo de Cuenta (Otras Comisiones Ganadas)</v>
          </cell>
          <cell r="E3466">
            <v>-489.49</v>
          </cell>
          <cell r="F3466">
            <v>0</v>
          </cell>
          <cell r="G3466">
            <v>82</v>
          </cell>
          <cell r="H3466">
            <v>-571.49</v>
          </cell>
          <cell r="I3466">
            <v>-489.49</v>
          </cell>
          <cell r="J3466">
            <v>0</v>
          </cell>
          <cell r="K3466">
            <v>82</v>
          </cell>
          <cell r="L3466">
            <v>-571.49</v>
          </cell>
        </row>
        <row r="3467">
          <cell r="A3467" t="str">
            <v>621004065922</v>
          </cell>
          <cell r="B3467">
            <v>20</v>
          </cell>
          <cell r="C3467" t="str">
            <v>6210040622USD-076-59</v>
          </cell>
          <cell r="D3467" t="str">
            <v>Manejo de Cuenta (Otras Comisiones Ganadas)</v>
          </cell>
          <cell r="E3467">
            <v>-97.4</v>
          </cell>
          <cell r="F3467">
            <v>0</v>
          </cell>
          <cell r="G3467">
            <v>22.15</v>
          </cell>
          <cell r="H3467">
            <v>-119.55</v>
          </cell>
          <cell r="I3467">
            <v>-97.4</v>
          </cell>
          <cell r="J3467">
            <v>0</v>
          </cell>
          <cell r="K3467">
            <v>22.15</v>
          </cell>
          <cell r="L3467">
            <v>-119.55</v>
          </cell>
        </row>
        <row r="3468">
          <cell r="A3468" t="str">
            <v>6210040623</v>
          </cell>
          <cell r="B3468">
            <v>14</v>
          </cell>
          <cell r="C3468" t="str">
            <v>6210040623 USD</v>
          </cell>
          <cell r="D3468" t="str">
            <v>Comisión por gestión de crédito</v>
          </cell>
          <cell r="E3468">
            <v>-1936331.74</v>
          </cell>
          <cell r="F3468">
            <v>200973.93</v>
          </cell>
          <cell r="G3468">
            <v>550121.32999999996</v>
          </cell>
          <cell r="H3468">
            <v>-2285479.14</v>
          </cell>
          <cell r="I3468">
            <v>-1936331.74</v>
          </cell>
          <cell r="J3468">
            <v>200973.93</v>
          </cell>
          <cell r="K3468">
            <v>550121.32999999996</v>
          </cell>
          <cell r="L3468">
            <v>-2285479.14</v>
          </cell>
        </row>
        <row r="3469">
          <cell r="A3469" t="str">
            <v>621004060023</v>
          </cell>
          <cell r="B3469">
            <v>20</v>
          </cell>
          <cell r="C3469" t="str">
            <v>6210040623USD-076-00</v>
          </cell>
          <cell r="D3469" t="str">
            <v>Comisión por gestión de crédito (Otras Comisiones Ganadas)</v>
          </cell>
          <cell r="E3469">
            <v>-1530.24</v>
          </cell>
          <cell r="F3469">
            <v>0</v>
          </cell>
          <cell r="G3469">
            <v>3905.97</v>
          </cell>
          <cell r="H3469">
            <v>-5436.21</v>
          </cell>
          <cell r="I3469">
            <v>-1530.24</v>
          </cell>
          <cell r="J3469">
            <v>0</v>
          </cell>
          <cell r="K3469">
            <v>3905.97</v>
          </cell>
          <cell r="L3469">
            <v>-5436.21</v>
          </cell>
        </row>
        <row r="3470">
          <cell r="A3470" t="str">
            <v>621004060123</v>
          </cell>
          <cell r="B3470">
            <v>20</v>
          </cell>
          <cell r="C3470" t="str">
            <v>6210040623USD-076-01</v>
          </cell>
          <cell r="D3470" t="str">
            <v>Comisión por gestión de crédito (Otras Comisiones Ganadas)</v>
          </cell>
          <cell r="E3470">
            <v>-375</v>
          </cell>
          <cell r="F3470">
            <v>175</v>
          </cell>
          <cell r="G3470">
            <v>228.22</v>
          </cell>
          <cell r="H3470">
            <v>-428.22</v>
          </cell>
          <cell r="I3470">
            <v>-375</v>
          </cell>
          <cell r="J3470">
            <v>175</v>
          </cell>
          <cell r="K3470">
            <v>228.22</v>
          </cell>
          <cell r="L3470">
            <v>-428.22</v>
          </cell>
        </row>
        <row r="3471">
          <cell r="A3471" t="str">
            <v>621004060223</v>
          </cell>
          <cell r="B3471">
            <v>20</v>
          </cell>
          <cell r="C3471" t="str">
            <v>6210040623USD-076-02</v>
          </cell>
          <cell r="D3471" t="str">
            <v>Comisión por gestión de crédito (Otras Comisiones Ganadas)</v>
          </cell>
          <cell r="E3471">
            <v>-46580</v>
          </cell>
          <cell r="F3471">
            <v>0</v>
          </cell>
          <cell r="G3471">
            <v>950</v>
          </cell>
          <cell r="H3471">
            <v>-47530</v>
          </cell>
          <cell r="I3471">
            <v>-46580</v>
          </cell>
          <cell r="J3471">
            <v>0</v>
          </cell>
          <cell r="K3471">
            <v>950</v>
          </cell>
          <cell r="L3471">
            <v>-47530</v>
          </cell>
        </row>
        <row r="3472">
          <cell r="A3472" t="str">
            <v>621004060323</v>
          </cell>
          <cell r="B3472">
            <v>20</v>
          </cell>
          <cell r="C3472" t="str">
            <v>6210040623USD-076-03</v>
          </cell>
          <cell r="D3472" t="str">
            <v>Comisión por gestión de crédito (Otras Comisiones Ganadas)</v>
          </cell>
          <cell r="E3472">
            <v>-83231.45</v>
          </cell>
          <cell r="F3472">
            <v>12465</v>
          </cell>
          <cell r="G3472">
            <v>32293.34</v>
          </cell>
          <cell r="H3472">
            <v>-103059.79</v>
          </cell>
          <cell r="I3472">
            <v>-83231.45</v>
          </cell>
          <cell r="J3472">
            <v>12465</v>
          </cell>
          <cell r="K3472">
            <v>32293.34</v>
          </cell>
          <cell r="L3472">
            <v>-103059.79</v>
          </cell>
        </row>
        <row r="3473">
          <cell r="A3473" t="str">
            <v>621004060423</v>
          </cell>
          <cell r="B3473">
            <v>20</v>
          </cell>
          <cell r="C3473" t="str">
            <v>6210040623USD-076-04</v>
          </cell>
          <cell r="D3473" t="str">
            <v>Comisión por gestión de crédito (Otras Comisiones Ganadas)</v>
          </cell>
          <cell r="E3473">
            <v>-1423.5</v>
          </cell>
          <cell r="F3473">
            <v>0</v>
          </cell>
          <cell r="G3473">
            <v>1259.8499999999999</v>
          </cell>
          <cell r="H3473">
            <v>-2683.35</v>
          </cell>
          <cell r="I3473">
            <v>-1423.5</v>
          </cell>
          <cell r="J3473">
            <v>0</v>
          </cell>
          <cell r="K3473">
            <v>1259.8499999999999</v>
          </cell>
          <cell r="L3473">
            <v>-2683.35</v>
          </cell>
        </row>
        <row r="3474">
          <cell r="A3474" t="str">
            <v>621004060523</v>
          </cell>
          <cell r="B3474">
            <v>20</v>
          </cell>
          <cell r="C3474" t="str">
            <v>6210040623USD-076-05</v>
          </cell>
          <cell r="D3474" t="str">
            <v>Comisión por gestión de crédito (Otras Comisiones Ganadas)</v>
          </cell>
          <cell r="E3474">
            <v>-565.22</v>
          </cell>
          <cell r="F3474">
            <v>350</v>
          </cell>
          <cell r="G3474">
            <v>700</v>
          </cell>
          <cell r="H3474">
            <v>-915.22</v>
          </cell>
          <cell r="I3474">
            <v>-565.22</v>
          </cell>
          <cell r="J3474">
            <v>350</v>
          </cell>
          <cell r="K3474">
            <v>700</v>
          </cell>
          <cell r="L3474">
            <v>-915.22</v>
          </cell>
        </row>
        <row r="3475">
          <cell r="A3475" t="str">
            <v>621004060723</v>
          </cell>
          <cell r="B3475">
            <v>20</v>
          </cell>
          <cell r="C3475" t="str">
            <v>6210040623USD-076-07</v>
          </cell>
          <cell r="D3475" t="str">
            <v>Comisión por gestión de crédito (Otras Comisiones Ganadas)</v>
          </cell>
          <cell r="E3475">
            <v>-19268.3</v>
          </cell>
          <cell r="F3475">
            <v>331.77</v>
          </cell>
          <cell r="G3475">
            <v>2475.0500000000002</v>
          </cell>
          <cell r="H3475">
            <v>-21411.58</v>
          </cell>
          <cell r="I3475">
            <v>-19268.3</v>
          </cell>
          <cell r="J3475">
            <v>331.77</v>
          </cell>
          <cell r="K3475">
            <v>2475.0500000000002</v>
          </cell>
          <cell r="L3475">
            <v>-21411.58</v>
          </cell>
        </row>
        <row r="3476">
          <cell r="A3476" t="str">
            <v>621004060823</v>
          </cell>
          <cell r="B3476">
            <v>20</v>
          </cell>
          <cell r="C3476" t="str">
            <v>6210040623USD-076-08</v>
          </cell>
          <cell r="D3476" t="str">
            <v>Comisión por gestión de crédito (Otras Comisiones Ganadas)</v>
          </cell>
          <cell r="E3476">
            <v>-34308.31</v>
          </cell>
          <cell r="F3476">
            <v>0</v>
          </cell>
          <cell r="G3476">
            <v>1950</v>
          </cell>
          <cell r="H3476">
            <v>-36258.31</v>
          </cell>
          <cell r="I3476">
            <v>-34308.31</v>
          </cell>
          <cell r="J3476">
            <v>0</v>
          </cell>
          <cell r="K3476">
            <v>1950</v>
          </cell>
          <cell r="L3476">
            <v>-36258.31</v>
          </cell>
        </row>
        <row r="3477">
          <cell r="A3477" t="str">
            <v>621004061023</v>
          </cell>
          <cell r="B3477">
            <v>20</v>
          </cell>
          <cell r="C3477" t="str">
            <v>6210040623USD-076-10</v>
          </cell>
          <cell r="D3477" t="str">
            <v>Comisión por gestión de crédito (Otras Comisiones Ganadas)</v>
          </cell>
          <cell r="E3477">
            <v>-2168.61</v>
          </cell>
          <cell r="F3477">
            <v>0</v>
          </cell>
          <cell r="G3477">
            <v>300</v>
          </cell>
          <cell r="H3477">
            <v>-2468.61</v>
          </cell>
          <cell r="I3477">
            <v>-2168.61</v>
          </cell>
          <cell r="J3477">
            <v>0</v>
          </cell>
          <cell r="K3477">
            <v>300</v>
          </cell>
          <cell r="L3477">
            <v>-2468.61</v>
          </cell>
        </row>
        <row r="3478">
          <cell r="A3478" t="str">
            <v>621004061123</v>
          </cell>
          <cell r="B3478">
            <v>20</v>
          </cell>
          <cell r="C3478" t="str">
            <v>6210040623USD-076-11</v>
          </cell>
          <cell r="D3478" t="str">
            <v>Comisión por gestión de crédito (Otras Comisiones Ganadas)</v>
          </cell>
          <cell r="E3478">
            <v>-27148.44</v>
          </cell>
          <cell r="F3478">
            <v>0</v>
          </cell>
          <cell r="G3478">
            <v>5394.87</v>
          </cell>
          <cell r="H3478">
            <v>-32543.31</v>
          </cell>
          <cell r="I3478">
            <v>-27148.44</v>
          </cell>
          <cell r="J3478">
            <v>0</v>
          </cell>
          <cell r="K3478">
            <v>5394.87</v>
          </cell>
          <cell r="L3478">
            <v>-32543.31</v>
          </cell>
        </row>
        <row r="3479">
          <cell r="A3479" t="str">
            <v>621004061223</v>
          </cell>
          <cell r="B3479">
            <v>20</v>
          </cell>
          <cell r="C3479" t="str">
            <v>6210040623USD-076-12</v>
          </cell>
          <cell r="D3479" t="str">
            <v>Comisión por gestión de crédito (Otras Comisiones Ganadas)</v>
          </cell>
          <cell r="E3479">
            <v>-29891.15</v>
          </cell>
          <cell r="F3479">
            <v>0</v>
          </cell>
          <cell r="G3479">
            <v>1549.89</v>
          </cell>
          <cell r="H3479">
            <v>-31441.040000000001</v>
          </cell>
          <cell r="I3479">
            <v>-29891.15</v>
          </cell>
          <cell r="J3479">
            <v>0</v>
          </cell>
          <cell r="K3479">
            <v>1549.89</v>
          </cell>
          <cell r="L3479">
            <v>-31441.040000000001</v>
          </cell>
        </row>
        <row r="3480">
          <cell r="A3480" t="str">
            <v>621004061323</v>
          </cell>
          <cell r="B3480">
            <v>20</v>
          </cell>
          <cell r="C3480" t="str">
            <v>6210040623USD-076-13</v>
          </cell>
          <cell r="D3480" t="str">
            <v>Comisión por gestión de crédito (Otras Comisiones Ganadas)</v>
          </cell>
          <cell r="E3480">
            <v>-9285.5</v>
          </cell>
          <cell r="F3480">
            <v>0</v>
          </cell>
          <cell r="G3480">
            <v>1400</v>
          </cell>
          <cell r="H3480">
            <v>-10685.5</v>
          </cell>
          <cell r="I3480">
            <v>-9285.5</v>
          </cell>
          <cell r="J3480">
            <v>0</v>
          </cell>
          <cell r="K3480">
            <v>1400</v>
          </cell>
          <cell r="L3480">
            <v>-10685.5</v>
          </cell>
        </row>
        <row r="3481">
          <cell r="A3481" t="str">
            <v>621004061723</v>
          </cell>
          <cell r="B3481">
            <v>20</v>
          </cell>
          <cell r="C3481" t="str">
            <v>6210040623USD-076-17</v>
          </cell>
          <cell r="D3481" t="str">
            <v>Comisión por gestión de crédito (Otras Comisiones Ganadas)</v>
          </cell>
          <cell r="E3481">
            <v>-25340.87</v>
          </cell>
          <cell r="F3481">
            <v>1682.16</v>
          </cell>
          <cell r="G3481">
            <v>5670.49</v>
          </cell>
          <cell r="H3481">
            <v>-29329.200000000001</v>
          </cell>
          <cell r="I3481">
            <v>-25340.87</v>
          </cell>
          <cell r="J3481">
            <v>1682.16</v>
          </cell>
          <cell r="K3481">
            <v>5670.49</v>
          </cell>
          <cell r="L3481">
            <v>-29329.200000000001</v>
          </cell>
        </row>
        <row r="3482">
          <cell r="A3482" t="str">
            <v>621004061823</v>
          </cell>
          <cell r="B3482">
            <v>20</v>
          </cell>
          <cell r="C3482" t="str">
            <v>6210040623USD-076-18</v>
          </cell>
          <cell r="D3482" t="str">
            <v>Comisión por gestión de crédito (Otras Comisiones Ganadas)</v>
          </cell>
          <cell r="E3482">
            <v>-7455</v>
          </cell>
          <cell r="F3482">
            <v>0</v>
          </cell>
          <cell r="G3482">
            <v>130</v>
          </cell>
          <cell r="H3482">
            <v>-7585</v>
          </cell>
          <cell r="I3482">
            <v>-7455</v>
          </cell>
          <cell r="J3482">
            <v>0</v>
          </cell>
          <cell r="K3482">
            <v>130</v>
          </cell>
          <cell r="L3482">
            <v>-7585</v>
          </cell>
        </row>
        <row r="3483">
          <cell r="A3483" t="str">
            <v>621004061923</v>
          </cell>
          <cell r="B3483">
            <v>20</v>
          </cell>
          <cell r="C3483" t="str">
            <v>6210040623USD-076-19</v>
          </cell>
          <cell r="D3483" t="str">
            <v>Comisión por gestión de crédito (Otras Comisiones Ganadas)</v>
          </cell>
          <cell r="E3483">
            <v>-6196.75</v>
          </cell>
          <cell r="F3483">
            <v>0</v>
          </cell>
          <cell r="G3483">
            <v>539.48</v>
          </cell>
          <cell r="H3483">
            <v>-6736.23</v>
          </cell>
          <cell r="I3483">
            <v>-6196.75</v>
          </cell>
          <cell r="J3483">
            <v>0</v>
          </cell>
          <cell r="K3483">
            <v>539.48</v>
          </cell>
          <cell r="L3483">
            <v>-6736.23</v>
          </cell>
        </row>
        <row r="3484">
          <cell r="A3484" t="str">
            <v>621004062223</v>
          </cell>
          <cell r="B3484">
            <v>20</v>
          </cell>
          <cell r="C3484" t="str">
            <v>6210040623USD-076-22</v>
          </cell>
          <cell r="D3484" t="str">
            <v>Comisión por gestión de crédito (Otras Comisiones Ganadas)</v>
          </cell>
          <cell r="E3484">
            <v>-8639</v>
          </cell>
          <cell r="F3484">
            <v>0</v>
          </cell>
          <cell r="G3484">
            <v>565</v>
          </cell>
          <cell r="H3484">
            <v>-9204</v>
          </cell>
          <cell r="I3484">
            <v>-8639</v>
          </cell>
          <cell r="J3484">
            <v>0</v>
          </cell>
          <cell r="K3484">
            <v>565</v>
          </cell>
          <cell r="L3484">
            <v>-9204</v>
          </cell>
        </row>
        <row r="3485">
          <cell r="A3485" t="str">
            <v>621004062323</v>
          </cell>
          <cell r="B3485">
            <v>20</v>
          </cell>
          <cell r="C3485" t="str">
            <v>6210040623USD-076-23</v>
          </cell>
          <cell r="D3485" t="str">
            <v>Comisión por gestión de crédito (Otras Comisiones Ganadas)</v>
          </cell>
          <cell r="E3485">
            <v>-15744.11</v>
          </cell>
          <cell r="F3485">
            <v>0</v>
          </cell>
          <cell r="G3485">
            <v>1245</v>
          </cell>
          <cell r="H3485">
            <v>-16989.11</v>
          </cell>
          <cell r="I3485">
            <v>-15744.11</v>
          </cell>
          <cell r="J3485">
            <v>0</v>
          </cell>
          <cell r="K3485">
            <v>1245</v>
          </cell>
          <cell r="L3485">
            <v>-16989.11</v>
          </cell>
        </row>
        <row r="3486">
          <cell r="A3486" t="str">
            <v>621004062423</v>
          </cell>
          <cell r="B3486">
            <v>20</v>
          </cell>
          <cell r="C3486" t="str">
            <v>6210040623USD-076-24</v>
          </cell>
          <cell r="D3486" t="str">
            <v>Comisión por gestión de crédito (Otras Comisiones Ganadas)</v>
          </cell>
          <cell r="E3486">
            <v>-6267.34</v>
          </cell>
          <cell r="F3486">
            <v>0</v>
          </cell>
          <cell r="G3486">
            <v>1715</v>
          </cell>
          <cell r="H3486">
            <v>-7982.34</v>
          </cell>
          <cell r="I3486">
            <v>-6267.34</v>
          </cell>
          <cell r="J3486">
            <v>0</v>
          </cell>
          <cell r="K3486">
            <v>1715</v>
          </cell>
          <cell r="L3486">
            <v>-7982.34</v>
          </cell>
        </row>
        <row r="3487">
          <cell r="A3487" t="str">
            <v>621004062623</v>
          </cell>
          <cell r="B3487">
            <v>20</v>
          </cell>
          <cell r="C3487" t="str">
            <v>6210040623USD-076-26</v>
          </cell>
          <cell r="D3487" t="str">
            <v>Comisión por gestión de crédito (Otras Comisiones Ganadas)</v>
          </cell>
          <cell r="E3487">
            <v>-1100</v>
          </cell>
          <cell r="F3487">
            <v>0</v>
          </cell>
          <cell r="G3487">
            <v>0</v>
          </cell>
          <cell r="H3487">
            <v>-1100</v>
          </cell>
          <cell r="I3487">
            <v>-1100</v>
          </cell>
          <cell r="J3487">
            <v>0</v>
          </cell>
          <cell r="K3487">
            <v>0</v>
          </cell>
          <cell r="L3487">
            <v>-1100</v>
          </cell>
        </row>
        <row r="3488">
          <cell r="A3488" t="str">
            <v>621004062723</v>
          </cell>
          <cell r="B3488">
            <v>20</v>
          </cell>
          <cell r="C3488" t="str">
            <v>6210040623USD-076-27</v>
          </cell>
          <cell r="D3488" t="str">
            <v>Comisión por gestión de crédito (Otras Comisiones Ganadas)</v>
          </cell>
          <cell r="E3488">
            <v>-17912.95</v>
          </cell>
          <cell r="F3488">
            <v>0</v>
          </cell>
          <cell r="G3488">
            <v>1795.72</v>
          </cell>
          <cell r="H3488">
            <v>-19708.669999999998</v>
          </cell>
          <cell r="I3488">
            <v>-17912.95</v>
          </cell>
          <cell r="J3488">
            <v>0</v>
          </cell>
          <cell r="K3488">
            <v>1795.72</v>
          </cell>
          <cell r="L3488">
            <v>-19708.669999999998</v>
          </cell>
        </row>
        <row r="3489">
          <cell r="A3489" t="str">
            <v>621004063123</v>
          </cell>
          <cell r="B3489">
            <v>20</v>
          </cell>
          <cell r="C3489" t="str">
            <v>6210040623USD-076-31</v>
          </cell>
          <cell r="D3489" t="str">
            <v>Comisión por gestión de crédito (Otras Comisiones Ganadas)</v>
          </cell>
          <cell r="E3489">
            <v>-1556262.37</v>
          </cell>
          <cell r="F3489">
            <v>185970</v>
          </cell>
          <cell r="G3489">
            <v>483679.18</v>
          </cell>
          <cell r="H3489">
            <v>-1853971.55</v>
          </cell>
          <cell r="I3489">
            <v>-1556262.37</v>
          </cell>
          <cell r="J3489">
            <v>185970</v>
          </cell>
          <cell r="K3489">
            <v>483679.18</v>
          </cell>
          <cell r="L3489">
            <v>-1853971.55</v>
          </cell>
        </row>
        <row r="3490">
          <cell r="A3490" t="str">
            <v>621004064123</v>
          </cell>
          <cell r="B3490">
            <v>20</v>
          </cell>
          <cell r="C3490" t="str">
            <v>6210040623USD-076-41</v>
          </cell>
          <cell r="D3490" t="str">
            <v>Comisión por gestión de crédito (Otras Comisiones Ganadas)</v>
          </cell>
          <cell r="E3490">
            <v>-33097.629999999997</v>
          </cell>
          <cell r="F3490">
            <v>0</v>
          </cell>
          <cell r="G3490">
            <v>2331.5</v>
          </cell>
          <cell r="H3490">
            <v>-35429.129999999997</v>
          </cell>
          <cell r="I3490">
            <v>-33097.629999999997</v>
          </cell>
          <cell r="J3490">
            <v>0</v>
          </cell>
          <cell r="K3490">
            <v>2331.5</v>
          </cell>
          <cell r="L3490">
            <v>-35429.129999999997</v>
          </cell>
        </row>
        <row r="3491">
          <cell r="A3491" t="str">
            <v>621004065823</v>
          </cell>
          <cell r="B3491">
            <v>20</v>
          </cell>
          <cell r="C3491" t="str">
            <v>6210040623USD-076-58</v>
          </cell>
          <cell r="D3491" t="str">
            <v>Comisión por gestión de crédito (Otras Comisiones Ganadas)</v>
          </cell>
          <cell r="E3491">
            <v>-2540</v>
          </cell>
          <cell r="F3491">
            <v>0</v>
          </cell>
          <cell r="G3491">
            <v>42.77</v>
          </cell>
          <cell r="H3491">
            <v>-2582.77</v>
          </cell>
          <cell r="I3491">
            <v>-2540</v>
          </cell>
          <cell r="J3491">
            <v>0</v>
          </cell>
          <cell r="K3491">
            <v>42.77</v>
          </cell>
          <cell r="L3491">
            <v>-2582.77</v>
          </cell>
        </row>
        <row r="3492">
          <cell r="A3492" t="str">
            <v>6210040624</v>
          </cell>
          <cell r="B3492">
            <v>14</v>
          </cell>
          <cell r="C3492" t="str">
            <v>6210040624 USD</v>
          </cell>
          <cell r="D3492" t="str">
            <v>Comisión por servicio de eBanking</v>
          </cell>
          <cell r="E3492">
            <v>-13</v>
          </cell>
          <cell r="F3492">
            <v>13105.5</v>
          </cell>
          <cell r="G3492">
            <v>13105.5</v>
          </cell>
          <cell r="H3492">
            <v>-13</v>
          </cell>
          <cell r="I3492">
            <v>-13</v>
          </cell>
          <cell r="J3492">
            <v>13105.5</v>
          </cell>
          <cell r="K3492">
            <v>13105.5</v>
          </cell>
          <cell r="L3492">
            <v>-13</v>
          </cell>
        </row>
        <row r="3493">
          <cell r="A3493" t="str">
            <v>621004060024</v>
          </cell>
          <cell r="B3493">
            <v>20</v>
          </cell>
          <cell r="C3493" t="str">
            <v>6210040624USD-076-00</v>
          </cell>
          <cell r="D3493" t="str">
            <v>Comisión por servicio de eBanking (Otras Comisiones Ganadas)</v>
          </cell>
          <cell r="E3493">
            <v>-1</v>
          </cell>
          <cell r="F3493">
            <v>10</v>
          </cell>
          <cell r="G3493">
            <v>10</v>
          </cell>
          <cell r="H3493">
            <v>-1</v>
          </cell>
          <cell r="I3493">
            <v>-1</v>
          </cell>
          <cell r="J3493">
            <v>10</v>
          </cell>
          <cell r="K3493">
            <v>10</v>
          </cell>
          <cell r="L3493">
            <v>-1</v>
          </cell>
        </row>
        <row r="3494">
          <cell r="A3494" t="str">
            <v>621004061024</v>
          </cell>
          <cell r="B3494">
            <v>20</v>
          </cell>
          <cell r="C3494" t="str">
            <v>6210040624USD-076-10</v>
          </cell>
          <cell r="D3494" t="str">
            <v>Comisión por servicio de eBanking (Otras Comisiones Ganadas)</v>
          </cell>
          <cell r="E3494">
            <v>-12</v>
          </cell>
          <cell r="F3494">
            <v>0</v>
          </cell>
          <cell r="G3494">
            <v>0</v>
          </cell>
          <cell r="H3494">
            <v>-12</v>
          </cell>
          <cell r="I3494">
            <v>-12</v>
          </cell>
          <cell r="J3494">
            <v>0</v>
          </cell>
          <cell r="K3494">
            <v>0</v>
          </cell>
          <cell r="L3494">
            <v>-12</v>
          </cell>
        </row>
        <row r="3495">
          <cell r="A3495" t="str">
            <v>621004063124</v>
          </cell>
          <cell r="B3495">
            <v>20</v>
          </cell>
          <cell r="C3495" t="str">
            <v>6210040624USD-076-31</v>
          </cell>
          <cell r="D3495" t="str">
            <v>Comisión por servicio de eBanking (Otras Comisiones Ganadas)</v>
          </cell>
          <cell r="E3495">
            <v>0</v>
          </cell>
          <cell r="F3495">
            <v>13095.5</v>
          </cell>
          <cell r="G3495">
            <v>13095.5</v>
          </cell>
          <cell r="H3495">
            <v>0</v>
          </cell>
          <cell r="I3495">
            <v>0</v>
          </cell>
          <cell r="J3495">
            <v>13095.5</v>
          </cell>
          <cell r="K3495">
            <v>13095.5</v>
          </cell>
          <cell r="L3495">
            <v>0</v>
          </cell>
        </row>
        <row r="3496">
          <cell r="A3496" t="str">
            <v>63</v>
          </cell>
          <cell r="B3496">
            <v>2</v>
          </cell>
          <cell r="C3496">
            <v>63</v>
          </cell>
          <cell r="D3496" t="str">
            <v>INGRESOS NO OPERACIONALES</v>
          </cell>
          <cell r="I3496">
            <v>-2520411.04</v>
          </cell>
          <cell r="J3496">
            <v>4336.37</v>
          </cell>
          <cell r="K3496">
            <v>253376.44</v>
          </cell>
          <cell r="L3496">
            <v>-2769451.11</v>
          </cell>
        </row>
        <row r="3497">
          <cell r="A3497" t="str">
            <v>631</v>
          </cell>
          <cell r="B3497">
            <v>3</v>
          </cell>
          <cell r="C3497">
            <v>631</v>
          </cell>
          <cell r="D3497" t="str">
            <v>INGRESOS NO OPERACIONALES</v>
          </cell>
          <cell r="I3497">
            <v>-2520411.04</v>
          </cell>
          <cell r="J3497">
            <v>4336.37</v>
          </cell>
          <cell r="K3497">
            <v>253376.44</v>
          </cell>
          <cell r="L3497">
            <v>-2769451.11</v>
          </cell>
        </row>
        <row r="3498">
          <cell r="A3498" t="str">
            <v>6310</v>
          </cell>
          <cell r="B3498">
            <v>4</v>
          </cell>
          <cell r="C3498">
            <v>6310</v>
          </cell>
          <cell r="D3498" t="str">
            <v>INGRESOS NO OPERACIONALES</v>
          </cell>
          <cell r="I3498">
            <v>-2520411.04</v>
          </cell>
          <cell r="J3498">
            <v>4336.37</v>
          </cell>
          <cell r="K3498">
            <v>253376.44</v>
          </cell>
          <cell r="L3498">
            <v>-2769451.11</v>
          </cell>
        </row>
        <row r="3499">
          <cell r="A3499" t="str">
            <v>631001</v>
          </cell>
          <cell r="B3499">
            <v>6</v>
          </cell>
          <cell r="C3499">
            <v>631001</v>
          </cell>
          <cell r="D3499" t="str">
            <v>INGRESOS DE EJERCICIOS ANTERIORES</v>
          </cell>
          <cell r="I3499">
            <v>-2278061.71</v>
          </cell>
          <cell r="J3499">
            <v>2301.13</v>
          </cell>
          <cell r="K3499">
            <v>82753.929999999993</v>
          </cell>
          <cell r="L3499">
            <v>-2358514.5099999998</v>
          </cell>
        </row>
        <row r="3500">
          <cell r="A3500" t="str">
            <v>63100101 U</v>
          </cell>
          <cell r="B3500">
            <v>12</v>
          </cell>
          <cell r="C3500" t="str">
            <v>63100101 USD</v>
          </cell>
          <cell r="D3500" t="str">
            <v>Recuperaciones de préstamos e intereses</v>
          </cell>
          <cell r="E3500">
            <v>-74168.67</v>
          </cell>
          <cell r="F3500">
            <v>2301.13</v>
          </cell>
          <cell r="G3500">
            <v>20577.240000000002</v>
          </cell>
          <cell r="H3500">
            <v>-92444.78</v>
          </cell>
          <cell r="I3500">
            <v>-74168.67</v>
          </cell>
          <cell r="J3500">
            <v>2301.13</v>
          </cell>
          <cell r="K3500">
            <v>20577.240000000002</v>
          </cell>
          <cell r="L3500">
            <v>-92444.78</v>
          </cell>
        </row>
        <row r="3501">
          <cell r="A3501" t="str">
            <v>6310010101</v>
          </cell>
          <cell r="B3501">
            <v>18</v>
          </cell>
          <cell r="C3501" t="str">
            <v>63100101USD-095-01</v>
          </cell>
          <cell r="D3501" t="str">
            <v>Recuperaciones de préstamos e intereses (Recuperacion de Creditos Catigados)</v>
          </cell>
          <cell r="E3501">
            <v>-7577.52</v>
          </cell>
          <cell r="F3501">
            <v>0</v>
          </cell>
          <cell r="G3501">
            <v>0</v>
          </cell>
          <cell r="H3501">
            <v>-7577.52</v>
          </cell>
          <cell r="I3501">
            <v>-7577.52</v>
          </cell>
          <cell r="J3501">
            <v>0</v>
          </cell>
          <cell r="K3501">
            <v>0</v>
          </cell>
          <cell r="L3501">
            <v>-7577.52</v>
          </cell>
        </row>
        <row r="3502">
          <cell r="A3502" t="str">
            <v>6310010102</v>
          </cell>
          <cell r="B3502">
            <v>18</v>
          </cell>
          <cell r="C3502" t="str">
            <v>63100101USD-095-02</v>
          </cell>
          <cell r="D3502" t="str">
            <v>Recuperaciones de préstamos e intereses (Recuperacion de Creditos Catigados)</v>
          </cell>
          <cell r="E3502">
            <v>-166.19</v>
          </cell>
          <cell r="F3502">
            <v>0</v>
          </cell>
          <cell r="G3502">
            <v>1261.2</v>
          </cell>
          <cell r="H3502">
            <v>-1427.39</v>
          </cell>
          <cell r="I3502">
            <v>-166.19</v>
          </cell>
          <cell r="J3502">
            <v>0</v>
          </cell>
          <cell r="K3502">
            <v>1261.2</v>
          </cell>
          <cell r="L3502">
            <v>-1427.39</v>
          </cell>
        </row>
        <row r="3503">
          <cell r="A3503" t="str">
            <v>6310010103</v>
          </cell>
          <cell r="B3503">
            <v>18</v>
          </cell>
          <cell r="C3503" t="str">
            <v>63100101USD-095-03</v>
          </cell>
          <cell r="D3503" t="str">
            <v>Recuperaciones de préstamos e intereses (Recuperacion de Creditos Catigados)</v>
          </cell>
          <cell r="E3503">
            <v>-10703.82</v>
          </cell>
          <cell r="F3503">
            <v>0</v>
          </cell>
          <cell r="G3503">
            <v>824.06</v>
          </cell>
          <cell r="H3503">
            <v>-11527.88</v>
          </cell>
          <cell r="I3503">
            <v>-10703.82</v>
          </cell>
          <cell r="J3503">
            <v>0</v>
          </cell>
          <cell r="K3503">
            <v>824.06</v>
          </cell>
          <cell r="L3503">
            <v>-11527.88</v>
          </cell>
        </row>
        <row r="3504">
          <cell r="A3504" t="str">
            <v>6310010104</v>
          </cell>
          <cell r="B3504">
            <v>18</v>
          </cell>
          <cell r="C3504" t="str">
            <v>63100101USD-095-04</v>
          </cell>
          <cell r="D3504" t="str">
            <v>Recuperaciones de préstamos e intereses (Recuperacion de Creditos Catigados)</v>
          </cell>
          <cell r="E3504">
            <v>-2619.5300000000002</v>
          </cell>
          <cell r="F3504">
            <v>0</v>
          </cell>
          <cell r="G3504">
            <v>278.72000000000003</v>
          </cell>
          <cell r="H3504">
            <v>-2898.25</v>
          </cell>
          <cell r="I3504">
            <v>-2619.5300000000002</v>
          </cell>
          <cell r="J3504">
            <v>0</v>
          </cell>
          <cell r="K3504">
            <v>278.72000000000003</v>
          </cell>
          <cell r="L3504">
            <v>-2898.25</v>
          </cell>
        </row>
        <row r="3505">
          <cell r="A3505" t="str">
            <v>6310010105</v>
          </cell>
          <cell r="B3505">
            <v>18</v>
          </cell>
          <cell r="C3505" t="str">
            <v>63100101USD-095-05</v>
          </cell>
          <cell r="D3505" t="str">
            <v>Recuperaciones de préstamos e intereses (Recuperacion de Creditos Catigados)</v>
          </cell>
          <cell r="E3505">
            <v>-154.96</v>
          </cell>
          <cell r="F3505">
            <v>0</v>
          </cell>
          <cell r="G3505">
            <v>0</v>
          </cell>
          <cell r="H3505">
            <v>-154.96</v>
          </cell>
          <cell r="I3505">
            <v>-154.96</v>
          </cell>
          <cell r="J3505">
            <v>0</v>
          </cell>
          <cell r="K3505">
            <v>0</v>
          </cell>
          <cell r="L3505">
            <v>-154.96</v>
          </cell>
        </row>
        <row r="3506">
          <cell r="A3506" t="str">
            <v>6310010107</v>
          </cell>
          <cell r="B3506">
            <v>18</v>
          </cell>
          <cell r="C3506" t="str">
            <v>63100101USD-095-07</v>
          </cell>
          <cell r="D3506" t="str">
            <v>Recuperaciones de préstamos e intereses (Recuperacion de Creditos Catigados)</v>
          </cell>
          <cell r="E3506">
            <v>-2869.55</v>
          </cell>
          <cell r="F3506">
            <v>0</v>
          </cell>
          <cell r="G3506">
            <v>15.02</v>
          </cell>
          <cell r="H3506">
            <v>-2884.57</v>
          </cell>
          <cell r="I3506">
            <v>-2869.55</v>
          </cell>
          <cell r="J3506">
            <v>0</v>
          </cell>
          <cell r="K3506">
            <v>15.02</v>
          </cell>
          <cell r="L3506">
            <v>-2884.57</v>
          </cell>
        </row>
        <row r="3507">
          <cell r="A3507" t="str">
            <v>6310010108</v>
          </cell>
          <cell r="B3507">
            <v>18</v>
          </cell>
          <cell r="C3507" t="str">
            <v>63100101USD-095-08</v>
          </cell>
          <cell r="D3507" t="str">
            <v>Recuperaciones de préstamos e intereses (Recuperacion de Creditos Catigados)</v>
          </cell>
          <cell r="E3507">
            <v>-1553.76</v>
          </cell>
          <cell r="F3507">
            <v>0</v>
          </cell>
          <cell r="G3507">
            <v>26.85</v>
          </cell>
          <cell r="H3507">
            <v>-1580.61</v>
          </cell>
          <cell r="I3507">
            <v>-1553.76</v>
          </cell>
          <cell r="J3507">
            <v>0</v>
          </cell>
          <cell r="K3507">
            <v>26.85</v>
          </cell>
          <cell r="L3507">
            <v>-1580.61</v>
          </cell>
        </row>
        <row r="3508">
          <cell r="A3508" t="str">
            <v>6310010110</v>
          </cell>
          <cell r="B3508">
            <v>18</v>
          </cell>
          <cell r="C3508" t="str">
            <v>63100101USD-095-10</v>
          </cell>
          <cell r="D3508" t="str">
            <v>Recuperaciones de préstamos e intereses (Recuperacion de Creditos Catigados)</v>
          </cell>
          <cell r="E3508">
            <v>-3714.06</v>
          </cell>
          <cell r="F3508">
            <v>0</v>
          </cell>
          <cell r="G3508">
            <v>0</v>
          </cell>
          <cell r="H3508">
            <v>-3714.06</v>
          </cell>
          <cell r="I3508">
            <v>-3714.06</v>
          </cell>
          <cell r="J3508">
            <v>0</v>
          </cell>
          <cell r="K3508">
            <v>0</v>
          </cell>
          <cell r="L3508">
            <v>-3714.06</v>
          </cell>
        </row>
        <row r="3509">
          <cell r="A3509" t="str">
            <v>6310010111</v>
          </cell>
          <cell r="B3509">
            <v>18</v>
          </cell>
          <cell r="C3509" t="str">
            <v>63100101USD-095-11</v>
          </cell>
          <cell r="D3509" t="str">
            <v>Recuperaciones de préstamos e intereses (Recuperacion de Creditos Catigados)</v>
          </cell>
          <cell r="E3509">
            <v>-2938.49</v>
          </cell>
          <cell r="F3509">
            <v>0</v>
          </cell>
          <cell r="G3509">
            <v>159.53</v>
          </cell>
          <cell r="H3509">
            <v>-3098.02</v>
          </cell>
          <cell r="I3509">
            <v>-2938.49</v>
          </cell>
          <cell r="J3509">
            <v>0</v>
          </cell>
          <cell r="K3509">
            <v>159.53</v>
          </cell>
          <cell r="L3509">
            <v>-3098.02</v>
          </cell>
        </row>
        <row r="3510">
          <cell r="A3510" t="str">
            <v>6310010112</v>
          </cell>
          <cell r="B3510">
            <v>18</v>
          </cell>
          <cell r="C3510" t="str">
            <v>63100101USD-095-12</v>
          </cell>
          <cell r="D3510" t="str">
            <v>Recuperaciones de préstamos e intereses (Recuperacion de Creditos Catigados)</v>
          </cell>
          <cell r="E3510">
            <v>-5973.47</v>
          </cell>
          <cell r="F3510">
            <v>0</v>
          </cell>
          <cell r="G3510">
            <v>2951.11</v>
          </cell>
          <cell r="H3510">
            <v>-8924.58</v>
          </cell>
          <cell r="I3510">
            <v>-5973.47</v>
          </cell>
          <cell r="J3510">
            <v>0</v>
          </cell>
          <cell r="K3510">
            <v>2951.11</v>
          </cell>
          <cell r="L3510">
            <v>-8924.58</v>
          </cell>
        </row>
        <row r="3511">
          <cell r="A3511" t="str">
            <v>6310010113</v>
          </cell>
          <cell r="B3511">
            <v>18</v>
          </cell>
          <cell r="C3511" t="str">
            <v>63100101USD-095-13</v>
          </cell>
          <cell r="D3511" t="str">
            <v>Recuperaciones de préstamos e intereses (Recuperacion de Creditos Catigados)</v>
          </cell>
          <cell r="E3511">
            <v>-3964.25</v>
          </cell>
          <cell r="F3511">
            <v>1068.67</v>
          </cell>
          <cell r="G3511">
            <v>1193.17</v>
          </cell>
          <cell r="H3511">
            <v>-4088.75</v>
          </cell>
          <cell r="I3511">
            <v>-3964.25</v>
          </cell>
          <cell r="J3511">
            <v>1068.67</v>
          </cell>
          <cell r="K3511">
            <v>1193.17</v>
          </cell>
          <cell r="L3511">
            <v>-4088.75</v>
          </cell>
        </row>
        <row r="3512">
          <cell r="A3512" t="str">
            <v>6310010117</v>
          </cell>
          <cell r="B3512">
            <v>18</v>
          </cell>
          <cell r="C3512" t="str">
            <v>63100101USD-095-17</v>
          </cell>
          <cell r="D3512" t="str">
            <v>Recuperaciones de préstamos e intereses (Recuperacion de Creditos Catigados)</v>
          </cell>
          <cell r="E3512">
            <v>-8704.49</v>
          </cell>
          <cell r="F3512">
            <v>0</v>
          </cell>
          <cell r="G3512">
            <v>135.74</v>
          </cell>
          <cell r="H3512">
            <v>-8840.23</v>
          </cell>
          <cell r="I3512">
            <v>-8704.49</v>
          </cell>
          <cell r="J3512">
            <v>0</v>
          </cell>
          <cell r="K3512">
            <v>135.74</v>
          </cell>
          <cell r="L3512">
            <v>-8840.23</v>
          </cell>
        </row>
        <row r="3513">
          <cell r="A3513" t="str">
            <v>6310010118</v>
          </cell>
          <cell r="B3513">
            <v>18</v>
          </cell>
          <cell r="C3513" t="str">
            <v>63100101USD-095-18</v>
          </cell>
          <cell r="D3513" t="str">
            <v>Recuperaciones de préstamos e intereses (Recuperacion de Creditos Catigados)</v>
          </cell>
          <cell r="E3513">
            <v>-3043.56</v>
          </cell>
          <cell r="F3513">
            <v>0</v>
          </cell>
          <cell r="G3513">
            <v>0</v>
          </cell>
          <cell r="H3513">
            <v>-3043.56</v>
          </cell>
          <cell r="I3513">
            <v>-3043.56</v>
          </cell>
          <cell r="J3513">
            <v>0</v>
          </cell>
          <cell r="K3513">
            <v>0</v>
          </cell>
          <cell r="L3513">
            <v>-3043.56</v>
          </cell>
        </row>
        <row r="3514">
          <cell r="A3514" t="str">
            <v>6310010119</v>
          </cell>
          <cell r="B3514">
            <v>18</v>
          </cell>
          <cell r="C3514" t="str">
            <v>63100101USD-095-19</v>
          </cell>
          <cell r="D3514" t="str">
            <v>Recuperaciones de préstamos e intereses (Recuperacion de Creditos Catigados)</v>
          </cell>
          <cell r="E3514">
            <v>-3476.09</v>
          </cell>
          <cell r="F3514">
            <v>0</v>
          </cell>
          <cell r="G3514">
            <v>0</v>
          </cell>
          <cell r="H3514">
            <v>-3476.09</v>
          </cell>
          <cell r="I3514">
            <v>-3476.09</v>
          </cell>
          <cell r="J3514">
            <v>0</v>
          </cell>
          <cell r="K3514">
            <v>0</v>
          </cell>
          <cell r="L3514">
            <v>-3476.09</v>
          </cell>
        </row>
        <row r="3515">
          <cell r="A3515" t="str">
            <v>6310010122</v>
          </cell>
          <cell r="B3515">
            <v>18</v>
          </cell>
          <cell r="C3515" t="str">
            <v>63100101USD-095-22</v>
          </cell>
          <cell r="D3515" t="str">
            <v>Recuperaciones de préstamos e intereses (Recuperacion de Creditos Catigados)</v>
          </cell>
          <cell r="E3515">
            <v>-4446.0200000000004</v>
          </cell>
          <cell r="F3515">
            <v>0</v>
          </cell>
          <cell r="G3515">
            <v>0</v>
          </cell>
          <cell r="H3515">
            <v>-4446.0200000000004</v>
          </cell>
          <cell r="I3515">
            <v>-4446.0200000000004</v>
          </cell>
          <cell r="J3515">
            <v>0</v>
          </cell>
          <cell r="K3515">
            <v>0</v>
          </cell>
          <cell r="L3515">
            <v>-4446.0200000000004</v>
          </cell>
        </row>
        <row r="3516">
          <cell r="A3516" t="str">
            <v>6310010123</v>
          </cell>
          <cell r="B3516">
            <v>18</v>
          </cell>
          <cell r="C3516" t="str">
            <v>63100101USD-095-23</v>
          </cell>
          <cell r="D3516" t="str">
            <v>Recuperaciones de préstamos e intereses (Recuperacion de Creditos Catigados)</v>
          </cell>
          <cell r="E3516">
            <v>-864.65</v>
          </cell>
          <cell r="F3516">
            <v>0</v>
          </cell>
          <cell r="G3516">
            <v>0</v>
          </cell>
          <cell r="H3516">
            <v>-864.65</v>
          </cell>
          <cell r="I3516">
            <v>-864.65</v>
          </cell>
          <cell r="J3516">
            <v>0</v>
          </cell>
          <cell r="K3516">
            <v>0</v>
          </cell>
          <cell r="L3516">
            <v>-864.65</v>
          </cell>
        </row>
        <row r="3517">
          <cell r="A3517" t="str">
            <v>6310010124</v>
          </cell>
          <cell r="B3517">
            <v>18</v>
          </cell>
          <cell r="C3517" t="str">
            <v>63100101USD-095-24</v>
          </cell>
          <cell r="D3517" t="str">
            <v>Recuperaciones de préstamos e intereses (Recuperacion de Creditos Catigados)</v>
          </cell>
          <cell r="E3517">
            <v>-4364.67</v>
          </cell>
          <cell r="F3517">
            <v>0</v>
          </cell>
          <cell r="G3517">
            <v>427.57</v>
          </cell>
          <cell r="H3517">
            <v>-4792.24</v>
          </cell>
          <cell r="I3517">
            <v>-4364.67</v>
          </cell>
          <cell r="J3517">
            <v>0</v>
          </cell>
          <cell r="K3517">
            <v>427.57</v>
          </cell>
          <cell r="L3517">
            <v>-4792.24</v>
          </cell>
        </row>
        <row r="3518">
          <cell r="A3518" t="str">
            <v>6310010126</v>
          </cell>
          <cell r="B3518">
            <v>18</v>
          </cell>
          <cell r="C3518" t="str">
            <v>63100101USD-095-26</v>
          </cell>
          <cell r="D3518" t="str">
            <v>Recuperaciones de préstamos e intereses (Recuperacion de Creditos Catigados)</v>
          </cell>
          <cell r="E3518">
            <v>-55.74</v>
          </cell>
          <cell r="F3518">
            <v>0</v>
          </cell>
          <cell r="G3518">
            <v>0</v>
          </cell>
          <cell r="H3518">
            <v>-55.74</v>
          </cell>
          <cell r="I3518">
            <v>-55.74</v>
          </cell>
          <cell r="J3518">
            <v>0</v>
          </cell>
          <cell r="K3518">
            <v>0</v>
          </cell>
          <cell r="L3518">
            <v>-55.74</v>
          </cell>
        </row>
        <row r="3519">
          <cell r="A3519" t="str">
            <v>6310010127</v>
          </cell>
          <cell r="B3519">
            <v>18</v>
          </cell>
          <cell r="C3519" t="str">
            <v>63100101USD-095-27</v>
          </cell>
          <cell r="D3519" t="str">
            <v>Recuperaciones de préstamos e intereses (Recuperacion de Creditos Catigados)</v>
          </cell>
          <cell r="E3519">
            <v>-183.35</v>
          </cell>
          <cell r="F3519">
            <v>1232.46</v>
          </cell>
          <cell r="G3519">
            <v>2887.45</v>
          </cell>
          <cell r="H3519">
            <v>-1838.34</v>
          </cell>
          <cell r="I3519">
            <v>-183.35</v>
          </cell>
          <cell r="J3519">
            <v>1232.46</v>
          </cell>
          <cell r="K3519">
            <v>2887.45</v>
          </cell>
          <cell r="L3519">
            <v>-1838.34</v>
          </cell>
        </row>
        <row r="3520">
          <cell r="A3520" t="str">
            <v>6310010141</v>
          </cell>
          <cell r="B3520">
            <v>18</v>
          </cell>
          <cell r="C3520" t="str">
            <v>63100101USD-095-41</v>
          </cell>
          <cell r="D3520" t="str">
            <v>Recuperaciones de préstamos e intereses (Recuperacion de Creditos Catigados)</v>
          </cell>
          <cell r="E3520">
            <v>-6794.5</v>
          </cell>
          <cell r="F3520">
            <v>0</v>
          </cell>
          <cell r="G3520">
            <v>10416.82</v>
          </cell>
          <cell r="H3520">
            <v>-17211.32</v>
          </cell>
          <cell r="I3520">
            <v>-6794.5</v>
          </cell>
          <cell r="J3520">
            <v>0</v>
          </cell>
          <cell r="K3520">
            <v>10416.82</v>
          </cell>
          <cell r="L3520">
            <v>-17211.32</v>
          </cell>
        </row>
        <row r="3521">
          <cell r="A3521" t="str">
            <v>63100103 U</v>
          </cell>
          <cell r="B3521">
            <v>12</v>
          </cell>
          <cell r="C3521" t="str">
            <v>63100103 USD</v>
          </cell>
          <cell r="D3521" t="str">
            <v>Recuperaciones de gastos de ejercicios anteriores</v>
          </cell>
          <cell r="E3521">
            <v>-171321.97</v>
          </cell>
          <cell r="F3521">
            <v>0</v>
          </cell>
          <cell r="G3521">
            <v>0</v>
          </cell>
          <cell r="H3521">
            <v>-171321.97</v>
          </cell>
          <cell r="I3521">
            <v>-171321.97</v>
          </cell>
          <cell r="J3521">
            <v>0</v>
          </cell>
          <cell r="K3521">
            <v>0</v>
          </cell>
          <cell r="L3521">
            <v>-171321.97</v>
          </cell>
        </row>
        <row r="3522">
          <cell r="A3522" t="str">
            <v>6310010300</v>
          </cell>
          <cell r="B3522">
            <v>18</v>
          </cell>
          <cell r="C3522" t="str">
            <v>63100103USD-595-00</v>
          </cell>
          <cell r="D3522" t="str">
            <v>Recuperaciones de gastos (Ingresos de Gestiones Anteriores)</v>
          </cell>
          <cell r="E3522">
            <v>-81319.42</v>
          </cell>
          <cell r="F3522">
            <v>0</v>
          </cell>
          <cell r="G3522">
            <v>0</v>
          </cell>
          <cell r="H3522">
            <v>-81319.42</v>
          </cell>
          <cell r="I3522">
            <v>-81319.42</v>
          </cell>
          <cell r="J3522">
            <v>0</v>
          </cell>
          <cell r="K3522">
            <v>0</v>
          </cell>
          <cell r="L3522">
            <v>-81319.42</v>
          </cell>
        </row>
        <row r="3523">
          <cell r="A3523" t="str">
            <v>6310010301</v>
          </cell>
          <cell r="B3523">
            <v>18</v>
          </cell>
          <cell r="C3523" t="str">
            <v>63100103USD-595-01</v>
          </cell>
          <cell r="D3523" t="str">
            <v>Recuperaciones de gastos (Ingresos de Gestiones Anteriores)</v>
          </cell>
          <cell r="E3523">
            <v>-435.72</v>
          </cell>
          <cell r="F3523">
            <v>0</v>
          </cell>
          <cell r="G3523">
            <v>0</v>
          </cell>
          <cell r="H3523">
            <v>-435.72</v>
          </cell>
          <cell r="I3523">
            <v>-435.72</v>
          </cell>
          <cell r="J3523">
            <v>0</v>
          </cell>
          <cell r="K3523">
            <v>0</v>
          </cell>
          <cell r="L3523">
            <v>-435.72</v>
          </cell>
        </row>
        <row r="3524">
          <cell r="A3524" t="str">
            <v>6310010303</v>
          </cell>
          <cell r="B3524">
            <v>18</v>
          </cell>
          <cell r="C3524" t="str">
            <v>63100103USD-595-03</v>
          </cell>
          <cell r="D3524" t="str">
            <v>Recuperaciones de gastos (Ingresos de Gestiones Anteriores)</v>
          </cell>
          <cell r="E3524">
            <v>-2398.1999999999998</v>
          </cell>
          <cell r="F3524">
            <v>0</v>
          </cell>
          <cell r="G3524">
            <v>0</v>
          </cell>
          <cell r="H3524">
            <v>-2398.1999999999998</v>
          </cell>
          <cell r="I3524">
            <v>-2398.1999999999998</v>
          </cell>
          <cell r="J3524">
            <v>0</v>
          </cell>
          <cell r="K3524">
            <v>0</v>
          </cell>
          <cell r="L3524">
            <v>-2398.1999999999998</v>
          </cell>
        </row>
        <row r="3525">
          <cell r="A3525" t="str">
            <v>6310010304</v>
          </cell>
          <cell r="B3525">
            <v>18</v>
          </cell>
          <cell r="C3525" t="str">
            <v>63100103USD-595-04</v>
          </cell>
          <cell r="D3525" t="str">
            <v>Recuperaciones de gastos (Ingresos de Gestiones Anteriores)</v>
          </cell>
          <cell r="E3525">
            <v>-123.3</v>
          </cell>
          <cell r="F3525">
            <v>0</v>
          </cell>
          <cell r="G3525">
            <v>0</v>
          </cell>
          <cell r="H3525">
            <v>-123.3</v>
          </cell>
          <cell r="I3525">
            <v>-123.3</v>
          </cell>
          <cell r="J3525">
            <v>0</v>
          </cell>
          <cell r="K3525">
            <v>0</v>
          </cell>
          <cell r="L3525">
            <v>-123.3</v>
          </cell>
        </row>
        <row r="3526">
          <cell r="A3526" t="str">
            <v>6310010308</v>
          </cell>
          <cell r="B3526">
            <v>18</v>
          </cell>
          <cell r="C3526" t="str">
            <v>63100103USD-595-08</v>
          </cell>
          <cell r="D3526" t="str">
            <v>Recuperaciones de gastos (Ingresos de Gestiones Anteriores)</v>
          </cell>
          <cell r="E3526">
            <v>-29103.39</v>
          </cell>
          <cell r="F3526">
            <v>0</v>
          </cell>
          <cell r="G3526">
            <v>0</v>
          </cell>
          <cell r="H3526">
            <v>-29103.39</v>
          </cell>
          <cell r="I3526">
            <v>-29103.39</v>
          </cell>
          <cell r="J3526">
            <v>0</v>
          </cell>
          <cell r="K3526">
            <v>0</v>
          </cell>
          <cell r="L3526">
            <v>-29103.39</v>
          </cell>
        </row>
        <row r="3527">
          <cell r="A3527" t="str">
            <v>6310010312</v>
          </cell>
          <cell r="B3527">
            <v>18</v>
          </cell>
          <cell r="C3527" t="str">
            <v>63100103USD-595-12</v>
          </cell>
          <cell r="D3527" t="str">
            <v>Recuperaciones de gastos (Ingresos de Gestiones Anteriores)</v>
          </cell>
          <cell r="E3527">
            <v>-436.92</v>
          </cell>
          <cell r="F3527">
            <v>0</v>
          </cell>
          <cell r="G3527">
            <v>0</v>
          </cell>
          <cell r="H3527">
            <v>-436.92</v>
          </cell>
          <cell r="I3527">
            <v>-436.92</v>
          </cell>
          <cell r="J3527">
            <v>0</v>
          </cell>
          <cell r="K3527">
            <v>0</v>
          </cell>
          <cell r="L3527">
            <v>-436.92</v>
          </cell>
        </row>
        <row r="3528">
          <cell r="A3528" t="str">
            <v>6310010318</v>
          </cell>
          <cell r="B3528">
            <v>18</v>
          </cell>
          <cell r="C3528" t="str">
            <v>63100103USD-595-18</v>
          </cell>
          <cell r="D3528" t="str">
            <v>Recuperaciones de gastos (Ingresos de Gestiones Anteriores)</v>
          </cell>
          <cell r="E3528">
            <v>-22977.8</v>
          </cell>
          <cell r="F3528">
            <v>0</v>
          </cell>
          <cell r="G3528">
            <v>0</v>
          </cell>
          <cell r="H3528">
            <v>-22977.8</v>
          </cell>
          <cell r="I3528">
            <v>-22977.8</v>
          </cell>
          <cell r="J3528">
            <v>0</v>
          </cell>
          <cell r="K3528">
            <v>0</v>
          </cell>
          <cell r="L3528">
            <v>-22977.8</v>
          </cell>
        </row>
        <row r="3529">
          <cell r="A3529" t="str">
            <v>6310010319</v>
          </cell>
          <cell r="B3529">
            <v>18</v>
          </cell>
          <cell r="C3529" t="str">
            <v>63100103USD-595-19</v>
          </cell>
          <cell r="D3529" t="str">
            <v>Recuperaciones de gastos (Ingresos de Gestiones Anteriores)</v>
          </cell>
          <cell r="E3529">
            <v>-33060.400000000001</v>
          </cell>
          <cell r="F3529">
            <v>0</v>
          </cell>
          <cell r="G3529">
            <v>0</v>
          </cell>
          <cell r="H3529">
            <v>-33060.400000000001</v>
          </cell>
          <cell r="I3529">
            <v>-33060.400000000001</v>
          </cell>
          <cell r="J3529">
            <v>0</v>
          </cell>
          <cell r="K3529">
            <v>0</v>
          </cell>
          <cell r="L3529">
            <v>-33060.400000000001</v>
          </cell>
        </row>
        <row r="3530">
          <cell r="A3530" t="str">
            <v>6310010325</v>
          </cell>
          <cell r="B3530">
            <v>18</v>
          </cell>
          <cell r="C3530" t="str">
            <v>63100103USD-595-25</v>
          </cell>
          <cell r="D3530" t="str">
            <v>Recuperaciones de gastos (Ingresos de Gestiones Anteriores)</v>
          </cell>
          <cell r="E3530">
            <v>-1466.82</v>
          </cell>
          <cell r="F3530">
            <v>0</v>
          </cell>
          <cell r="G3530">
            <v>0</v>
          </cell>
          <cell r="H3530">
            <v>-1466.82</v>
          </cell>
          <cell r="I3530">
            <v>-1466.82</v>
          </cell>
          <cell r="J3530">
            <v>0</v>
          </cell>
          <cell r="K3530">
            <v>0</v>
          </cell>
          <cell r="L3530">
            <v>-1466.82</v>
          </cell>
        </row>
        <row r="3531">
          <cell r="A3531" t="str">
            <v>6310010401</v>
          </cell>
          <cell r="B3531">
            <v>14</v>
          </cell>
          <cell r="C3531" t="str">
            <v>6310010401 USD</v>
          </cell>
          <cell r="D3531" t="str">
            <v>Liberacion Rva. de Saneamiento Capital Oblig.</v>
          </cell>
          <cell r="E3531">
            <v>-419952.36</v>
          </cell>
          <cell r="F3531">
            <v>0</v>
          </cell>
          <cell r="G3531">
            <v>6354.92</v>
          </cell>
          <cell r="H3531">
            <v>-426307.28</v>
          </cell>
          <cell r="I3531">
            <v>-419952.36</v>
          </cell>
          <cell r="J3531">
            <v>0</v>
          </cell>
          <cell r="K3531">
            <v>6354.92</v>
          </cell>
          <cell r="L3531">
            <v>-426307.28</v>
          </cell>
        </row>
        <row r="3532">
          <cell r="A3532" t="str">
            <v>631001040201</v>
          </cell>
          <cell r="B3532">
            <v>20</v>
          </cell>
          <cell r="C3532" t="str">
            <v>6310010401USD-350-02</v>
          </cell>
          <cell r="D3532" t="str">
            <v>Liberacion Rva. de Saneamiento Capital Oblig. (Liberacion de Previsiones - Otros</v>
          </cell>
          <cell r="E3532">
            <v>-22392.58</v>
          </cell>
          <cell r="F3532">
            <v>0</v>
          </cell>
          <cell r="G3532">
            <v>1050.5</v>
          </cell>
          <cell r="H3532">
            <v>-23443.08</v>
          </cell>
          <cell r="I3532">
            <v>-22392.58</v>
          </cell>
          <cell r="J3532">
            <v>0</v>
          </cell>
          <cell r="K3532">
            <v>1050.5</v>
          </cell>
          <cell r="L3532">
            <v>-23443.08</v>
          </cell>
        </row>
        <row r="3533">
          <cell r="A3533" t="str">
            <v>631001040301</v>
          </cell>
          <cell r="B3533">
            <v>20</v>
          </cell>
          <cell r="C3533" t="str">
            <v>6310010401USD-350-03</v>
          </cell>
          <cell r="D3533" t="str">
            <v>Liberacion Rva. de Saneamiento Capital Oblig. (Liberacion de Previsiones - Otros</v>
          </cell>
          <cell r="E3533">
            <v>-61568.04</v>
          </cell>
          <cell r="F3533">
            <v>0</v>
          </cell>
          <cell r="G3533">
            <v>729.95</v>
          </cell>
          <cell r="H3533">
            <v>-62297.99</v>
          </cell>
          <cell r="I3533">
            <v>-61568.04</v>
          </cell>
          <cell r="J3533">
            <v>0</v>
          </cell>
          <cell r="K3533">
            <v>729.95</v>
          </cell>
          <cell r="L3533">
            <v>-62297.99</v>
          </cell>
        </row>
        <row r="3534">
          <cell r="A3534" t="str">
            <v>631001040401</v>
          </cell>
          <cell r="B3534">
            <v>20</v>
          </cell>
          <cell r="C3534" t="str">
            <v>6310010401USD-350-04</v>
          </cell>
          <cell r="D3534" t="str">
            <v>Liberacion Rva. de Saneamiento Capital Oblig. (Liberacion de Previsiones - Otros</v>
          </cell>
          <cell r="E3534">
            <v>-17739.04</v>
          </cell>
          <cell r="F3534">
            <v>0</v>
          </cell>
          <cell r="G3534">
            <v>33.56</v>
          </cell>
          <cell r="H3534">
            <v>-17772.599999999999</v>
          </cell>
          <cell r="I3534">
            <v>-17739.04</v>
          </cell>
          <cell r="J3534">
            <v>0</v>
          </cell>
          <cell r="K3534">
            <v>33.56</v>
          </cell>
          <cell r="L3534">
            <v>-17772.599999999999</v>
          </cell>
        </row>
        <row r="3535">
          <cell r="A3535" t="str">
            <v>631001040501</v>
          </cell>
          <cell r="B3535">
            <v>20</v>
          </cell>
          <cell r="C3535" t="str">
            <v>6310010401USD-350-05</v>
          </cell>
          <cell r="D3535" t="str">
            <v>Liberacion Rva. de Saneamiento Capital Oblig. (Liberacion de Previsiones - Otros</v>
          </cell>
          <cell r="E3535">
            <v>-55435.32</v>
          </cell>
          <cell r="F3535">
            <v>0</v>
          </cell>
          <cell r="G3535">
            <v>831.88</v>
          </cell>
          <cell r="H3535">
            <v>-56267.199999999997</v>
          </cell>
          <cell r="I3535">
            <v>-55435.32</v>
          </cell>
          <cell r="J3535">
            <v>0</v>
          </cell>
          <cell r="K3535">
            <v>831.88</v>
          </cell>
          <cell r="L3535">
            <v>-56267.199999999997</v>
          </cell>
        </row>
        <row r="3536">
          <cell r="A3536" t="str">
            <v>631001040701</v>
          </cell>
          <cell r="B3536">
            <v>20</v>
          </cell>
          <cell r="C3536" t="str">
            <v>6310010401USD-350-07</v>
          </cell>
          <cell r="D3536" t="str">
            <v>Liberacion Rva. de Saneamiento Capital Oblig. (Liberacion de Previsiones - Otros</v>
          </cell>
          <cell r="E3536">
            <v>-15920.99</v>
          </cell>
          <cell r="F3536">
            <v>0</v>
          </cell>
          <cell r="G3536">
            <v>446.75</v>
          </cell>
          <cell r="H3536">
            <v>-16367.74</v>
          </cell>
          <cell r="I3536">
            <v>-15920.99</v>
          </cell>
          <cell r="J3536">
            <v>0</v>
          </cell>
          <cell r="K3536">
            <v>446.75</v>
          </cell>
          <cell r="L3536">
            <v>-16367.74</v>
          </cell>
        </row>
        <row r="3537">
          <cell r="A3537" t="str">
            <v>631001040801</v>
          </cell>
          <cell r="B3537">
            <v>20</v>
          </cell>
          <cell r="C3537" t="str">
            <v>6310010401USD-350-08</v>
          </cell>
          <cell r="D3537" t="str">
            <v>Liberacion Rva. de Saneamiento Capital Oblig. (Liberacion de Previsiones - Otros</v>
          </cell>
          <cell r="E3537">
            <v>-15266.04</v>
          </cell>
          <cell r="F3537">
            <v>0</v>
          </cell>
          <cell r="G3537">
            <v>230.82</v>
          </cell>
          <cell r="H3537">
            <v>-15496.86</v>
          </cell>
          <cell r="I3537">
            <v>-15266.04</v>
          </cell>
          <cell r="J3537">
            <v>0</v>
          </cell>
          <cell r="K3537">
            <v>230.82</v>
          </cell>
          <cell r="L3537">
            <v>-15496.86</v>
          </cell>
        </row>
        <row r="3538">
          <cell r="A3538" t="str">
            <v>631001041001</v>
          </cell>
          <cell r="B3538">
            <v>20</v>
          </cell>
          <cell r="C3538" t="str">
            <v>6310010401USD-350-10</v>
          </cell>
          <cell r="D3538" t="str">
            <v>Liberacion Rva. de Saneamiento Capital Oblig. (Liberacion de Previsiones - Otros</v>
          </cell>
          <cell r="E3538">
            <v>-15189.49</v>
          </cell>
          <cell r="F3538">
            <v>0</v>
          </cell>
          <cell r="G3538">
            <v>50.44</v>
          </cell>
          <cell r="H3538">
            <v>-15239.93</v>
          </cell>
          <cell r="I3538">
            <v>-15189.49</v>
          </cell>
          <cell r="J3538">
            <v>0</v>
          </cell>
          <cell r="K3538">
            <v>50.44</v>
          </cell>
          <cell r="L3538">
            <v>-15239.93</v>
          </cell>
        </row>
        <row r="3539">
          <cell r="A3539" t="str">
            <v>631001041101</v>
          </cell>
          <cell r="B3539">
            <v>20</v>
          </cell>
          <cell r="C3539" t="str">
            <v>6310010401USD-350-11</v>
          </cell>
          <cell r="D3539" t="str">
            <v>Liberacion Rva. de Saneamiento Capital Oblig. (Liberacion de Previsiones - Otros</v>
          </cell>
          <cell r="E3539">
            <v>-20650.61</v>
          </cell>
          <cell r="F3539">
            <v>0</v>
          </cell>
          <cell r="G3539">
            <v>75.19</v>
          </cell>
          <cell r="H3539">
            <v>-20725.8</v>
          </cell>
          <cell r="I3539">
            <v>-20650.61</v>
          </cell>
          <cell r="J3539">
            <v>0</v>
          </cell>
          <cell r="K3539">
            <v>75.19</v>
          </cell>
          <cell r="L3539">
            <v>-20725.8</v>
          </cell>
        </row>
        <row r="3540">
          <cell r="A3540" t="str">
            <v>631001041201</v>
          </cell>
          <cell r="B3540">
            <v>20</v>
          </cell>
          <cell r="C3540" t="str">
            <v>6310010401USD-350-12</v>
          </cell>
          <cell r="D3540" t="str">
            <v>Liberacion Rva. de Saneamiento Capital Oblig. (Liberacion de Previsiones - Otros</v>
          </cell>
          <cell r="E3540">
            <v>-7561.47</v>
          </cell>
          <cell r="F3540">
            <v>0</v>
          </cell>
          <cell r="G3540">
            <v>90.53</v>
          </cell>
          <cell r="H3540">
            <v>-7652</v>
          </cell>
          <cell r="I3540">
            <v>-7561.47</v>
          </cell>
          <cell r="J3540">
            <v>0</v>
          </cell>
          <cell r="K3540">
            <v>90.53</v>
          </cell>
          <cell r="L3540">
            <v>-7652</v>
          </cell>
        </row>
        <row r="3541">
          <cell r="A3541" t="str">
            <v>631001041301</v>
          </cell>
          <cell r="B3541">
            <v>20</v>
          </cell>
          <cell r="C3541" t="str">
            <v>6310010401USD-350-13</v>
          </cell>
          <cell r="D3541" t="str">
            <v>Liberacion Rva. de Saneamiento Capital Oblig. (Liberacion de Previsiones - Otros</v>
          </cell>
          <cell r="E3541">
            <v>-26538.45</v>
          </cell>
          <cell r="F3541">
            <v>0</v>
          </cell>
          <cell r="G3541">
            <v>521.85</v>
          </cell>
          <cell r="H3541">
            <v>-27060.3</v>
          </cell>
          <cell r="I3541">
            <v>-26538.45</v>
          </cell>
          <cell r="J3541">
            <v>0</v>
          </cell>
          <cell r="K3541">
            <v>521.85</v>
          </cell>
          <cell r="L3541">
            <v>-27060.3</v>
          </cell>
        </row>
        <row r="3542">
          <cell r="A3542" t="str">
            <v>631001041701</v>
          </cell>
          <cell r="B3542">
            <v>20</v>
          </cell>
          <cell r="C3542" t="str">
            <v>6310010401USD-350-17</v>
          </cell>
          <cell r="D3542" t="str">
            <v>Liberacion Rva. de Saneamiento Capital Oblig. (Liberacion de Previsiones - Otros</v>
          </cell>
          <cell r="E3542">
            <v>-10155.6</v>
          </cell>
          <cell r="F3542">
            <v>0</v>
          </cell>
          <cell r="G3542">
            <v>5.8</v>
          </cell>
          <cell r="H3542">
            <v>-10161.4</v>
          </cell>
          <cell r="I3542">
            <v>-10155.6</v>
          </cell>
          <cell r="J3542">
            <v>0</v>
          </cell>
          <cell r="K3542">
            <v>5.8</v>
          </cell>
          <cell r="L3542">
            <v>-10161.4</v>
          </cell>
        </row>
        <row r="3543">
          <cell r="A3543" t="str">
            <v>631001041801</v>
          </cell>
          <cell r="B3543">
            <v>20</v>
          </cell>
          <cell r="C3543" t="str">
            <v>6310010401USD-350-18</v>
          </cell>
          <cell r="D3543" t="str">
            <v>Liberacion Rva. de Saneamiento Capital Oblig. (Liberacion de Previsiones - Otros</v>
          </cell>
          <cell r="E3543">
            <v>-4033.59</v>
          </cell>
          <cell r="F3543">
            <v>0</v>
          </cell>
          <cell r="G3543">
            <v>538.47</v>
          </cell>
          <cell r="H3543">
            <v>-4572.0600000000004</v>
          </cell>
          <cell r="I3543">
            <v>-4033.59</v>
          </cell>
          <cell r="J3543">
            <v>0</v>
          </cell>
          <cell r="K3543">
            <v>538.47</v>
          </cell>
          <cell r="L3543">
            <v>-4572.0600000000004</v>
          </cell>
        </row>
        <row r="3544">
          <cell r="A3544" t="str">
            <v>631001041901</v>
          </cell>
          <cell r="B3544">
            <v>20</v>
          </cell>
          <cell r="C3544" t="str">
            <v>6310010401USD-350-19</v>
          </cell>
          <cell r="D3544" t="str">
            <v>Liberacion Rva. de Saneamiento Capital Oblig. (Liberacion de Previsiones - Otros</v>
          </cell>
          <cell r="E3544">
            <v>-6182.25</v>
          </cell>
          <cell r="F3544">
            <v>0</v>
          </cell>
          <cell r="G3544">
            <v>125.25</v>
          </cell>
          <cell r="H3544">
            <v>-6307.5</v>
          </cell>
          <cell r="I3544">
            <v>-6182.25</v>
          </cell>
          <cell r="J3544">
            <v>0</v>
          </cell>
          <cell r="K3544">
            <v>125.25</v>
          </cell>
          <cell r="L3544">
            <v>-6307.5</v>
          </cell>
        </row>
        <row r="3545">
          <cell r="A3545" t="str">
            <v>631001042201</v>
          </cell>
          <cell r="B3545">
            <v>20</v>
          </cell>
          <cell r="C3545" t="str">
            <v>6310010401USD-350-22</v>
          </cell>
          <cell r="D3545" t="str">
            <v>Liberacion Rva. de Saneamiento Capital Oblig. (Liberacion de Previsiones - Otros</v>
          </cell>
          <cell r="E3545">
            <v>-81723.78</v>
          </cell>
          <cell r="F3545">
            <v>0</v>
          </cell>
          <cell r="G3545">
            <v>211.07</v>
          </cell>
          <cell r="H3545">
            <v>-81934.850000000006</v>
          </cell>
          <cell r="I3545">
            <v>-81723.78</v>
          </cell>
          <cell r="J3545">
            <v>0</v>
          </cell>
          <cell r="K3545">
            <v>211.07</v>
          </cell>
          <cell r="L3545">
            <v>-81934.850000000006</v>
          </cell>
        </row>
        <row r="3546">
          <cell r="A3546" t="str">
            <v>631001042301</v>
          </cell>
          <cell r="B3546">
            <v>20</v>
          </cell>
          <cell r="C3546" t="str">
            <v>6310010401USD-350-23</v>
          </cell>
          <cell r="D3546" t="str">
            <v>Liberacion Rva. de Saneamiento Capital Oblig. (Liberacion de Previsiones - Otros</v>
          </cell>
          <cell r="E3546">
            <v>-5074.05</v>
          </cell>
          <cell r="F3546">
            <v>0</v>
          </cell>
          <cell r="G3546">
            <v>76.75</v>
          </cell>
          <cell r="H3546">
            <v>-5150.8</v>
          </cell>
          <cell r="I3546">
            <v>-5074.05</v>
          </cell>
          <cell r="J3546">
            <v>0</v>
          </cell>
          <cell r="K3546">
            <v>76.75</v>
          </cell>
          <cell r="L3546">
            <v>-5150.8</v>
          </cell>
        </row>
        <row r="3547">
          <cell r="A3547" t="str">
            <v>631001042401</v>
          </cell>
          <cell r="B3547">
            <v>20</v>
          </cell>
          <cell r="C3547" t="str">
            <v>6310010401USD-350-24</v>
          </cell>
          <cell r="D3547" t="str">
            <v>Liberacion Rva. de Saneamiento Capital Oblig. (Liberacion de Previsiones - Otros</v>
          </cell>
          <cell r="E3547">
            <v>-5972.14</v>
          </cell>
          <cell r="F3547">
            <v>0</v>
          </cell>
          <cell r="G3547">
            <v>566.5</v>
          </cell>
          <cell r="H3547">
            <v>-6538.64</v>
          </cell>
          <cell r="I3547">
            <v>-5972.14</v>
          </cell>
          <cell r="J3547">
            <v>0</v>
          </cell>
          <cell r="K3547">
            <v>566.5</v>
          </cell>
          <cell r="L3547">
            <v>-6538.64</v>
          </cell>
        </row>
        <row r="3548">
          <cell r="A3548" t="str">
            <v>631001042601</v>
          </cell>
          <cell r="B3548">
            <v>20</v>
          </cell>
          <cell r="C3548" t="str">
            <v>6310010401USD-350-26</v>
          </cell>
          <cell r="D3548" t="str">
            <v>Liberacion Rva. de Saneamiento Capital Oblig. (Liberacion de Previsiones - Otros</v>
          </cell>
          <cell r="E3548">
            <v>-3292.99</v>
          </cell>
          <cell r="F3548">
            <v>0</v>
          </cell>
          <cell r="G3548">
            <v>23.02</v>
          </cell>
          <cell r="H3548">
            <v>-3316.01</v>
          </cell>
          <cell r="I3548">
            <v>-3292.99</v>
          </cell>
          <cell r="J3548">
            <v>0</v>
          </cell>
          <cell r="K3548">
            <v>23.02</v>
          </cell>
          <cell r="L3548">
            <v>-3316.01</v>
          </cell>
        </row>
        <row r="3549">
          <cell r="A3549" t="str">
            <v>631001042701</v>
          </cell>
          <cell r="B3549">
            <v>20</v>
          </cell>
          <cell r="C3549" t="str">
            <v>6310010401USD-350-27</v>
          </cell>
          <cell r="D3549" t="str">
            <v>Liberacion Rva. de Saneamiento Capital Oblig. (Liberacion de Previsiones - Otros</v>
          </cell>
          <cell r="E3549">
            <v>-2468.1</v>
          </cell>
          <cell r="F3549">
            <v>0</v>
          </cell>
          <cell r="G3549">
            <v>1.91</v>
          </cell>
          <cell r="H3549">
            <v>-2470.0100000000002</v>
          </cell>
          <cell r="I3549">
            <v>-2468.1</v>
          </cell>
          <cell r="J3549">
            <v>0</v>
          </cell>
          <cell r="K3549">
            <v>1.91</v>
          </cell>
          <cell r="L3549">
            <v>-2470.0100000000002</v>
          </cell>
        </row>
        <row r="3550">
          <cell r="A3550" t="str">
            <v>631001043101</v>
          </cell>
          <cell r="B3550">
            <v>20</v>
          </cell>
          <cell r="C3550" t="str">
            <v>6310010401USD-350-31</v>
          </cell>
          <cell r="D3550" t="str">
            <v>Liberacion Rva. de Saneamiento Capital Oblig. (Liberacion de Previsiones - Otros</v>
          </cell>
          <cell r="E3550">
            <v>-6350.5</v>
          </cell>
          <cell r="F3550">
            <v>0</v>
          </cell>
          <cell r="G3550">
            <v>40.119999999999997</v>
          </cell>
          <cell r="H3550">
            <v>-6390.62</v>
          </cell>
          <cell r="I3550">
            <v>-6350.5</v>
          </cell>
          <cell r="J3550">
            <v>0</v>
          </cell>
          <cell r="K3550">
            <v>40.119999999999997</v>
          </cell>
          <cell r="L3550">
            <v>-6390.62</v>
          </cell>
        </row>
        <row r="3551">
          <cell r="A3551" t="str">
            <v>631001044101</v>
          </cell>
          <cell r="B3551">
            <v>20</v>
          </cell>
          <cell r="C3551" t="str">
            <v>6310010401USD-350-41</v>
          </cell>
          <cell r="D3551" t="str">
            <v>Liberacion Rva. de Saneamiento Capital Oblig. (Liberacion de Previsiones - Otros</v>
          </cell>
          <cell r="E3551">
            <v>-36437.33</v>
          </cell>
          <cell r="F3551">
            <v>0</v>
          </cell>
          <cell r="G3551">
            <v>704.56</v>
          </cell>
          <cell r="H3551">
            <v>-37141.89</v>
          </cell>
          <cell r="I3551">
            <v>-36437.33</v>
          </cell>
          <cell r="J3551">
            <v>0</v>
          </cell>
          <cell r="K3551">
            <v>704.56</v>
          </cell>
          <cell r="L3551">
            <v>-37141.89</v>
          </cell>
        </row>
        <row r="3552">
          <cell r="A3552" t="str">
            <v>6310010402</v>
          </cell>
          <cell r="B3552">
            <v>14</v>
          </cell>
          <cell r="C3552" t="str">
            <v>6310010402 USD</v>
          </cell>
          <cell r="D3552" t="str">
            <v>Liberacion Rva. de Saneamiento Capital Vol.</v>
          </cell>
          <cell r="E3552">
            <v>-122844.17</v>
          </cell>
          <cell r="F3552">
            <v>0</v>
          </cell>
          <cell r="G3552">
            <v>1856.69</v>
          </cell>
          <cell r="H3552">
            <v>-124700.86</v>
          </cell>
          <cell r="I3552">
            <v>-122844.17</v>
          </cell>
          <cell r="J3552">
            <v>0</v>
          </cell>
          <cell r="K3552">
            <v>1856.69</v>
          </cell>
          <cell r="L3552">
            <v>-124700.86</v>
          </cell>
        </row>
        <row r="3553">
          <cell r="A3553" t="str">
            <v>631001040302</v>
          </cell>
          <cell r="B3553">
            <v>20</v>
          </cell>
          <cell r="C3553" t="str">
            <v>6310010402USD-350-03</v>
          </cell>
          <cell r="D3553" t="str">
            <v>Liberacion Rva. de Saneamiento Capital Vol. (Liberacion de Previsiones - Otros A</v>
          </cell>
          <cell r="E3553">
            <v>-5306.83</v>
          </cell>
          <cell r="F3553">
            <v>0</v>
          </cell>
          <cell r="G3553">
            <v>0</v>
          </cell>
          <cell r="H3553">
            <v>-5306.83</v>
          </cell>
          <cell r="I3553">
            <v>-5306.83</v>
          </cell>
          <cell r="J3553">
            <v>0</v>
          </cell>
          <cell r="K3553">
            <v>0</v>
          </cell>
          <cell r="L3553">
            <v>-5306.83</v>
          </cell>
        </row>
        <row r="3554">
          <cell r="A3554" t="str">
            <v>631001040402</v>
          </cell>
          <cell r="B3554">
            <v>20</v>
          </cell>
          <cell r="C3554" t="str">
            <v>6310010402USD-350-04</v>
          </cell>
          <cell r="D3554" t="str">
            <v>Liberacion Rva. de Saneamiento Capital Vol. (Liberacion de Previsiones - Otros A</v>
          </cell>
          <cell r="E3554">
            <v>-2232.38</v>
          </cell>
          <cell r="F3554">
            <v>0</v>
          </cell>
          <cell r="G3554">
            <v>0</v>
          </cell>
          <cell r="H3554">
            <v>-2232.38</v>
          </cell>
          <cell r="I3554">
            <v>-2232.38</v>
          </cell>
          <cell r="J3554">
            <v>0</v>
          </cell>
          <cell r="K3554">
            <v>0</v>
          </cell>
          <cell r="L3554">
            <v>-2232.38</v>
          </cell>
        </row>
        <row r="3555">
          <cell r="A3555" t="str">
            <v>631001040502</v>
          </cell>
          <cell r="B3555">
            <v>20</v>
          </cell>
          <cell r="C3555" t="str">
            <v>6310010402USD-350-05</v>
          </cell>
          <cell r="D3555" t="str">
            <v>Liberacion Rva. de Saneamiento Capital Vol. (Liberacion de Previsiones - Otros A</v>
          </cell>
          <cell r="E3555">
            <v>-460.41</v>
          </cell>
          <cell r="F3555">
            <v>0</v>
          </cell>
          <cell r="G3555">
            <v>0</v>
          </cell>
          <cell r="H3555">
            <v>-460.41</v>
          </cell>
          <cell r="I3555">
            <v>-460.41</v>
          </cell>
          <cell r="J3555">
            <v>0</v>
          </cell>
          <cell r="K3555">
            <v>0</v>
          </cell>
          <cell r="L3555">
            <v>-460.41</v>
          </cell>
        </row>
        <row r="3556">
          <cell r="A3556" t="str">
            <v>631001040702</v>
          </cell>
          <cell r="B3556">
            <v>20</v>
          </cell>
          <cell r="C3556" t="str">
            <v>6310010402USD-350-07</v>
          </cell>
          <cell r="D3556" t="str">
            <v>Liberacion Rva. de Saneamiento Capital Vol. (Liberacion de Previsiones - Otros A</v>
          </cell>
          <cell r="E3556">
            <v>-11532.61</v>
          </cell>
          <cell r="F3556">
            <v>0</v>
          </cell>
          <cell r="G3556">
            <v>0</v>
          </cell>
          <cell r="H3556">
            <v>-11532.61</v>
          </cell>
          <cell r="I3556">
            <v>-11532.61</v>
          </cell>
          <cell r="J3556">
            <v>0</v>
          </cell>
          <cell r="K3556">
            <v>0</v>
          </cell>
          <cell r="L3556">
            <v>-11532.61</v>
          </cell>
        </row>
        <row r="3557">
          <cell r="A3557" t="str">
            <v>631001040802</v>
          </cell>
          <cell r="B3557">
            <v>20</v>
          </cell>
          <cell r="C3557" t="str">
            <v>6310010402USD-350-08</v>
          </cell>
          <cell r="D3557" t="str">
            <v>Liberacion Rva. de Saneamiento Capital Vol. (Liberacion de Previsiones - Otros A</v>
          </cell>
          <cell r="E3557">
            <v>-5061.4399999999996</v>
          </cell>
          <cell r="F3557">
            <v>0</v>
          </cell>
          <cell r="G3557">
            <v>0</v>
          </cell>
          <cell r="H3557">
            <v>-5061.4399999999996</v>
          </cell>
          <cell r="I3557">
            <v>-5061.4399999999996</v>
          </cell>
          <cell r="J3557">
            <v>0</v>
          </cell>
          <cell r="K3557">
            <v>0</v>
          </cell>
          <cell r="L3557">
            <v>-5061.4399999999996</v>
          </cell>
        </row>
        <row r="3558">
          <cell r="A3558" t="str">
            <v>631001041002</v>
          </cell>
          <cell r="B3558">
            <v>20</v>
          </cell>
          <cell r="C3558" t="str">
            <v>6310010402USD-350-10</v>
          </cell>
          <cell r="D3558" t="str">
            <v>Liberacion Rva. de Saneamiento Capital Vol. (Liberacion de Previsiones - Otros A</v>
          </cell>
          <cell r="E3558">
            <v>-12519.91</v>
          </cell>
          <cell r="F3558">
            <v>0</v>
          </cell>
          <cell r="G3558">
            <v>0</v>
          </cell>
          <cell r="H3558">
            <v>-12519.91</v>
          </cell>
          <cell r="I3558">
            <v>-12519.91</v>
          </cell>
          <cell r="J3558">
            <v>0</v>
          </cell>
          <cell r="K3558">
            <v>0</v>
          </cell>
          <cell r="L3558">
            <v>-12519.91</v>
          </cell>
        </row>
        <row r="3559">
          <cell r="A3559" t="str">
            <v>631001041102</v>
          </cell>
          <cell r="B3559">
            <v>20</v>
          </cell>
          <cell r="C3559" t="str">
            <v>6310010402USD-350-11</v>
          </cell>
          <cell r="D3559" t="str">
            <v>Liberacion Rva. de Saneamiento Capital Vol. (Liberacion de Previsiones - Otros A</v>
          </cell>
          <cell r="E3559">
            <v>-3216.26</v>
          </cell>
          <cell r="F3559">
            <v>0</v>
          </cell>
          <cell r="G3559">
            <v>0</v>
          </cell>
          <cell r="H3559">
            <v>-3216.26</v>
          </cell>
          <cell r="I3559">
            <v>-3216.26</v>
          </cell>
          <cell r="J3559">
            <v>0</v>
          </cell>
          <cell r="K3559">
            <v>0</v>
          </cell>
          <cell r="L3559">
            <v>-3216.26</v>
          </cell>
        </row>
        <row r="3560">
          <cell r="A3560" t="str">
            <v>631001041202</v>
          </cell>
          <cell r="B3560">
            <v>20</v>
          </cell>
          <cell r="C3560" t="str">
            <v>6310010402USD-350-12</v>
          </cell>
          <cell r="D3560" t="str">
            <v>Liberacion Rva. de Saneamiento Capital Vol. (Liberacion de Previsiones - Otros A</v>
          </cell>
          <cell r="E3560">
            <v>-1769.09</v>
          </cell>
          <cell r="F3560">
            <v>0</v>
          </cell>
          <cell r="G3560">
            <v>0</v>
          </cell>
          <cell r="H3560">
            <v>-1769.09</v>
          </cell>
          <cell r="I3560">
            <v>-1769.09</v>
          </cell>
          <cell r="J3560">
            <v>0</v>
          </cell>
          <cell r="K3560">
            <v>0</v>
          </cell>
          <cell r="L3560">
            <v>-1769.09</v>
          </cell>
        </row>
        <row r="3561">
          <cell r="A3561" t="str">
            <v>631001041302</v>
          </cell>
          <cell r="B3561">
            <v>20</v>
          </cell>
          <cell r="C3561" t="str">
            <v>6310010402USD-350-13</v>
          </cell>
          <cell r="D3561" t="str">
            <v>Liberacion Rva. de Saneamiento Capital Vol. (Liberacion de Previsiones - Otros A</v>
          </cell>
          <cell r="E3561">
            <v>-34310.21</v>
          </cell>
          <cell r="F3561">
            <v>0</v>
          </cell>
          <cell r="G3561">
            <v>0</v>
          </cell>
          <cell r="H3561">
            <v>-34310.21</v>
          </cell>
          <cell r="I3561">
            <v>-34310.21</v>
          </cell>
          <cell r="J3561">
            <v>0</v>
          </cell>
          <cell r="K3561">
            <v>0</v>
          </cell>
          <cell r="L3561">
            <v>-34310.21</v>
          </cell>
        </row>
        <row r="3562">
          <cell r="A3562" t="str">
            <v>631001041702</v>
          </cell>
          <cell r="B3562">
            <v>20</v>
          </cell>
          <cell r="C3562" t="str">
            <v>6310010402USD-350-17</v>
          </cell>
          <cell r="D3562" t="str">
            <v>Liberacion Rva. de Saneamiento Capital Vol. (Liberacion de Previsiones - Otros A</v>
          </cell>
          <cell r="E3562">
            <v>-2466.4899999999998</v>
          </cell>
          <cell r="F3562">
            <v>0</v>
          </cell>
          <cell r="G3562">
            <v>0</v>
          </cell>
          <cell r="H3562">
            <v>-2466.4899999999998</v>
          </cell>
          <cell r="I3562">
            <v>-2466.4899999999998</v>
          </cell>
          <cell r="J3562">
            <v>0</v>
          </cell>
          <cell r="K3562">
            <v>0</v>
          </cell>
          <cell r="L3562">
            <v>-2466.4899999999998</v>
          </cell>
        </row>
        <row r="3563">
          <cell r="A3563" t="str">
            <v>631001041802</v>
          </cell>
          <cell r="B3563">
            <v>20</v>
          </cell>
          <cell r="C3563" t="str">
            <v>6310010402USD-350-18</v>
          </cell>
          <cell r="D3563" t="str">
            <v>Liberacion Rva. de Saneamiento Capital Vol. (Liberacion de Previsiones - Otros A</v>
          </cell>
          <cell r="E3563">
            <v>-641.12</v>
          </cell>
          <cell r="F3563">
            <v>0</v>
          </cell>
          <cell r="G3563">
            <v>0</v>
          </cell>
          <cell r="H3563">
            <v>-641.12</v>
          </cell>
          <cell r="I3563">
            <v>-641.12</v>
          </cell>
          <cell r="J3563">
            <v>0</v>
          </cell>
          <cell r="K3563">
            <v>0</v>
          </cell>
          <cell r="L3563">
            <v>-641.12</v>
          </cell>
        </row>
        <row r="3564">
          <cell r="A3564" t="str">
            <v>631001041902</v>
          </cell>
          <cell r="B3564">
            <v>20</v>
          </cell>
          <cell r="C3564" t="str">
            <v>6310010402USD-350-19</v>
          </cell>
          <cell r="D3564" t="str">
            <v>Liberacion Rva. de Saneamiento Capital Vol. (Liberacion de Previsiones - Otros A</v>
          </cell>
          <cell r="E3564">
            <v>-709</v>
          </cell>
          <cell r="F3564">
            <v>0</v>
          </cell>
          <cell r="G3564">
            <v>0</v>
          </cell>
          <cell r="H3564">
            <v>-709</v>
          </cell>
          <cell r="I3564">
            <v>-709</v>
          </cell>
          <cell r="J3564">
            <v>0</v>
          </cell>
          <cell r="K3564">
            <v>0</v>
          </cell>
          <cell r="L3564">
            <v>-709</v>
          </cell>
        </row>
        <row r="3565">
          <cell r="A3565" t="str">
            <v>631001042202</v>
          </cell>
          <cell r="B3565">
            <v>20</v>
          </cell>
          <cell r="C3565" t="str">
            <v>6310010402USD-350-22</v>
          </cell>
          <cell r="D3565" t="str">
            <v>Liberacion Rva. de Saneamiento Capital Vol. (Liberacion de Previsiones - Otros A</v>
          </cell>
          <cell r="E3565">
            <v>-2646.19</v>
          </cell>
          <cell r="F3565">
            <v>0</v>
          </cell>
          <cell r="G3565">
            <v>0</v>
          </cell>
          <cell r="H3565">
            <v>-2646.19</v>
          </cell>
          <cell r="I3565">
            <v>-2646.19</v>
          </cell>
          <cell r="J3565">
            <v>0</v>
          </cell>
          <cell r="K3565">
            <v>0</v>
          </cell>
          <cell r="L3565">
            <v>-2646.19</v>
          </cell>
        </row>
        <row r="3566">
          <cell r="A3566" t="str">
            <v>631001042302</v>
          </cell>
          <cell r="B3566">
            <v>20</v>
          </cell>
          <cell r="C3566" t="str">
            <v>6310010402USD-350-23</v>
          </cell>
          <cell r="D3566" t="str">
            <v>Liberacion Rva. de Saneamiento Capital Vol. (Liberacion de Previsiones - Otros A</v>
          </cell>
          <cell r="E3566">
            <v>-3599.01</v>
          </cell>
          <cell r="F3566">
            <v>0</v>
          </cell>
          <cell r="G3566">
            <v>0</v>
          </cell>
          <cell r="H3566">
            <v>-3599.01</v>
          </cell>
          <cell r="I3566">
            <v>-3599.01</v>
          </cell>
          <cell r="J3566">
            <v>0</v>
          </cell>
          <cell r="K3566">
            <v>0</v>
          </cell>
          <cell r="L3566">
            <v>-3599.01</v>
          </cell>
        </row>
        <row r="3567">
          <cell r="A3567" t="str">
            <v>631001042402</v>
          </cell>
          <cell r="B3567">
            <v>20</v>
          </cell>
          <cell r="C3567" t="str">
            <v>6310010402USD-350-24</v>
          </cell>
          <cell r="D3567" t="str">
            <v>Liberacion Rva. de Saneamiento Capital Vol. (Liberacion de Previsiones - Otros A</v>
          </cell>
          <cell r="E3567">
            <v>-1765.45</v>
          </cell>
          <cell r="F3567">
            <v>0</v>
          </cell>
          <cell r="G3567">
            <v>0</v>
          </cell>
          <cell r="H3567">
            <v>-1765.45</v>
          </cell>
          <cell r="I3567">
            <v>-1765.45</v>
          </cell>
          <cell r="J3567">
            <v>0</v>
          </cell>
          <cell r="K3567">
            <v>0</v>
          </cell>
          <cell r="L3567">
            <v>-1765.45</v>
          </cell>
        </row>
        <row r="3568">
          <cell r="A3568" t="str">
            <v>631001042702</v>
          </cell>
          <cell r="B3568">
            <v>20</v>
          </cell>
          <cell r="C3568" t="str">
            <v>6310010402USD-350-27</v>
          </cell>
          <cell r="D3568" t="str">
            <v>Liberacion Rva. de Saneamiento Capital Vol. (Liberacion de Previsiones - Otros A</v>
          </cell>
          <cell r="E3568">
            <v>-3400.42</v>
          </cell>
          <cell r="F3568">
            <v>0</v>
          </cell>
          <cell r="G3568">
            <v>0</v>
          </cell>
          <cell r="H3568">
            <v>-3400.42</v>
          </cell>
          <cell r="I3568">
            <v>-3400.42</v>
          </cell>
          <cell r="J3568">
            <v>0</v>
          </cell>
          <cell r="K3568">
            <v>0</v>
          </cell>
          <cell r="L3568">
            <v>-3400.42</v>
          </cell>
        </row>
        <row r="3569">
          <cell r="A3569" t="str">
            <v>631001043102</v>
          </cell>
          <cell r="B3569">
            <v>20</v>
          </cell>
          <cell r="C3569" t="str">
            <v>6310010402USD-350-31</v>
          </cell>
          <cell r="D3569" t="str">
            <v>Liberacion Rva. de Saneamiento Capital Vol. (Liberacion de Previsiones - Otros A</v>
          </cell>
          <cell r="E3569">
            <v>-13660.49</v>
          </cell>
          <cell r="F3569">
            <v>0</v>
          </cell>
          <cell r="G3569">
            <v>0</v>
          </cell>
          <cell r="H3569">
            <v>-13660.49</v>
          </cell>
          <cell r="I3569">
            <v>-13660.49</v>
          </cell>
          <cell r="J3569">
            <v>0</v>
          </cell>
          <cell r="K3569">
            <v>0</v>
          </cell>
          <cell r="L3569">
            <v>-13660.49</v>
          </cell>
        </row>
        <row r="3570">
          <cell r="A3570" t="str">
            <v>631001044102</v>
          </cell>
          <cell r="B3570">
            <v>20</v>
          </cell>
          <cell r="C3570" t="str">
            <v>6310010402USD-350-41</v>
          </cell>
          <cell r="D3570" t="str">
            <v>Liberacion Rva. de Saneamiento Capital Vol. (Liberacion de Previsiones - Otros A</v>
          </cell>
          <cell r="E3570">
            <v>-17546.86</v>
          </cell>
          <cell r="F3570">
            <v>0</v>
          </cell>
          <cell r="G3570">
            <v>1856.69</v>
          </cell>
          <cell r="H3570">
            <v>-19403.55</v>
          </cell>
          <cell r="I3570">
            <v>-17546.86</v>
          </cell>
          <cell r="J3570">
            <v>0</v>
          </cell>
          <cell r="K3570">
            <v>1856.69</v>
          </cell>
          <cell r="L3570">
            <v>-19403.55</v>
          </cell>
        </row>
        <row r="3571">
          <cell r="A3571" t="str">
            <v>6310010403</v>
          </cell>
          <cell r="B3571">
            <v>14</v>
          </cell>
          <cell r="C3571" t="str">
            <v>6310010403 USD</v>
          </cell>
          <cell r="D3571" t="str">
            <v>Liberacion Rva. de Saneamiento Interes Oblig.</v>
          </cell>
          <cell r="E3571">
            <v>-19657.36</v>
          </cell>
          <cell r="F3571">
            <v>0</v>
          </cell>
          <cell r="G3571">
            <v>169.99</v>
          </cell>
          <cell r="H3571">
            <v>-19827.349999999999</v>
          </cell>
          <cell r="I3571">
            <v>-19657.36</v>
          </cell>
          <cell r="J3571">
            <v>0</v>
          </cell>
          <cell r="K3571">
            <v>169.99</v>
          </cell>
          <cell r="L3571">
            <v>-19827.349999999999</v>
          </cell>
        </row>
        <row r="3572">
          <cell r="A3572" t="str">
            <v>631001040203</v>
          </cell>
          <cell r="B3572">
            <v>20</v>
          </cell>
          <cell r="C3572" t="str">
            <v>6310010403USD-350-02</v>
          </cell>
          <cell r="D3572" t="str">
            <v>Liberacion Rva. de Saneamiento Interes Oblig. (Liberacion de Previsiones - Otros</v>
          </cell>
          <cell r="E3572">
            <v>-527.51</v>
          </cell>
          <cell r="F3572">
            <v>0</v>
          </cell>
          <cell r="G3572">
            <v>1.01</v>
          </cell>
          <cell r="H3572">
            <v>-528.52</v>
          </cell>
          <cell r="I3572">
            <v>-527.51</v>
          </cell>
          <cell r="J3572">
            <v>0</v>
          </cell>
          <cell r="K3572">
            <v>1.01</v>
          </cell>
          <cell r="L3572">
            <v>-528.52</v>
          </cell>
        </row>
        <row r="3573">
          <cell r="A3573" t="str">
            <v>631001040303</v>
          </cell>
          <cell r="B3573">
            <v>20</v>
          </cell>
          <cell r="C3573" t="str">
            <v>6310010403USD-350-03</v>
          </cell>
          <cell r="D3573" t="str">
            <v>Liberacion Rva. de Saneamiento Interes Oblig. (Liberacion de Previsiones - Otros</v>
          </cell>
          <cell r="E3573">
            <v>-1675.11</v>
          </cell>
          <cell r="F3573">
            <v>0</v>
          </cell>
          <cell r="G3573">
            <v>2.61</v>
          </cell>
          <cell r="H3573">
            <v>-1677.72</v>
          </cell>
          <cell r="I3573">
            <v>-1675.11</v>
          </cell>
          <cell r="J3573">
            <v>0</v>
          </cell>
          <cell r="K3573">
            <v>2.61</v>
          </cell>
          <cell r="L3573">
            <v>-1677.72</v>
          </cell>
        </row>
        <row r="3574">
          <cell r="A3574" t="str">
            <v>631001040403</v>
          </cell>
          <cell r="B3574">
            <v>20</v>
          </cell>
          <cell r="C3574" t="str">
            <v>6310010403USD-350-04</v>
          </cell>
          <cell r="D3574" t="str">
            <v>Liberacion Rva. de Saneamiento Interes Oblig. (Liberacion de Previsiones - Otros</v>
          </cell>
          <cell r="E3574">
            <v>-831.92</v>
          </cell>
          <cell r="F3574">
            <v>0</v>
          </cell>
          <cell r="G3574">
            <v>1.1299999999999999</v>
          </cell>
          <cell r="H3574">
            <v>-833.05</v>
          </cell>
          <cell r="I3574">
            <v>-831.92</v>
          </cell>
          <cell r="J3574">
            <v>0</v>
          </cell>
          <cell r="K3574">
            <v>1.1299999999999999</v>
          </cell>
          <cell r="L3574">
            <v>-833.05</v>
          </cell>
        </row>
        <row r="3575">
          <cell r="A3575" t="str">
            <v>631001040503</v>
          </cell>
          <cell r="B3575">
            <v>20</v>
          </cell>
          <cell r="C3575" t="str">
            <v>6310010403USD-350-05</v>
          </cell>
          <cell r="D3575" t="str">
            <v>Liberacion Rva. de Saneamiento Interes Oblig. (Liberacion de Previsiones - Otros</v>
          </cell>
          <cell r="E3575">
            <v>-836.61</v>
          </cell>
          <cell r="F3575">
            <v>0</v>
          </cell>
          <cell r="G3575">
            <v>0.79</v>
          </cell>
          <cell r="H3575">
            <v>-837.4</v>
          </cell>
          <cell r="I3575">
            <v>-836.61</v>
          </cell>
          <cell r="J3575">
            <v>0</v>
          </cell>
          <cell r="K3575">
            <v>0.79</v>
          </cell>
          <cell r="L3575">
            <v>-837.4</v>
          </cell>
        </row>
        <row r="3576">
          <cell r="A3576" t="str">
            <v>631001040703</v>
          </cell>
          <cell r="B3576">
            <v>20</v>
          </cell>
          <cell r="C3576" t="str">
            <v>6310010403USD-350-07</v>
          </cell>
          <cell r="D3576" t="str">
            <v>Liberacion Rva. de Saneamiento Interes Oblig. (Liberacion de Previsiones - Otros</v>
          </cell>
          <cell r="E3576">
            <v>-1244.67</v>
          </cell>
          <cell r="F3576">
            <v>0</v>
          </cell>
          <cell r="G3576">
            <v>48.68</v>
          </cell>
          <cell r="H3576">
            <v>-1293.3499999999999</v>
          </cell>
          <cell r="I3576">
            <v>-1244.67</v>
          </cell>
          <cell r="J3576">
            <v>0</v>
          </cell>
          <cell r="K3576">
            <v>48.68</v>
          </cell>
          <cell r="L3576">
            <v>-1293.3499999999999</v>
          </cell>
        </row>
        <row r="3577">
          <cell r="A3577" t="str">
            <v>631001040803</v>
          </cell>
          <cell r="B3577">
            <v>20</v>
          </cell>
          <cell r="C3577" t="str">
            <v>6310010403USD-350-08</v>
          </cell>
          <cell r="D3577" t="str">
            <v>Liberacion Rva. de Saneamiento Interes Oblig. (Liberacion de Previsiones - Otros</v>
          </cell>
          <cell r="E3577">
            <v>-524.58000000000004</v>
          </cell>
          <cell r="F3577">
            <v>0</v>
          </cell>
          <cell r="G3577">
            <v>0.63</v>
          </cell>
          <cell r="H3577">
            <v>-525.21</v>
          </cell>
          <cell r="I3577">
            <v>-524.58000000000004</v>
          </cell>
          <cell r="J3577">
            <v>0</v>
          </cell>
          <cell r="K3577">
            <v>0.63</v>
          </cell>
          <cell r="L3577">
            <v>-525.21</v>
          </cell>
        </row>
        <row r="3578">
          <cell r="A3578" t="str">
            <v>631001041003</v>
          </cell>
          <cell r="B3578">
            <v>20</v>
          </cell>
          <cell r="C3578" t="str">
            <v>6310010403USD-350-10</v>
          </cell>
          <cell r="D3578" t="str">
            <v>Liberacion Rva. de Saneamiento Interes Oblig. (Liberacion de Previsiones - Otros</v>
          </cell>
          <cell r="E3578">
            <v>-1436.98</v>
          </cell>
          <cell r="F3578">
            <v>0</v>
          </cell>
          <cell r="G3578">
            <v>7.78</v>
          </cell>
          <cell r="H3578">
            <v>-1444.76</v>
          </cell>
          <cell r="I3578">
            <v>-1436.98</v>
          </cell>
          <cell r="J3578">
            <v>0</v>
          </cell>
          <cell r="K3578">
            <v>7.78</v>
          </cell>
          <cell r="L3578">
            <v>-1444.76</v>
          </cell>
        </row>
        <row r="3579">
          <cell r="A3579" t="str">
            <v>631001041103</v>
          </cell>
          <cell r="B3579">
            <v>20</v>
          </cell>
          <cell r="C3579" t="str">
            <v>6310010403USD-350-11</v>
          </cell>
          <cell r="D3579" t="str">
            <v>Liberacion Rva. de Saneamiento Interes Oblig. (Liberacion de Previsiones - Otros</v>
          </cell>
          <cell r="E3579">
            <v>-762.79</v>
          </cell>
          <cell r="F3579">
            <v>0</v>
          </cell>
          <cell r="G3579">
            <v>0.03</v>
          </cell>
          <cell r="H3579">
            <v>-762.82</v>
          </cell>
          <cell r="I3579">
            <v>-762.79</v>
          </cell>
          <cell r="J3579">
            <v>0</v>
          </cell>
          <cell r="K3579">
            <v>0.03</v>
          </cell>
          <cell r="L3579">
            <v>-762.82</v>
          </cell>
        </row>
        <row r="3580">
          <cell r="A3580" t="str">
            <v>631001041203</v>
          </cell>
          <cell r="B3580">
            <v>20</v>
          </cell>
          <cell r="C3580" t="str">
            <v>6310010403USD-350-12</v>
          </cell>
          <cell r="D3580" t="str">
            <v>Liberacion Rva. de Saneamiento Interes Oblig. (Liberacion de Previsiones - Otros</v>
          </cell>
          <cell r="E3580">
            <v>-291.26</v>
          </cell>
          <cell r="F3580">
            <v>0</v>
          </cell>
          <cell r="G3580">
            <v>0.01</v>
          </cell>
          <cell r="H3580">
            <v>-291.27</v>
          </cell>
          <cell r="I3580">
            <v>-291.26</v>
          </cell>
          <cell r="J3580">
            <v>0</v>
          </cell>
          <cell r="K3580">
            <v>0.01</v>
          </cell>
          <cell r="L3580">
            <v>-291.27</v>
          </cell>
        </row>
        <row r="3581">
          <cell r="A3581" t="str">
            <v>631001041303</v>
          </cell>
          <cell r="B3581">
            <v>20</v>
          </cell>
          <cell r="C3581" t="str">
            <v>6310010403USD-350-13</v>
          </cell>
          <cell r="D3581" t="str">
            <v>Liberacion Rva. de Saneamiento Interes Oblig. (Liberacion de Previsiones - Otros</v>
          </cell>
          <cell r="E3581">
            <v>-1827.39</v>
          </cell>
          <cell r="F3581">
            <v>0</v>
          </cell>
          <cell r="G3581">
            <v>7.17</v>
          </cell>
          <cell r="H3581">
            <v>-1834.56</v>
          </cell>
          <cell r="I3581">
            <v>-1827.39</v>
          </cell>
          <cell r="J3581">
            <v>0</v>
          </cell>
          <cell r="K3581">
            <v>7.17</v>
          </cell>
          <cell r="L3581">
            <v>-1834.56</v>
          </cell>
        </row>
        <row r="3582">
          <cell r="A3582" t="str">
            <v>631001041703</v>
          </cell>
          <cell r="B3582">
            <v>20</v>
          </cell>
          <cell r="C3582" t="str">
            <v>6310010403USD-350-17</v>
          </cell>
          <cell r="D3582" t="str">
            <v>Liberacion Rva. de Saneamiento Interes Oblig. (Liberacion de Previsiones - Otros</v>
          </cell>
          <cell r="E3582">
            <v>-689.05</v>
          </cell>
          <cell r="F3582">
            <v>0</v>
          </cell>
          <cell r="G3582">
            <v>0</v>
          </cell>
          <cell r="H3582">
            <v>-689.05</v>
          </cell>
          <cell r="I3582">
            <v>-689.05</v>
          </cell>
          <cell r="J3582">
            <v>0</v>
          </cell>
          <cell r="K3582">
            <v>0</v>
          </cell>
          <cell r="L3582">
            <v>-689.05</v>
          </cell>
        </row>
        <row r="3583">
          <cell r="A3583" t="str">
            <v>631001041803</v>
          </cell>
          <cell r="B3583">
            <v>20</v>
          </cell>
          <cell r="C3583" t="str">
            <v>6310010403USD-350-18</v>
          </cell>
          <cell r="D3583" t="str">
            <v>Liberacion Rva. de Saneamiento Interes Oblig. (Liberacion de Previsiones - Otros</v>
          </cell>
          <cell r="E3583">
            <v>-313.13</v>
          </cell>
          <cell r="F3583">
            <v>0</v>
          </cell>
          <cell r="G3583">
            <v>4.13</v>
          </cell>
          <cell r="H3583">
            <v>-317.26</v>
          </cell>
          <cell r="I3583">
            <v>-313.13</v>
          </cell>
          <cell r="J3583">
            <v>0</v>
          </cell>
          <cell r="K3583">
            <v>4.13</v>
          </cell>
          <cell r="L3583">
            <v>-317.26</v>
          </cell>
        </row>
        <row r="3584">
          <cell r="A3584" t="str">
            <v>631001041903</v>
          </cell>
          <cell r="B3584">
            <v>20</v>
          </cell>
          <cell r="C3584" t="str">
            <v>6310010403USD-350-19</v>
          </cell>
          <cell r="D3584" t="str">
            <v>Liberacion Rva. de Saneamiento Interes Oblig. (Liberacion de Previsiones - Otros</v>
          </cell>
          <cell r="E3584">
            <v>-638.02</v>
          </cell>
          <cell r="F3584">
            <v>0</v>
          </cell>
          <cell r="G3584">
            <v>30.72</v>
          </cell>
          <cell r="H3584">
            <v>-668.74</v>
          </cell>
          <cell r="I3584">
            <v>-638.02</v>
          </cell>
          <cell r="J3584">
            <v>0</v>
          </cell>
          <cell r="K3584">
            <v>30.72</v>
          </cell>
          <cell r="L3584">
            <v>-668.74</v>
          </cell>
        </row>
        <row r="3585">
          <cell r="A3585" t="str">
            <v>631001042203</v>
          </cell>
          <cell r="B3585">
            <v>20</v>
          </cell>
          <cell r="C3585" t="str">
            <v>6310010403USD-350-22</v>
          </cell>
          <cell r="D3585" t="str">
            <v>Liberacion Rva. de Saneamiento Interes Oblig. (Liberacion de Previsiones - Otros</v>
          </cell>
          <cell r="E3585">
            <v>-2439.0500000000002</v>
          </cell>
          <cell r="F3585">
            <v>0</v>
          </cell>
          <cell r="G3585">
            <v>1.92</v>
          </cell>
          <cell r="H3585">
            <v>-2440.9699999999998</v>
          </cell>
          <cell r="I3585">
            <v>-2439.0500000000002</v>
          </cell>
          <cell r="J3585">
            <v>0</v>
          </cell>
          <cell r="K3585">
            <v>1.92</v>
          </cell>
          <cell r="L3585">
            <v>-2440.9699999999998</v>
          </cell>
        </row>
        <row r="3586">
          <cell r="A3586" t="str">
            <v>631001042303</v>
          </cell>
          <cell r="B3586">
            <v>20</v>
          </cell>
          <cell r="C3586" t="str">
            <v>6310010403USD-350-23</v>
          </cell>
          <cell r="D3586" t="str">
            <v>Liberacion Rva. de Saneamiento Interes Oblig. (Liberacion de Previsiones - Otros</v>
          </cell>
          <cell r="E3586">
            <v>-312.31</v>
          </cell>
          <cell r="F3586">
            <v>0</v>
          </cell>
          <cell r="G3586">
            <v>1.31</v>
          </cell>
          <cell r="H3586">
            <v>-313.62</v>
          </cell>
          <cell r="I3586">
            <v>-312.31</v>
          </cell>
          <cell r="J3586">
            <v>0</v>
          </cell>
          <cell r="K3586">
            <v>1.31</v>
          </cell>
          <cell r="L3586">
            <v>-313.62</v>
          </cell>
        </row>
        <row r="3587">
          <cell r="A3587" t="str">
            <v>631001042403</v>
          </cell>
          <cell r="B3587">
            <v>20</v>
          </cell>
          <cell r="C3587" t="str">
            <v>6310010403USD-350-24</v>
          </cell>
          <cell r="D3587" t="str">
            <v>Liberacion Rva. de Saneamiento Interes Oblig. (Liberacion de Previsiones - Otros</v>
          </cell>
          <cell r="E3587">
            <v>-568.16</v>
          </cell>
          <cell r="F3587">
            <v>0</v>
          </cell>
          <cell r="G3587">
            <v>2.02</v>
          </cell>
          <cell r="H3587">
            <v>-570.17999999999995</v>
          </cell>
          <cell r="I3587">
            <v>-568.16</v>
          </cell>
          <cell r="J3587">
            <v>0</v>
          </cell>
          <cell r="K3587">
            <v>2.02</v>
          </cell>
          <cell r="L3587">
            <v>-570.17999999999995</v>
          </cell>
        </row>
        <row r="3588">
          <cell r="A3588" t="str">
            <v>631001042603</v>
          </cell>
          <cell r="B3588">
            <v>20</v>
          </cell>
          <cell r="C3588" t="str">
            <v>6310010403USD-350-26</v>
          </cell>
          <cell r="D3588" t="str">
            <v>Liberacion Rva. de Saneamiento Interes Oblig. (Liberacion de Previsiones - Otros</v>
          </cell>
          <cell r="E3588">
            <v>-172.67</v>
          </cell>
          <cell r="F3588">
            <v>0</v>
          </cell>
          <cell r="G3588">
            <v>0</v>
          </cell>
          <cell r="H3588">
            <v>-172.67</v>
          </cell>
          <cell r="I3588">
            <v>-172.67</v>
          </cell>
          <cell r="J3588">
            <v>0</v>
          </cell>
          <cell r="K3588">
            <v>0</v>
          </cell>
          <cell r="L3588">
            <v>-172.67</v>
          </cell>
        </row>
        <row r="3589">
          <cell r="A3589" t="str">
            <v>631001042703</v>
          </cell>
          <cell r="B3589">
            <v>20</v>
          </cell>
          <cell r="C3589" t="str">
            <v>6310010403USD-350-27</v>
          </cell>
          <cell r="D3589" t="str">
            <v>Liberacion Rva. de Saneamiento Interes Oblig. (Liberacion de Previsiones - Otros</v>
          </cell>
          <cell r="E3589">
            <v>-67.260000000000005</v>
          </cell>
          <cell r="F3589">
            <v>0</v>
          </cell>
          <cell r="G3589">
            <v>0</v>
          </cell>
          <cell r="H3589">
            <v>-67.260000000000005</v>
          </cell>
          <cell r="I3589">
            <v>-67.260000000000005</v>
          </cell>
          <cell r="J3589">
            <v>0</v>
          </cell>
          <cell r="K3589">
            <v>0</v>
          </cell>
          <cell r="L3589">
            <v>-67.260000000000005</v>
          </cell>
        </row>
        <row r="3590">
          <cell r="A3590" t="str">
            <v>631001043103</v>
          </cell>
          <cell r="B3590">
            <v>20</v>
          </cell>
          <cell r="C3590" t="str">
            <v>6310010403USD-350-31</v>
          </cell>
          <cell r="D3590" t="str">
            <v>Liberacion Rva. de Saneamiento Interes Oblig. (Liberacion de Previsiones - Otros</v>
          </cell>
          <cell r="E3590">
            <v>-94.78</v>
          </cell>
          <cell r="F3590">
            <v>0</v>
          </cell>
          <cell r="G3590">
            <v>3.94</v>
          </cell>
          <cell r="H3590">
            <v>-98.72</v>
          </cell>
          <cell r="I3590">
            <v>-94.78</v>
          </cell>
          <cell r="J3590">
            <v>0</v>
          </cell>
          <cell r="K3590">
            <v>3.94</v>
          </cell>
          <cell r="L3590">
            <v>-98.72</v>
          </cell>
        </row>
        <row r="3591">
          <cell r="A3591" t="str">
            <v>631001044103</v>
          </cell>
          <cell r="B3591">
            <v>20</v>
          </cell>
          <cell r="C3591" t="str">
            <v>6310010403USD-350-41</v>
          </cell>
          <cell r="D3591" t="str">
            <v>Liberacion Rva. de Saneamiento Interes Oblig. (Liberacion de Previsiones - Otros</v>
          </cell>
          <cell r="E3591">
            <v>-4404.1099999999997</v>
          </cell>
          <cell r="F3591">
            <v>0</v>
          </cell>
          <cell r="G3591">
            <v>56.11</v>
          </cell>
          <cell r="H3591">
            <v>-4460.22</v>
          </cell>
          <cell r="I3591">
            <v>-4404.1099999999997</v>
          </cell>
          <cell r="J3591">
            <v>0</v>
          </cell>
          <cell r="K3591">
            <v>56.11</v>
          </cell>
          <cell r="L3591">
            <v>-4460.22</v>
          </cell>
        </row>
        <row r="3592">
          <cell r="A3592" t="str">
            <v>6310010405</v>
          </cell>
          <cell r="B3592">
            <v>14</v>
          </cell>
          <cell r="C3592" t="str">
            <v>6310010405 USD</v>
          </cell>
          <cell r="D3592" t="str">
            <v>Liberacion Rva. de Saneamiento Costas Oblig.</v>
          </cell>
          <cell r="E3592">
            <v>-10737.45</v>
          </cell>
          <cell r="F3592">
            <v>0</v>
          </cell>
          <cell r="G3592">
            <v>0</v>
          </cell>
          <cell r="H3592">
            <v>-10737.45</v>
          </cell>
          <cell r="I3592">
            <v>-10737.45</v>
          </cell>
          <cell r="J3592">
            <v>0</v>
          </cell>
          <cell r="K3592">
            <v>0</v>
          </cell>
          <cell r="L3592">
            <v>-10737.45</v>
          </cell>
        </row>
        <row r="3593">
          <cell r="A3593" t="str">
            <v>631001040305</v>
          </cell>
          <cell r="B3593">
            <v>20</v>
          </cell>
          <cell r="C3593" t="str">
            <v>6310010405USD-350-03</v>
          </cell>
          <cell r="D3593" t="str">
            <v>Liberacion Rva. de Saneamiento Costas Oblig. (Liberacion de Previsiones - Otros</v>
          </cell>
          <cell r="E3593">
            <v>-2248.66</v>
          </cell>
          <cell r="F3593">
            <v>0</v>
          </cell>
          <cell r="G3593">
            <v>0</v>
          </cell>
          <cell r="H3593">
            <v>-2248.66</v>
          </cell>
          <cell r="I3593">
            <v>-2248.66</v>
          </cell>
          <cell r="J3593">
            <v>0</v>
          </cell>
          <cell r="K3593">
            <v>0</v>
          </cell>
          <cell r="L3593">
            <v>-2248.66</v>
          </cell>
        </row>
        <row r="3594">
          <cell r="A3594" t="str">
            <v>631001040405</v>
          </cell>
          <cell r="B3594">
            <v>20</v>
          </cell>
          <cell r="C3594" t="str">
            <v>6310010405USD-350-04</v>
          </cell>
          <cell r="D3594" t="str">
            <v>Liberacion Rva. de Saneamiento Costas Oblig. (Liberacion de Previsiones - Otros</v>
          </cell>
          <cell r="E3594">
            <v>-238.49</v>
          </cell>
          <cell r="F3594">
            <v>0</v>
          </cell>
          <cell r="G3594">
            <v>0</v>
          </cell>
          <cell r="H3594">
            <v>-238.49</v>
          </cell>
          <cell r="I3594">
            <v>-238.49</v>
          </cell>
          <cell r="J3594">
            <v>0</v>
          </cell>
          <cell r="K3594">
            <v>0</v>
          </cell>
          <cell r="L3594">
            <v>-238.49</v>
          </cell>
        </row>
        <row r="3595">
          <cell r="A3595" t="str">
            <v>631001040705</v>
          </cell>
          <cell r="B3595">
            <v>20</v>
          </cell>
          <cell r="C3595" t="str">
            <v>6310010405USD-350-07</v>
          </cell>
          <cell r="D3595" t="str">
            <v>Liberacion Rva. de Saneamiento Costas Oblig. (Liberacion de Previsiones - Otros</v>
          </cell>
          <cell r="E3595">
            <v>-538.76</v>
          </cell>
          <cell r="F3595">
            <v>0</v>
          </cell>
          <cell r="G3595">
            <v>0</v>
          </cell>
          <cell r="H3595">
            <v>-538.76</v>
          </cell>
          <cell r="I3595">
            <v>-538.76</v>
          </cell>
          <cell r="J3595">
            <v>0</v>
          </cell>
          <cell r="K3595">
            <v>0</v>
          </cell>
          <cell r="L3595">
            <v>-538.76</v>
          </cell>
        </row>
        <row r="3596">
          <cell r="A3596" t="str">
            <v>631001040805</v>
          </cell>
          <cell r="B3596">
            <v>20</v>
          </cell>
          <cell r="C3596" t="str">
            <v>6310010405USD-350-08</v>
          </cell>
          <cell r="D3596" t="str">
            <v>Liberacion Rva. de Saneamiento Costas Oblig. (Liberacion de Previsiones - Otros</v>
          </cell>
          <cell r="E3596">
            <v>-300</v>
          </cell>
          <cell r="F3596">
            <v>0</v>
          </cell>
          <cell r="G3596">
            <v>0</v>
          </cell>
          <cell r="H3596">
            <v>-300</v>
          </cell>
          <cell r="I3596">
            <v>-300</v>
          </cell>
          <cell r="J3596">
            <v>0</v>
          </cell>
          <cell r="K3596">
            <v>0</v>
          </cell>
          <cell r="L3596">
            <v>-300</v>
          </cell>
        </row>
        <row r="3597">
          <cell r="A3597" t="str">
            <v>631001041005</v>
          </cell>
          <cell r="B3597">
            <v>20</v>
          </cell>
          <cell r="C3597" t="str">
            <v>6310010405USD-350-10</v>
          </cell>
          <cell r="D3597" t="str">
            <v>Liberacion Rva. de Saneamiento Costas Oblig. (Liberacion de Previsiones - Otros</v>
          </cell>
          <cell r="E3597">
            <v>-2205.89</v>
          </cell>
          <cell r="F3597">
            <v>0</v>
          </cell>
          <cell r="G3597">
            <v>0</v>
          </cell>
          <cell r="H3597">
            <v>-2205.89</v>
          </cell>
          <cell r="I3597">
            <v>-2205.89</v>
          </cell>
          <cell r="J3597">
            <v>0</v>
          </cell>
          <cell r="K3597">
            <v>0</v>
          </cell>
          <cell r="L3597">
            <v>-2205.89</v>
          </cell>
        </row>
        <row r="3598">
          <cell r="A3598" t="str">
            <v>631001041305</v>
          </cell>
          <cell r="B3598">
            <v>20</v>
          </cell>
          <cell r="C3598" t="str">
            <v>6310010405USD-350-13</v>
          </cell>
          <cell r="D3598" t="str">
            <v>Liberacion Rva. de Saneamiento Costas Oblig. (Liberacion de Previsiones - Otros</v>
          </cell>
          <cell r="E3598">
            <v>-1580.29</v>
          </cell>
          <cell r="F3598">
            <v>0</v>
          </cell>
          <cell r="G3598">
            <v>0</v>
          </cell>
          <cell r="H3598">
            <v>-1580.29</v>
          </cell>
          <cell r="I3598">
            <v>-1580.29</v>
          </cell>
          <cell r="J3598">
            <v>0</v>
          </cell>
          <cell r="K3598">
            <v>0</v>
          </cell>
          <cell r="L3598">
            <v>-1580.29</v>
          </cell>
        </row>
        <row r="3599">
          <cell r="A3599" t="str">
            <v>631001041805</v>
          </cell>
          <cell r="B3599">
            <v>20</v>
          </cell>
          <cell r="C3599" t="str">
            <v>6310010405USD-350-18</v>
          </cell>
          <cell r="D3599" t="str">
            <v>Liberacion Rva. de Saneamiento Costas Oblig. (Liberacion de Previsiones - Otros</v>
          </cell>
          <cell r="E3599">
            <v>-242.81</v>
          </cell>
          <cell r="F3599">
            <v>0</v>
          </cell>
          <cell r="G3599">
            <v>0</v>
          </cell>
          <cell r="H3599">
            <v>-242.81</v>
          </cell>
          <cell r="I3599">
            <v>-242.81</v>
          </cell>
          <cell r="J3599">
            <v>0</v>
          </cell>
          <cell r="K3599">
            <v>0</v>
          </cell>
          <cell r="L3599">
            <v>-242.81</v>
          </cell>
        </row>
        <row r="3600">
          <cell r="A3600" t="str">
            <v>631001044105</v>
          </cell>
          <cell r="B3600">
            <v>20</v>
          </cell>
          <cell r="C3600" t="str">
            <v>6310010405USD-350-41</v>
          </cell>
          <cell r="D3600" t="str">
            <v>Liberacion Rva. de Saneamiento Costas Oblig. (Liberacion de Previsiones - Otros</v>
          </cell>
          <cell r="E3600">
            <v>-3382.55</v>
          </cell>
          <cell r="F3600">
            <v>0</v>
          </cell>
          <cell r="G3600">
            <v>0</v>
          </cell>
          <cell r="H3600">
            <v>-3382.55</v>
          </cell>
          <cell r="I3600">
            <v>-3382.55</v>
          </cell>
          <cell r="J3600">
            <v>0</v>
          </cell>
          <cell r="K3600">
            <v>0</v>
          </cell>
          <cell r="L3600">
            <v>-3382.55</v>
          </cell>
        </row>
        <row r="3601">
          <cell r="A3601" t="str">
            <v>6310010407</v>
          </cell>
          <cell r="B3601">
            <v>14</v>
          </cell>
          <cell r="C3601" t="str">
            <v>6310010407 USD</v>
          </cell>
          <cell r="D3601" t="str">
            <v>Liberacion Rva. de Saneamiento Seguros de créditos Oblig.</v>
          </cell>
          <cell r="E3601">
            <v>-1615.69</v>
          </cell>
          <cell r="F3601">
            <v>0</v>
          </cell>
          <cell r="G3601">
            <v>1.02</v>
          </cell>
          <cell r="H3601">
            <v>-1616.71</v>
          </cell>
          <cell r="I3601">
            <v>-1615.69</v>
          </cell>
          <cell r="J3601">
            <v>0</v>
          </cell>
          <cell r="K3601">
            <v>1.02</v>
          </cell>
          <cell r="L3601">
            <v>-1616.71</v>
          </cell>
        </row>
        <row r="3602">
          <cell r="A3602" t="str">
            <v>631001040207</v>
          </cell>
          <cell r="B3602">
            <v>20</v>
          </cell>
          <cell r="C3602" t="str">
            <v>6310010407USD-350-02</v>
          </cell>
          <cell r="D3602" t="str">
            <v>Liberacion Rva. de Saneamiento Seguros de créditos Oblig. (Liberacion de Previsi</v>
          </cell>
          <cell r="E3602">
            <v>-40.79</v>
          </cell>
          <cell r="F3602">
            <v>0</v>
          </cell>
          <cell r="G3602">
            <v>0</v>
          </cell>
          <cell r="H3602">
            <v>-40.79</v>
          </cell>
          <cell r="I3602">
            <v>-40.79</v>
          </cell>
          <cell r="J3602">
            <v>0</v>
          </cell>
          <cell r="K3602">
            <v>0</v>
          </cell>
          <cell r="L3602">
            <v>-40.79</v>
          </cell>
        </row>
        <row r="3603">
          <cell r="A3603" t="str">
            <v>631001040307</v>
          </cell>
          <cell r="B3603">
            <v>20</v>
          </cell>
          <cell r="C3603" t="str">
            <v>6310010407USD-350-03</v>
          </cell>
          <cell r="D3603" t="str">
            <v>Liberacion Rva. de Saneamiento Seguros de créditos Oblig. (Liberacion de Previsi</v>
          </cell>
          <cell r="E3603">
            <v>-32.85</v>
          </cell>
          <cell r="F3603">
            <v>0</v>
          </cell>
          <cell r="G3603">
            <v>0.03</v>
          </cell>
          <cell r="H3603">
            <v>-32.880000000000003</v>
          </cell>
          <cell r="I3603">
            <v>-32.85</v>
          </cell>
          <cell r="J3603">
            <v>0</v>
          </cell>
          <cell r="K3603">
            <v>0.03</v>
          </cell>
          <cell r="L3603">
            <v>-32.880000000000003</v>
          </cell>
        </row>
        <row r="3604">
          <cell r="A3604" t="str">
            <v>631001040407</v>
          </cell>
          <cell r="B3604">
            <v>20</v>
          </cell>
          <cell r="C3604" t="str">
            <v>6310010407USD-350-04</v>
          </cell>
          <cell r="D3604" t="str">
            <v>Liberacion Rva. de Saneamiento Seguros de créditos Oblig. (Liberacion de Previsi</v>
          </cell>
          <cell r="E3604">
            <v>-45.33</v>
          </cell>
          <cell r="F3604">
            <v>0</v>
          </cell>
          <cell r="G3604">
            <v>0</v>
          </cell>
          <cell r="H3604">
            <v>-45.33</v>
          </cell>
          <cell r="I3604">
            <v>-45.33</v>
          </cell>
          <cell r="J3604">
            <v>0</v>
          </cell>
          <cell r="K3604">
            <v>0</v>
          </cell>
          <cell r="L3604">
            <v>-45.33</v>
          </cell>
        </row>
        <row r="3605">
          <cell r="A3605" t="str">
            <v>631001040507</v>
          </cell>
          <cell r="B3605">
            <v>20</v>
          </cell>
          <cell r="C3605" t="str">
            <v>6310010407USD-350-05</v>
          </cell>
          <cell r="D3605" t="str">
            <v>Liberacion Rva. de Saneamiento Seguros de créditos Oblig. (Liberacion de Previsi</v>
          </cell>
          <cell r="E3605">
            <v>-48.92</v>
          </cell>
          <cell r="F3605">
            <v>0</v>
          </cell>
          <cell r="G3605">
            <v>0</v>
          </cell>
          <cell r="H3605">
            <v>-48.92</v>
          </cell>
          <cell r="I3605">
            <v>-48.92</v>
          </cell>
          <cell r="J3605">
            <v>0</v>
          </cell>
          <cell r="K3605">
            <v>0</v>
          </cell>
          <cell r="L3605">
            <v>-48.92</v>
          </cell>
        </row>
        <row r="3606">
          <cell r="A3606" t="str">
            <v>631001040707</v>
          </cell>
          <cell r="B3606">
            <v>20</v>
          </cell>
          <cell r="C3606" t="str">
            <v>6310010407USD-350-07</v>
          </cell>
          <cell r="D3606" t="str">
            <v>Liberacion Rva. de Saneamiento Seguros de créditos Oblig. (Liberacion de Previsi</v>
          </cell>
          <cell r="E3606">
            <v>-333.22</v>
          </cell>
          <cell r="F3606">
            <v>0</v>
          </cell>
          <cell r="G3606">
            <v>0</v>
          </cell>
          <cell r="H3606">
            <v>-333.22</v>
          </cell>
          <cell r="I3606">
            <v>-333.22</v>
          </cell>
          <cell r="J3606">
            <v>0</v>
          </cell>
          <cell r="K3606">
            <v>0</v>
          </cell>
          <cell r="L3606">
            <v>-333.22</v>
          </cell>
        </row>
        <row r="3607">
          <cell r="A3607" t="str">
            <v>631001040807</v>
          </cell>
          <cell r="B3607">
            <v>20</v>
          </cell>
          <cell r="C3607" t="str">
            <v>6310010407USD-350-08</v>
          </cell>
          <cell r="D3607" t="str">
            <v>Liberacion Rva. de Saneamiento Seguros de créditos Oblig. (Liberacion de Previsi</v>
          </cell>
          <cell r="E3607">
            <v>-50.01</v>
          </cell>
          <cell r="F3607">
            <v>0</v>
          </cell>
          <cell r="G3607">
            <v>0.06</v>
          </cell>
          <cell r="H3607">
            <v>-50.07</v>
          </cell>
          <cell r="I3607">
            <v>-50.01</v>
          </cell>
          <cell r="J3607">
            <v>0</v>
          </cell>
          <cell r="K3607">
            <v>0.06</v>
          </cell>
          <cell r="L3607">
            <v>-50.07</v>
          </cell>
        </row>
        <row r="3608">
          <cell r="A3608" t="str">
            <v>631001041007</v>
          </cell>
          <cell r="B3608">
            <v>20</v>
          </cell>
          <cell r="C3608" t="str">
            <v>6310010407USD-350-10</v>
          </cell>
          <cell r="D3608" t="str">
            <v>Liberacion Rva. de Saneamiento Seguros de créditos Oblig. (Liberacion de Previsi</v>
          </cell>
          <cell r="E3608">
            <v>-109.78</v>
          </cell>
          <cell r="F3608">
            <v>0</v>
          </cell>
          <cell r="G3608">
            <v>0</v>
          </cell>
          <cell r="H3608">
            <v>-109.78</v>
          </cell>
          <cell r="I3608">
            <v>-109.78</v>
          </cell>
          <cell r="J3608">
            <v>0</v>
          </cell>
          <cell r="K3608">
            <v>0</v>
          </cell>
          <cell r="L3608">
            <v>-109.78</v>
          </cell>
        </row>
        <row r="3609">
          <cell r="A3609" t="str">
            <v>631001041107</v>
          </cell>
          <cell r="B3609">
            <v>20</v>
          </cell>
          <cell r="C3609" t="str">
            <v>6310010407USD-350-11</v>
          </cell>
          <cell r="D3609" t="str">
            <v>Liberacion Rva. de Saneamiento Seguros de créditos Oblig. (Liberacion de Previsi</v>
          </cell>
          <cell r="E3609">
            <v>-154.47999999999999</v>
          </cell>
          <cell r="F3609">
            <v>0</v>
          </cell>
          <cell r="G3609">
            <v>0</v>
          </cell>
          <cell r="H3609">
            <v>-154.47999999999999</v>
          </cell>
          <cell r="I3609">
            <v>-154.47999999999999</v>
          </cell>
          <cell r="J3609">
            <v>0</v>
          </cell>
          <cell r="K3609">
            <v>0</v>
          </cell>
          <cell r="L3609">
            <v>-154.47999999999999</v>
          </cell>
        </row>
        <row r="3610">
          <cell r="A3610" t="str">
            <v>631001041207</v>
          </cell>
          <cell r="B3610">
            <v>20</v>
          </cell>
          <cell r="C3610" t="str">
            <v>6310010407USD-350-12</v>
          </cell>
          <cell r="D3610" t="str">
            <v>Liberacion Rva. de Saneamiento Seguros de créditos Oblig. (Liberacion de Previsi</v>
          </cell>
          <cell r="E3610">
            <v>-39.700000000000003</v>
          </cell>
          <cell r="F3610">
            <v>0</v>
          </cell>
          <cell r="G3610">
            <v>0</v>
          </cell>
          <cell r="H3610">
            <v>-39.700000000000003</v>
          </cell>
          <cell r="I3610">
            <v>-39.700000000000003</v>
          </cell>
          <cell r="J3610">
            <v>0</v>
          </cell>
          <cell r="K3610">
            <v>0</v>
          </cell>
          <cell r="L3610">
            <v>-39.700000000000003</v>
          </cell>
        </row>
        <row r="3611">
          <cell r="A3611" t="str">
            <v>631001041307</v>
          </cell>
          <cell r="B3611">
            <v>20</v>
          </cell>
          <cell r="C3611" t="str">
            <v>6310010407USD-350-13</v>
          </cell>
          <cell r="D3611" t="str">
            <v>Liberacion Rva. de Saneamiento Seguros de créditos Oblig. (Liberacion de Previsi</v>
          </cell>
          <cell r="E3611">
            <v>-180.38</v>
          </cell>
          <cell r="F3611">
            <v>0</v>
          </cell>
          <cell r="G3611">
            <v>0</v>
          </cell>
          <cell r="H3611">
            <v>-180.38</v>
          </cell>
          <cell r="I3611">
            <v>-180.38</v>
          </cell>
          <cell r="J3611">
            <v>0</v>
          </cell>
          <cell r="K3611">
            <v>0</v>
          </cell>
          <cell r="L3611">
            <v>-180.38</v>
          </cell>
        </row>
        <row r="3612">
          <cell r="A3612" t="str">
            <v>631001041707</v>
          </cell>
          <cell r="B3612">
            <v>20</v>
          </cell>
          <cell r="C3612" t="str">
            <v>6310010407USD-350-17</v>
          </cell>
          <cell r="D3612" t="str">
            <v>Liberacion Rva. de Saneamiento Seguros de créditos Oblig. (Liberacion de Previsi</v>
          </cell>
          <cell r="E3612">
            <v>-27.69</v>
          </cell>
          <cell r="F3612">
            <v>0</v>
          </cell>
          <cell r="G3612">
            <v>0</v>
          </cell>
          <cell r="H3612">
            <v>-27.69</v>
          </cell>
          <cell r="I3612">
            <v>-27.69</v>
          </cell>
          <cell r="J3612">
            <v>0</v>
          </cell>
          <cell r="K3612">
            <v>0</v>
          </cell>
          <cell r="L3612">
            <v>-27.69</v>
          </cell>
        </row>
        <row r="3613">
          <cell r="A3613" t="str">
            <v>631001041807</v>
          </cell>
          <cell r="B3613">
            <v>20</v>
          </cell>
          <cell r="C3613" t="str">
            <v>6310010407USD-350-18</v>
          </cell>
          <cell r="D3613" t="str">
            <v>Liberacion Rva. de Saneamiento Seguros de créditos Oblig. (Liberacion de Previsi</v>
          </cell>
          <cell r="E3613">
            <v>-5.35</v>
          </cell>
          <cell r="F3613">
            <v>0</v>
          </cell>
          <cell r="G3613">
            <v>0</v>
          </cell>
          <cell r="H3613">
            <v>-5.35</v>
          </cell>
          <cell r="I3613">
            <v>-5.35</v>
          </cell>
          <cell r="J3613">
            <v>0</v>
          </cell>
          <cell r="K3613">
            <v>0</v>
          </cell>
          <cell r="L3613">
            <v>-5.35</v>
          </cell>
        </row>
        <row r="3614">
          <cell r="A3614" t="str">
            <v>631001041907</v>
          </cell>
          <cell r="B3614">
            <v>20</v>
          </cell>
          <cell r="C3614" t="str">
            <v>6310010407USD-350-19</v>
          </cell>
          <cell r="D3614" t="str">
            <v>Liberacion Rva. de Saneamiento Seguros de créditos Oblig. (Liberacion de Previsi</v>
          </cell>
          <cell r="E3614">
            <v>-8.8699999999999992</v>
          </cell>
          <cell r="F3614">
            <v>0</v>
          </cell>
          <cell r="G3614">
            <v>0.82</v>
          </cell>
          <cell r="H3614">
            <v>-9.69</v>
          </cell>
          <cell r="I3614">
            <v>-8.8699999999999992</v>
          </cell>
          <cell r="J3614">
            <v>0</v>
          </cell>
          <cell r="K3614">
            <v>0.82</v>
          </cell>
          <cell r="L3614">
            <v>-9.69</v>
          </cell>
        </row>
        <row r="3615">
          <cell r="A3615" t="str">
            <v>631001042207</v>
          </cell>
          <cell r="B3615">
            <v>20</v>
          </cell>
          <cell r="C3615" t="str">
            <v>6310010407USD-350-22</v>
          </cell>
          <cell r="D3615" t="str">
            <v>Liberacion Rva. de Saneamiento Seguros de créditos Oblig. (Liberacion de Previsi</v>
          </cell>
          <cell r="E3615">
            <v>-314.14999999999998</v>
          </cell>
          <cell r="F3615">
            <v>0</v>
          </cell>
          <cell r="G3615">
            <v>0</v>
          </cell>
          <cell r="H3615">
            <v>-314.14999999999998</v>
          </cell>
          <cell r="I3615">
            <v>-314.14999999999998</v>
          </cell>
          <cell r="J3615">
            <v>0</v>
          </cell>
          <cell r="K3615">
            <v>0</v>
          </cell>
          <cell r="L3615">
            <v>-314.14999999999998</v>
          </cell>
        </row>
        <row r="3616">
          <cell r="A3616" t="str">
            <v>631001042307</v>
          </cell>
          <cell r="B3616">
            <v>20</v>
          </cell>
          <cell r="C3616" t="str">
            <v>6310010407USD-350-23</v>
          </cell>
          <cell r="D3616" t="str">
            <v>Liberacion Rva. de Saneamiento Seguros de créditos Oblig. (Liberacion de Previsi</v>
          </cell>
          <cell r="E3616">
            <v>-6.82</v>
          </cell>
          <cell r="F3616">
            <v>0</v>
          </cell>
          <cell r="G3616">
            <v>0</v>
          </cell>
          <cell r="H3616">
            <v>-6.82</v>
          </cell>
          <cell r="I3616">
            <v>-6.82</v>
          </cell>
          <cell r="J3616">
            <v>0</v>
          </cell>
          <cell r="K3616">
            <v>0</v>
          </cell>
          <cell r="L3616">
            <v>-6.82</v>
          </cell>
        </row>
        <row r="3617">
          <cell r="A3617" t="str">
            <v>631001042407</v>
          </cell>
          <cell r="B3617">
            <v>20</v>
          </cell>
          <cell r="C3617" t="str">
            <v>6310010407USD-350-24</v>
          </cell>
          <cell r="D3617" t="str">
            <v>Liberacion Rva. de Saneamiento Seguros de créditos Oblig. (Liberacion de Previsi</v>
          </cell>
          <cell r="E3617">
            <v>-12.82</v>
          </cell>
          <cell r="F3617">
            <v>0</v>
          </cell>
          <cell r="G3617">
            <v>0.09</v>
          </cell>
          <cell r="H3617">
            <v>-12.91</v>
          </cell>
          <cell r="I3617">
            <v>-12.82</v>
          </cell>
          <cell r="J3617">
            <v>0</v>
          </cell>
          <cell r="K3617">
            <v>0.09</v>
          </cell>
          <cell r="L3617">
            <v>-12.91</v>
          </cell>
        </row>
        <row r="3618">
          <cell r="A3618" t="str">
            <v>631001042607</v>
          </cell>
          <cell r="B3618">
            <v>20</v>
          </cell>
          <cell r="C3618" t="str">
            <v>6310010407USD-350-26</v>
          </cell>
          <cell r="D3618" t="str">
            <v>Liberacion Rva. de Saneamiento Seguros de créditos Oblig. (Liberacion de Previsi</v>
          </cell>
          <cell r="E3618">
            <v>-8.1199999999999992</v>
          </cell>
          <cell r="F3618">
            <v>0</v>
          </cell>
          <cell r="G3618">
            <v>0</v>
          </cell>
          <cell r="H3618">
            <v>-8.1199999999999992</v>
          </cell>
          <cell r="I3618">
            <v>-8.1199999999999992</v>
          </cell>
          <cell r="J3618">
            <v>0</v>
          </cell>
          <cell r="K3618">
            <v>0</v>
          </cell>
          <cell r="L3618">
            <v>-8.1199999999999992</v>
          </cell>
        </row>
        <row r="3619">
          <cell r="A3619" t="str">
            <v>631001042707</v>
          </cell>
          <cell r="B3619">
            <v>20</v>
          </cell>
          <cell r="C3619" t="str">
            <v>6310010407USD-350-27</v>
          </cell>
          <cell r="D3619" t="str">
            <v>Liberacion Rva. de Saneamiento Seguros de créditos Oblig. (Liberacion de Previsi</v>
          </cell>
          <cell r="E3619">
            <v>-0.06</v>
          </cell>
          <cell r="F3619">
            <v>0</v>
          </cell>
          <cell r="G3619">
            <v>0</v>
          </cell>
          <cell r="H3619">
            <v>-0.06</v>
          </cell>
          <cell r="I3619">
            <v>-0.06</v>
          </cell>
          <cell r="J3619">
            <v>0</v>
          </cell>
          <cell r="K3619">
            <v>0</v>
          </cell>
          <cell r="L3619">
            <v>-0.06</v>
          </cell>
        </row>
        <row r="3620">
          <cell r="A3620" t="str">
            <v>631001043107</v>
          </cell>
          <cell r="B3620">
            <v>20</v>
          </cell>
          <cell r="C3620" t="str">
            <v>6310010407USD-350-31</v>
          </cell>
          <cell r="D3620" t="str">
            <v>Liberacion Rva. de Saneamiento Seguros de créditos Oblig. (Liberacion de Previsi</v>
          </cell>
          <cell r="E3620">
            <v>-11.16</v>
          </cell>
          <cell r="F3620">
            <v>0</v>
          </cell>
          <cell r="G3620">
            <v>0.02</v>
          </cell>
          <cell r="H3620">
            <v>-11.18</v>
          </cell>
          <cell r="I3620">
            <v>-11.16</v>
          </cell>
          <cell r="J3620">
            <v>0</v>
          </cell>
          <cell r="K3620">
            <v>0.02</v>
          </cell>
          <cell r="L3620">
            <v>-11.18</v>
          </cell>
        </row>
        <row r="3621">
          <cell r="A3621" t="str">
            <v>631001044107</v>
          </cell>
          <cell r="B3621">
            <v>20</v>
          </cell>
          <cell r="C3621" t="str">
            <v>6310010407USD-350-41</v>
          </cell>
          <cell r="D3621" t="str">
            <v>Liberacion Rva. de Saneamiento Seguros de créditos Oblig. (Liberacion de Previsi</v>
          </cell>
          <cell r="E3621">
            <v>-185.19</v>
          </cell>
          <cell r="F3621">
            <v>0</v>
          </cell>
          <cell r="G3621">
            <v>0</v>
          </cell>
          <cell r="H3621">
            <v>-185.19</v>
          </cell>
          <cell r="I3621">
            <v>-185.19</v>
          </cell>
          <cell r="J3621">
            <v>0</v>
          </cell>
          <cell r="K3621">
            <v>0</v>
          </cell>
          <cell r="L3621">
            <v>-185.19</v>
          </cell>
        </row>
        <row r="3622">
          <cell r="A3622" t="str">
            <v>6310010410</v>
          </cell>
          <cell r="B3622">
            <v>14</v>
          </cell>
          <cell r="C3622" t="str">
            <v>6310010410 USD</v>
          </cell>
          <cell r="D3622" t="str">
            <v>Liberación Rva. de Activos Extraordinarios</v>
          </cell>
          <cell r="E3622">
            <v>-1457764.04</v>
          </cell>
          <cell r="F3622">
            <v>0</v>
          </cell>
          <cell r="G3622">
            <v>53794.07</v>
          </cell>
          <cell r="H3622">
            <v>-1511558.11</v>
          </cell>
          <cell r="I3622">
            <v>-1457764.04</v>
          </cell>
          <cell r="J3622">
            <v>0</v>
          </cell>
          <cell r="K3622">
            <v>53794.07</v>
          </cell>
          <cell r="L3622">
            <v>-1511558.11</v>
          </cell>
        </row>
        <row r="3623">
          <cell r="A3623" t="str">
            <v>631001040210</v>
          </cell>
          <cell r="B3623">
            <v>20</v>
          </cell>
          <cell r="C3623" t="str">
            <v>6310010410USD-350-02</v>
          </cell>
          <cell r="D3623" t="str">
            <v>Liberación Rva. de Activos Extraordinarios (Liberacion de Previsiones - Otros Ac</v>
          </cell>
          <cell r="E3623">
            <v>-91142.46</v>
          </cell>
          <cell r="F3623">
            <v>0</v>
          </cell>
          <cell r="G3623">
            <v>23935.08</v>
          </cell>
          <cell r="H3623">
            <v>-115077.54</v>
          </cell>
          <cell r="I3623">
            <v>-91142.46</v>
          </cell>
          <cell r="J3623">
            <v>0</v>
          </cell>
          <cell r="K3623">
            <v>23935.08</v>
          </cell>
          <cell r="L3623">
            <v>-115077.54</v>
          </cell>
        </row>
        <row r="3624">
          <cell r="A3624" t="str">
            <v>631001040310</v>
          </cell>
          <cell r="B3624">
            <v>20</v>
          </cell>
          <cell r="C3624" t="str">
            <v>6310010410USD-350-03</v>
          </cell>
          <cell r="D3624" t="str">
            <v>Liberación Rva. de Activos Extraordinarios (Liberacion de Previsiones - Otros Ac</v>
          </cell>
          <cell r="E3624">
            <v>-80761.929999999993</v>
          </cell>
          <cell r="F3624">
            <v>0</v>
          </cell>
          <cell r="G3624">
            <v>17708.330000000002</v>
          </cell>
          <cell r="H3624">
            <v>-98470.26</v>
          </cell>
          <cell r="I3624">
            <v>-80761.929999999993</v>
          </cell>
          <cell r="J3624">
            <v>0</v>
          </cell>
          <cell r="K3624">
            <v>17708.330000000002</v>
          </cell>
          <cell r="L3624">
            <v>-98470.26</v>
          </cell>
        </row>
        <row r="3625">
          <cell r="A3625" t="str">
            <v>631001040410</v>
          </cell>
          <cell r="B3625">
            <v>20</v>
          </cell>
          <cell r="C3625" t="str">
            <v>6310010410USD-350-04</v>
          </cell>
          <cell r="D3625" t="str">
            <v>Liberación Rva. de Activos Extraordinarios (Liberacion de Previsiones - Otros Ac</v>
          </cell>
          <cell r="E3625">
            <v>-33421.870000000003</v>
          </cell>
          <cell r="F3625">
            <v>0</v>
          </cell>
          <cell r="G3625">
            <v>0</v>
          </cell>
          <cell r="H3625">
            <v>-33421.870000000003</v>
          </cell>
          <cell r="I3625">
            <v>-33421.870000000003</v>
          </cell>
          <cell r="J3625">
            <v>0</v>
          </cell>
          <cell r="K3625">
            <v>0</v>
          </cell>
          <cell r="L3625">
            <v>-33421.870000000003</v>
          </cell>
        </row>
        <row r="3626">
          <cell r="A3626" t="str">
            <v>631001040710</v>
          </cell>
          <cell r="B3626">
            <v>20</v>
          </cell>
          <cell r="C3626" t="str">
            <v>6310010410USD-350-07</v>
          </cell>
          <cell r="D3626" t="str">
            <v>Liberación Rva. de Activos Extraordinarios (Liberacion de Previsiones - Otros Ac</v>
          </cell>
          <cell r="E3626">
            <v>-57092.22</v>
          </cell>
          <cell r="F3626">
            <v>0</v>
          </cell>
          <cell r="G3626">
            <v>0</v>
          </cell>
          <cell r="H3626">
            <v>-57092.22</v>
          </cell>
          <cell r="I3626">
            <v>-57092.22</v>
          </cell>
          <cell r="J3626">
            <v>0</v>
          </cell>
          <cell r="K3626">
            <v>0</v>
          </cell>
          <cell r="L3626">
            <v>-57092.22</v>
          </cell>
        </row>
        <row r="3627">
          <cell r="A3627" t="str">
            <v>631001040810</v>
          </cell>
          <cell r="B3627">
            <v>20</v>
          </cell>
          <cell r="C3627" t="str">
            <v>6310010410USD-350-08</v>
          </cell>
          <cell r="D3627" t="str">
            <v>Liberación Rva. de Activos Extraordinarios (Liberacion de Previsiones - Otros Ac</v>
          </cell>
          <cell r="E3627">
            <v>-350</v>
          </cell>
          <cell r="F3627">
            <v>0</v>
          </cell>
          <cell r="G3627">
            <v>0</v>
          </cell>
          <cell r="H3627">
            <v>-350</v>
          </cell>
          <cell r="I3627">
            <v>-350</v>
          </cell>
          <cell r="J3627">
            <v>0</v>
          </cell>
          <cell r="K3627">
            <v>0</v>
          </cell>
          <cell r="L3627">
            <v>-350</v>
          </cell>
        </row>
        <row r="3628">
          <cell r="A3628" t="str">
            <v>631001041010</v>
          </cell>
          <cell r="B3628">
            <v>20</v>
          </cell>
          <cell r="C3628" t="str">
            <v>6310010410USD-350-10</v>
          </cell>
          <cell r="D3628" t="str">
            <v>Liberación Rva. de Activos Extraordinarios (Liberacion de Previsiones - Otros Ac</v>
          </cell>
          <cell r="E3628">
            <v>-22677.07</v>
          </cell>
          <cell r="F3628">
            <v>0</v>
          </cell>
          <cell r="G3628">
            <v>8340.2000000000007</v>
          </cell>
          <cell r="H3628">
            <v>-31017.27</v>
          </cell>
          <cell r="I3628">
            <v>-22677.07</v>
          </cell>
          <cell r="J3628">
            <v>0</v>
          </cell>
          <cell r="K3628">
            <v>8340.2000000000007</v>
          </cell>
          <cell r="L3628">
            <v>-31017.27</v>
          </cell>
        </row>
        <row r="3629">
          <cell r="A3629" t="str">
            <v>631001041110</v>
          </cell>
          <cell r="B3629">
            <v>20</v>
          </cell>
          <cell r="C3629" t="str">
            <v>6310010410USD-350-11</v>
          </cell>
          <cell r="D3629" t="str">
            <v>Liberación Rva. de Activos Extraordinarios (Liberacion de Previsiones - Otros Ac</v>
          </cell>
          <cell r="E3629">
            <v>-8485.59</v>
          </cell>
          <cell r="F3629">
            <v>0</v>
          </cell>
          <cell r="G3629">
            <v>0</v>
          </cell>
          <cell r="H3629">
            <v>-8485.59</v>
          </cell>
          <cell r="I3629">
            <v>-8485.59</v>
          </cell>
          <cell r="J3629">
            <v>0</v>
          </cell>
          <cell r="K3629">
            <v>0</v>
          </cell>
          <cell r="L3629">
            <v>-8485.59</v>
          </cell>
        </row>
        <row r="3630">
          <cell r="A3630" t="str">
            <v>631001041210</v>
          </cell>
          <cell r="B3630">
            <v>20</v>
          </cell>
          <cell r="C3630" t="str">
            <v>6310010410USD-350-12</v>
          </cell>
          <cell r="D3630" t="str">
            <v>Liberación Rva. de Activos Extraordinarios (Liberacion de Previsiones - Otros Ac</v>
          </cell>
          <cell r="E3630">
            <v>-41424.9</v>
          </cell>
          <cell r="F3630">
            <v>0</v>
          </cell>
          <cell r="G3630">
            <v>0</v>
          </cell>
          <cell r="H3630">
            <v>-41424.9</v>
          </cell>
          <cell r="I3630">
            <v>-41424.9</v>
          </cell>
          <cell r="J3630">
            <v>0</v>
          </cell>
          <cell r="K3630">
            <v>0</v>
          </cell>
          <cell r="L3630">
            <v>-41424.9</v>
          </cell>
        </row>
        <row r="3631">
          <cell r="A3631" t="str">
            <v>631001041310</v>
          </cell>
          <cell r="B3631">
            <v>20</v>
          </cell>
          <cell r="C3631" t="str">
            <v>6310010410USD-350-13</v>
          </cell>
          <cell r="D3631" t="str">
            <v>Liberación Rva. de Activos Extraordinarios (Liberacion de Previsiones - Otros Ac</v>
          </cell>
          <cell r="E3631">
            <v>-105998.17</v>
          </cell>
          <cell r="F3631">
            <v>0</v>
          </cell>
          <cell r="G3631">
            <v>0</v>
          </cell>
          <cell r="H3631">
            <v>-105998.17</v>
          </cell>
          <cell r="I3631">
            <v>-105998.17</v>
          </cell>
          <cell r="J3631">
            <v>0</v>
          </cell>
          <cell r="K3631">
            <v>0</v>
          </cell>
          <cell r="L3631">
            <v>-105998.17</v>
          </cell>
        </row>
        <row r="3632">
          <cell r="A3632" t="str">
            <v>631001041710</v>
          </cell>
          <cell r="B3632">
            <v>20</v>
          </cell>
          <cell r="C3632" t="str">
            <v>6310010410USD-350-17</v>
          </cell>
          <cell r="D3632" t="str">
            <v>Liberación Rva. de Activos Extraordinarios (Liberacion de Previsiones - Otros Ac</v>
          </cell>
          <cell r="E3632">
            <v>-10965.78</v>
          </cell>
          <cell r="F3632">
            <v>0</v>
          </cell>
          <cell r="G3632">
            <v>0</v>
          </cell>
          <cell r="H3632">
            <v>-10965.78</v>
          </cell>
          <cell r="I3632">
            <v>-10965.78</v>
          </cell>
          <cell r="J3632">
            <v>0</v>
          </cell>
          <cell r="K3632">
            <v>0</v>
          </cell>
          <cell r="L3632">
            <v>-10965.78</v>
          </cell>
        </row>
        <row r="3633">
          <cell r="A3633" t="str">
            <v>631001041910</v>
          </cell>
          <cell r="B3633">
            <v>20</v>
          </cell>
          <cell r="C3633" t="str">
            <v>6310010410USD-350-19</v>
          </cell>
          <cell r="D3633" t="str">
            <v>Liberación Rva. de Activos Extraordinarios (Liberacion de Previsiones - Otros Ac</v>
          </cell>
          <cell r="E3633">
            <v>-5867.65</v>
          </cell>
          <cell r="F3633">
            <v>0</v>
          </cell>
          <cell r="G3633">
            <v>0</v>
          </cell>
          <cell r="H3633">
            <v>-5867.65</v>
          </cell>
          <cell r="I3633">
            <v>-5867.65</v>
          </cell>
          <cell r="J3633">
            <v>0</v>
          </cell>
          <cell r="K3633">
            <v>0</v>
          </cell>
          <cell r="L3633">
            <v>-5867.65</v>
          </cell>
        </row>
        <row r="3634">
          <cell r="A3634" t="str">
            <v>631001042210</v>
          </cell>
          <cell r="B3634">
            <v>20</v>
          </cell>
          <cell r="C3634" t="str">
            <v>6310010410USD-350-22</v>
          </cell>
          <cell r="D3634" t="str">
            <v>Liberación Rva. de Activos Extraordinarios (Liberacion de Previsiones - Otros Ac</v>
          </cell>
          <cell r="E3634">
            <v>-56134.75</v>
          </cell>
          <cell r="F3634">
            <v>0</v>
          </cell>
          <cell r="G3634">
            <v>0</v>
          </cell>
          <cell r="H3634">
            <v>-56134.75</v>
          </cell>
          <cell r="I3634">
            <v>-56134.75</v>
          </cell>
          <cell r="J3634">
            <v>0</v>
          </cell>
          <cell r="K3634">
            <v>0</v>
          </cell>
          <cell r="L3634">
            <v>-56134.75</v>
          </cell>
        </row>
        <row r="3635">
          <cell r="A3635" t="str">
            <v>631001042410</v>
          </cell>
          <cell r="B3635">
            <v>20</v>
          </cell>
          <cell r="C3635" t="str">
            <v>6310010410USD-350-24</v>
          </cell>
          <cell r="D3635" t="str">
            <v>Liberación Rva. de Activos Extraordinarios (Liberacion de Previsiones - Otros Ac</v>
          </cell>
          <cell r="E3635">
            <v>-2833.33</v>
          </cell>
          <cell r="F3635">
            <v>0</v>
          </cell>
          <cell r="G3635">
            <v>0</v>
          </cell>
          <cell r="H3635">
            <v>-2833.33</v>
          </cell>
          <cell r="I3635">
            <v>-2833.33</v>
          </cell>
          <cell r="J3635">
            <v>0</v>
          </cell>
          <cell r="K3635">
            <v>0</v>
          </cell>
          <cell r="L3635">
            <v>-2833.33</v>
          </cell>
        </row>
        <row r="3636">
          <cell r="A3636" t="str">
            <v>631001042710</v>
          </cell>
          <cell r="B3636">
            <v>20</v>
          </cell>
          <cell r="C3636" t="str">
            <v>6310010410USD-350-27</v>
          </cell>
          <cell r="D3636" t="str">
            <v>Liberación Rva. de Activos Extraordinarios (Liberacion de Previsiones - Otros Ac</v>
          </cell>
          <cell r="E3636">
            <v>-47028.51</v>
          </cell>
          <cell r="F3636">
            <v>0</v>
          </cell>
          <cell r="G3636">
            <v>0</v>
          </cell>
          <cell r="H3636">
            <v>-47028.51</v>
          </cell>
          <cell r="I3636">
            <v>-47028.51</v>
          </cell>
          <cell r="J3636">
            <v>0</v>
          </cell>
          <cell r="K3636">
            <v>0</v>
          </cell>
          <cell r="L3636">
            <v>-47028.51</v>
          </cell>
        </row>
        <row r="3637">
          <cell r="A3637" t="str">
            <v>631001043110</v>
          </cell>
          <cell r="B3637">
            <v>20</v>
          </cell>
          <cell r="C3637" t="str">
            <v>6310010410USD-350-31</v>
          </cell>
          <cell r="D3637" t="str">
            <v>Liberación Rva. de Activos Extraordinarios (Liberacion de Previsiones - Otros Ac</v>
          </cell>
          <cell r="E3637">
            <v>-743022.68</v>
          </cell>
          <cell r="F3637">
            <v>0</v>
          </cell>
          <cell r="G3637">
            <v>0</v>
          </cell>
          <cell r="H3637">
            <v>-743022.68</v>
          </cell>
          <cell r="I3637">
            <v>-743022.68</v>
          </cell>
          <cell r="J3637">
            <v>0</v>
          </cell>
          <cell r="K3637">
            <v>0</v>
          </cell>
          <cell r="L3637">
            <v>-743022.68</v>
          </cell>
        </row>
        <row r="3638">
          <cell r="A3638" t="str">
            <v>631001044110</v>
          </cell>
          <cell r="B3638">
            <v>20</v>
          </cell>
          <cell r="C3638" t="str">
            <v>6310010410USD-350-41</v>
          </cell>
          <cell r="D3638" t="str">
            <v>Liberación Rva. de Activos Extraordinarios (Liberacion de Previsiones - Otros Ac</v>
          </cell>
          <cell r="E3638">
            <v>-150557.13</v>
          </cell>
          <cell r="F3638">
            <v>0</v>
          </cell>
          <cell r="G3638">
            <v>3810.46</v>
          </cell>
          <cell r="H3638">
            <v>-154367.59</v>
          </cell>
          <cell r="I3638">
            <v>-150557.13</v>
          </cell>
          <cell r="J3638">
            <v>0</v>
          </cell>
          <cell r="K3638">
            <v>3810.46</v>
          </cell>
          <cell r="L3638">
            <v>-154367.59</v>
          </cell>
        </row>
        <row r="3639">
          <cell r="A3639" t="str">
            <v>631002</v>
          </cell>
          <cell r="B3639">
            <v>6</v>
          </cell>
          <cell r="C3639">
            <v>631002</v>
          </cell>
          <cell r="D3639" t="str">
            <v>UTILIDAD EN VENTA DE ACTIVOS</v>
          </cell>
          <cell r="I3639">
            <v>-32721.69</v>
          </cell>
          <cell r="J3639">
            <v>0</v>
          </cell>
          <cell r="K3639">
            <v>2157.35</v>
          </cell>
          <cell r="L3639">
            <v>-34879.040000000001</v>
          </cell>
        </row>
        <row r="3640">
          <cell r="A3640" t="str">
            <v>63100202 U</v>
          </cell>
          <cell r="B3640">
            <v>12</v>
          </cell>
          <cell r="C3640" t="str">
            <v>63100202 USD</v>
          </cell>
          <cell r="D3640" t="str">
            <v>Utilidad en venta de bienes recibidos en pago</v>
          </cell>
          <cell r="E3640">
            <v>-32721.69</v>
          </cell>
          <cell r="F3640">
            <v>0</v>
          </cell>
          <cell r="G3640">
            <v>2157.35</v>
          </cell>
          <cell r="H3640">
            <v>-34879.040000000001</v>
          </cell>
          <cell r="I3640">
            <v>-32721.69</v>
          </cell>
          <cell r="J3640">
            <v>0</v>
          </cell>
          <cell r="K3640">
            <v>2157.35</v>
          </cell>
          <cell r="L3640">
            <v>-34879.040000000001</v>
          </cell>
        </row>
        <row r="3641">
          <cell r="A3641" t="str">
            <v>6310020200</v>
          </cell>
          <cell r="B3641">
            <v>18</v>
          </cell>
          <cell r="C3641" t="str">
            <v>63100202USD-345-00</v>
          </cell>
          <cell r="D3641" t="str">
            <v>Bienes recibidos en pago (Otros Ingresos - Operativos)</v>
          </cell>
          <cell r="E3641">
            <v>-642.96</v>
          </cell>
          <cell r="F3641">
            <v>0</v>
          </cell>
          <cell r="G3641">
            <v>0</v>
          </cell>
          <cell r="H3641">
            <v>-642.96</v>
          </cell>
          <cell r="I3641">
            <v>-642.96</v>
          </cell>
          <cell r="J3641">
            <v>0</v>
          </cell>
          <cell r="K3641">
            <v>0</v>
          </cell>
          <cell r="L3641">
            <v>-642.96</v>
          </cell>
        </row>
        <row r="3642">
          <cell r="A3642" t="str">
            <v>6310020202</v>
          </cell>
          <cell r="B3642">
            <v>18</v>
          </cell>
          <cell r="C3642" t="str">
            <v>63100202USD-345-02</v>
          </cell>
          <cell r="D3642" t="str">
            <v>Bienes recibidos en pago (Otros Ingresos - Operativos)</v>
          </cell>
          <cell r="E3642">
            <v>-673.7</v>
          </cell>
          <cell r="F3642">
            <v>0</v>
          </cell>
          <cell r="G3642">
            <v>3.32</v>
          </cell>
          <cell r="H3642">
            <v>-677.02</v>
          </cell>
          <cell r="I3642">
            <v>-673.7</v>
          </cell>
          <cell r="J3642">
            <v>0</v>
          </cell>
          <cell r="K3642">
            <v>3.32</v>
          </cell>
          <cell r="L3642">
            <v>-677.02</v>
          </cell>
        </row>
        <row r="3643">
          <cell r="A3643" t="str">
            <v>6310020203</v>
          </cell>
          <cell r="B3643">
            <v>18</v>
          </cell>
          <cell r="C3643" t="str">
            <v>63100202USD-345-03</v>
          </cell>
          <cell r="D3643" t="str">
            <v>Bienes recibidos en pago (Otros Ingresos - Operativos)</v>
          </cell>
          <cell r="E3643">
            <v>-2973.04</v>
          </cell>
          <cell r="F3643">
            <v>0</v>
          </cell>
          <cell r="G3643">
            <v>125.35</v>
          </cell>
          <cell r="H3643">
            <v>-3098.39</v>
          </cell>
          <cell r="I3643">
            <v>-2973.04</v>
          </cell>
          <cell r="J3643">
            <v>0</v>
          </cell>
          <cell r="K3643">
            <v>125.35</v>
          </cell>
          <cell r="L3643">
            <v>-3098.39</v>
          </cell>
        </row>
        <row r="3644">
          <cell r="A3644" t="str">
            <v>6310020204</v>
          </cell>
          <cell r="B3644">
            <v>18</v>
          </cell>
          <cell r="C3644" t="str">
            <v>63100202USD-345-04</v>
          </cell>
          <cell r="D3644" t="str">
            <v>Bienes recibidos en pago (Otros Ingresos - Operativos)</v>
          </cell>
          <cell r="E3644">
            <v>-1000</v>
          </cell>
          <cell r="F3644">
            <v>0</v>
          </cell>
          <cell r="G3644">
            <v>0</v>
          </cell>
          <cell r="H3644">
            <v>-1000</v>
          </cell>
          <cell r="I3644">
            <v>-1000</v>
          </cell>
          <cell r="J3644">
            <v>0</v>
          </cell>
          <cell r="K3644">
            <v>0</v>
          </cell>
          <cell r="L3644">
            <v>-1000</v>
          </cell>
        </row>
        <row r="3645">
          <cell r="A3645" t="str">
            <v>6310020207</v>
          </cell>
          <cell r="B3645">
            <v>18</v>
          </cell>
          <cell r="C3645" t="str">
            <v>63100202USD-345-07</v>
          </cell>
          <cell r="D3645" t="str">
            <v>Bienes recibidos en pago (Otros Ingresos - Operativos)</v>
          </cell>
          <cell r="E3645">
            <v>-897.45</v>
          </cell>
          <cell r="F3645">
            <v>0</v>
          </cell>
          <cell r="G3645">
            <v>19.34</v>
          </cell>
          <cell r="H3645">
            <v>-916.79</v>
          </cell>
          <cell r="I3645">
            <v>-897.45</v>
          </cell>
          <cell r="J3645">
            <v>0</v>
          </cell>
          <cell r="K3645">
            <v>19.34</v>
          </cell>
          <cell r="L3645">
            <v>-916.79</v>
          </cell>
        </row>
        <row r="3646">
          <cell r="A3646" t="str">
            <v>6310020210</v>
          </cell>
          <cell r="B3646">
            <v>18</v>
          </cell>
          <cell r="C3646" t="str">
            <v>63100202USD-345-10</v>
          </cell>
          <cell r="D3646" t="str">
            <v>Bienes recibidos en pago (Otros Ingresos - Operativos)</v>
          </cell>
          <cell r="E3646">
            <v>-452.91</v>
          </cell>
          <cell r="F3646">
            <v>0</v>
          </cell>
          <cell r="G3646">
            <v>7.8</v>
          </cell>
          <cell r="H3646">
            <v>-460.71</v>
          </cell>
          <cell r="I3646">
            <v>-452.91</v>
          </cell>
          <cell r="J3646">
            <v>0</v>
          </cell>
          <cell r="K3646">
            <v>7.8</v>
          </cell>
          <cell r="L3646">
            <v>-460.71</v>
          </cell>
        </row>
        <row r="3647">
          <cell r="A3647" t="str">
            <v>6310020211</v>
          </cell>
          <cell r="B3647">
            <v>18</v>
          </cell>
          <cell r="C3647" t="str">
            <v>63100202USD-345-11</v>
          </cell>
          <cell r="D3647" t="str">
            <v>Bienes recibidos en pago (Otros Ingresos - Operativos)</v>
          </cell>
          <cell r="E3647">
            <v>-713.69</v>
          </cell>
          <cell r="F3647">
            <v>0</v>
          </cell>
          <cell r="G3647">
            <v>0</v>
          </cell>
          <cell r="H3647">
            <v>-713.69</v>
          </cell>
          <cell r="I3647">
            <v>-713.69</v>
          </cell>
          <cell r="J3647">
            <v>0</v>
          </cell>
          <cell r="K3647">
            <v>0</v>
          </cell>
          <cell r="L3647">
            <v>-713.69</v>
          </cell>
        </row>
        <row r="3648">
          <cell r="A3648" t="str">
            <v>6310020212</v>
          </cell>
          <cell r="B3648">
            <v>18</v>
          </cell>
          <cell r="C3648" t="str">
            <v>63100202USD-345-12</v>
          </cell>
          <cell r="D3648" t="str">
            <v>Bienes recibidos en pago (Otros Ingresos - Operativos)</v>
          </cell>
          <cell r="E3648">
            <v>-3982.77</v>
          </cell>
          <cell r="F3648">
            <v>0</v>
          </cell>
          <cell r="G3648">
            <v>24.75</v>
          </cell>
          <cell r="H3648">
            <v>-4007.52</v>
          </cell>
          <cell r="I3648">
            <v>-3982.77</v>
          </cell>
          <cell r="J3648">
            <v>0</v>
          </cell>
          <cell r="K3648">
            <v>24.75</v>
          </cell>
          <cell r="L3648">
            <v>-4007.52</v>
          </cell>
        </row>
        <row r="3649">
          <cell r="A3649" t="str">
            <v>6310020213</v>
          </cell>
          <cell r="B3649">
            <v>18</v>
          </cell>
          <cell r="C3649" t="str">
            <v>63100202USD-345-13</v>
          </cell>
          <cell r="D3649" t="str">
            <v>Bienes recibidos en pago (Otros Ingresos - Operativos)</v>
          </cell>
          <cell r="E3649">
            <v>-27.03</v>
          </cell>
          <cell r="F3649">
            <v>0</v>
          </cell>
          <cell r="G3649">
            <v>1794.59</v>
          </cell>
          <cell r="H3649">
            <v>-1821.62</v>
          </cell>
          <cell r="I3649">
            <v>-27.03</v>
          </cell>
          <cell r="J3649">
            <v>0</v>
          </cell>
          <cell r="K3649">
            <v>1794.59</v>
          </cell>
          <cell r="L3649">
            <v>-1821.62</v>
          </cell>
        </row>
        <row r="3650">
          <cell r="A3650" t="str">
            <v>6310020219</v>
          </cell>
          <cell r="B3650">
            <v>18</v>
          </cell>
          <cell r="C3650" t="str">
            <v>63100202USD-345-19</v>
          </cell>
          <cell r="D3650" t="str">
            <v>Bienes recibidos en pago (Otros Ingresos - Operativos)</v>
          </cell>
          <cell r="E3650">
            <v>-1121.8699999999999</v>
          </cell>
          <cell r="F3650">
            <v>0</v>
          </cell>
          <cell r="G3650">
            <v>0</v>
          </cell>
          <cell r="H3650">
            <v>-1121.8699999999999</v>
          </cell>
          <cell r="I3650">
            <v>-1121.8699999999999</v>
          </cell>
          <cell r="J3650">
            <v>0</v>
          </cell>
          <cell r="K3650">
            <v>0</v>
          </cell>
          <cell r="L3650">
            <v>-1121.8699999999999</v>
          </cell>
        </row>
        <row r="3651">
          <cell r="A3651" t="str">
            <v>6310020231</v>
          </cell>
          <cell r="B3651">
            <v>18</v>
          </cell>
          <cell r="C3651" t="str">
            <v>63100202USD-345-31</v>
          </cell>
          <cell r="D3651" t="str">
            <v>Bienes recibidos en pago (Otros Ingresos - Operativos)</v>
          </cell>
          <cell r="E3651">
            <v>-5355.8</v>
          </cell>
          <cell r="F3651">
            <v>0</v>
          </cell>
          <cell r="G3651">
            <v>161.22</v>
          </cell>
          <cell r="H3651">
            <v>-5517.02</v>
          </cell>
          <cell r="I3651">
            <v>-5355.8</v>
          </cell>
          <cell r="J3651">
            <v>0</v>
          </cell>
          <cell r="K3651">
            <v>161.22</v>
          </cell>
          <cell r="L3651">
            <v>-5517.02</v>
          </cell>
        </row>
        <row r="3652">
          <cell r="A3652" t="str">
            <v>6310020241</v>
          </cell>
          <cell r="B3652">
            <v>18</v>
          </cell>
          <cell r="C3652" t="str">
            <v>63100202USD-345-41</v>
          </cell>
          <cell r="D3652" t="str">
            <v>Bienes recibidos en pago (Otros Ingresos - Operativos)</v>
          </cell>
          <cell r="E3652">
            <v>-14880.47</v>
          </cell>
          <cell r="F3652">
            <v>0</v>
          </cell>
          <cell r="G3652">
            <v>20.98</v>
          </cell>
          <cell r="H3652">
            <v>-14901.45</v>
          </cell>
          <cell r="I3652">
            <v>-14880.47</v>
          </cell>
          <cell r="J3652">
            <v>0</v>
          </cell>
          <cell r="K3652">
            <v>20.98</v>
          </cell>
          <cell r="L3652">
            <v>-14901.45</v>
          </cell>
        </row>
        <row r="3653">
          <cell r="A3653" t="str">
            <v>631005</v>
          </cell>
          <cell r="B3653">
            <v>6</v>
          </cell>
          <cell r="C3653">
            <v>631005</v>
          </cell>
          <cell r="D3653" t="str">
            <v>INGRESOS POR DIFERENCIAS TEMPORARIAS DE IMPUESTOS</v>
          </cell>
          <cell r="I3653">
            <v>0</v>
          </cell>
          <cell r="J3653">
            <v>0</v>
          </cell>
          <cell r="K3653">
            <v>120048.86</v>
          </cell>
          <cell r="L3653">
            <v>-120048.86</v>
          </cell>
        </row>
        <row r="3654">
          <cell r="A3654" t="str">
            <v>63100501 U</v>
          </cell>
          <cell r="B3654">
            <v>12</v>
          </cell>
          <cell r="C3654" t="str">
            <v>63100501 USD</v>
          </cell>
          <cell r="D3654" t="str">
            <v>Impuesto sobre la renta temporario diferido</v>
          </cell>
          <cell r="E3654">
            <v>0</v>
          </cell>
          <cell r="F3654">
            <v>0</v>
          </cell>
          <cell r="G3654">
            <v>120048.86</v>
          </cell>
          <cell r="H3654">
            <v>-120048.86</v>
          </cell>
          <cell r="I3654">
            <v>0</v>
          </cell>
          <cell r="J3654">
            <v>0</v>
          </cell>
          <cell r="K3654">
            <v>120048.86</v>
          </cell>
          <cell r="L3654">
            <v>-120048.86</v>
          </cell>
        </row>
        <row r="3655">
          <cell r="A3655" t="str">
            <v>6310050100</v>
          </cell>
          <cell r="B3655">
            <v>18</v>
          </cell>
          <cell r="C3655" t="str">
            <v>63100501USD-435-00</v>
          </cell>
          <cell r="D3655" t="str">
            <v>Impuesto sobre la renta temporario diferido (Ingreso por Impuestos Diferidos)</v>
          </cell>
          <cell r="E3655">
            <v>0</v>
          </cell>
          <cell r="F3655">
            <v>0</v>
          </cell>
          <cell r="G3655">
            <v>120048.86</v>
          </cell>
          <cell r="H3655">
            <v>-120048.86</v>
          </cell>
          <cell r="I3655">
            <v>0</v>
          </cell>
          <cell r="J3655">
            <v>0</v>
          </cell>
          <cell r="K3655">
            <v>120048.86</v>
          </cell>
          <cell r="L3655">
            <v>-120048.86</v>
          </cell>
        </row>
        <row r="3656">
          <cell r="A3656" t="str">
            <v>631099</v>
          </cell>
          <cell r="B3656">
            <v>6</v>
          </cell>
          <cell r="C3656">
            <v>631099</v>
          </cell>
          <cell r="D3656" t="str">
            <v>OTROS</v>
          </cell>
          <cell r="I3656">
            <v>-209627.64</v>
          </cell>
          <cell r="J3656">
            <v>2035.24</v>
          </cell>
          <cell r="K3656">
            <v>48416.3</v>
          </cell>
          <cell r="L3656">
            <v>-256008.7</v>
          </cell>
        </row>
        <row r="3657">
          <cell r="A3657" t="str">
            <v>63109900 U</v>
          </cell>
          <cell r="B3657">
            <v>12</v>
          </cell>
          <cell r="C3657" t="str">
            <v>63109900 USD</v>
          </cell>
          <cell r="D3657" t="str">
            <v>Otros</v>
          </cell>
          <cell r="E3657">
            <v>-209627.64</v>
          </cell>
          <cell r="F3657">
            <v>2035.24</v>
          </cell>
          <cell r="G3657">
            <v>48416.3</v>
          </cell>
          <cell r="H3657">
            <v>-256008.7</v>
          </cell>
          <cell r="I3657">
            <v>-209627.64</v>
          </cell>
          <cell r="J3657">
            <v>2035.24</v>
          </cell>
          <cell r="K3657">
            <v>48416.3</v>
          </cell>
          <cell r="L3657">
            <v>-256008.7</v>
          </cell>
        </row>
        <row r="3658">
          <cell r="A3658" t="str">
            <v>6310990000</v>
          </cell>
          <cell r="B3658">
            <v>18</v>
          </cell>
          <cell r="C3658" t="str">
            <v>63109900USD-347-00</v>
          </cell>
          <cell r="D3658" t="str">
            <v>Otros (Otros Ingresos)</v>
          </cell>
          <cell r="E3658">
            <v>-206913.72</v>
          </cell>
          <cell r="F3658">
            <v>2035.24</v>
          </cell>
          <cell r="G3658">
            <v>46240.98</v>
          </cell>
          <cell r="H3658">
            <v>-251119.46</v>
          </cell>
          <cell r="I3658">
            <v>-206913.72</v>
          </cell>
          <cell r="J3658">
            <v>2035.24</v>
          </cell>
          <cell r="K3658">
            <v>46240.98</v>
          </cell>
          <cell r="L3658">
            <v>-251119.46</v>
          </cell>
        </row>
        <row r="3659">
          <cell r="A3659" t="str">
            <v>6310990001</v>
          </cell>
          <cell r="B3659">
            <v>18</v>
          </cell>
          <cell r="C3659" t="str">
            <v>63109900USD-347-01</v>
          </cell>
          <cell r="D3659" t="str">
            <v>Otros (Otros Ingresos)</v>
          </cell>
          <cell r="E3659">
            <v>-67.45</v>
          </cell>
          <cell r="F3659">
            <v>0</v>
          </cell>
          <cell r="G3659">
            <v>108.13</v>
          </cell>
          <cell r="H3659">
            <v>-175.58</v>
          </cell>
          <cell r="I3659">
            <v>-67.45</v>
          </cell>
          <cell r="J3659">
            <v>0</v>
          </cell>
          <cell r="K3659">
            <v>108.13</v>
          </cell>
          <cell r="L3659">
            <v>-175.58</v>
          </cell>
        </row>
        <row r="3660">
          <cell r="A3660" t="str">
            <v>6310990002</v>
          </cell>
          <cell r="B3660">
            <v>18</v>
          </cell>
          <cell r="C3660" t="str">
            <v>63109900USD-347-02</v>
          </cell>
          <cell r="D3660" t="str">
            <v>Otros (Otros Ingresos)</v>
          </cell>
          <cell r="E3660">
            <v>-22.43</v>
          </cell>
          <cell r="F3660">
            <v>0</v>
          </cell>
          <cell r="G3660">
            <v>33.049999999999997</v>
          </cell>
          <cell r="H3660">
            <v>-55.48</v>
          </cell>
          <cell r="I3660">
            <v>-22.43</v>
          </cell>
          <cell r="J3660">
            <v>0</v>
          </cell>
          <cell r="K3660">
            <v>33.049999999999997</v>
          </cell>
          <cell r="L3660">
            <v>-55.48</v>
          </cell>
        </row>
        <row r="3661">
          <cell r="A3661" t="str">
            <v>6310990003</v>
          </cell>
          <cell r="B3661">
            <v>18</v>
          </cell>
          <cell r="C3661" t="str">
            <v>63109900USD-347-03</v>
          </cell>
          <cell r="D3661" t="str">
            <v>Otros (Otros Ingresos)</v>
          </cell>
          <cell r="E3661">
            <v>-119.62</v>
          </cell>
          <cell r="F3661">
            <v>0</v>
          </cell>
          <cell r="G3661">
            <v>235.39</v>
          </cell>
          <cell r="H3661">
            <v>-355.01</v>
          </cell>
          <cell r="I3661">
            <v>-119.62</v>
          </cell>
          <cell r="J3661">
            <v>0</v>
          </cell>
          <cell r="K3661">
            <v>235.39</v>
          </cell>
          <cell r="L3661">
            <v>-355.01</v>
          </cell>
        </row>
        <row r="3662">
          <cell r="A3662" t="str">
            <v>6310990004</v>
          </cell>
          <cell r="B3662">
            <v>18</v>
          </cell>
          <cell r="C3662" t="str">
            <v>63109900USD-347-04</v>
          </cell>
          <cell r="D3662" t="str">
            <v>Otros (Otros Ingresos)</v>
          </cell>
          <cell r="E3662">
            <v>-153.69999999999999</v>
          </cell>
          <cell r="F3662">
            <v>0</v>
          </cell>
          <cell r="G3662">
            <v>52.67</v>
          </cell>
          <cell r="H3662">
            <v>-206.37</v>
          </cell>
          <cell r="I3662">
            <v>-153.69999999999999</v>
          </cell>
          <cell r="J3662">
            <v>0</v>
          </cell>
          <cell r="K3662">
            <v>52.67</v>
          </cell>
          <cell r="L3662">
            <v>-206.37</v>
          </cell>
        </row>
        <row r="3663">
          <cell r="A3663" t="str">
            <v>6310990005</v>
          </cell>
          <cell r="B3663">
            <v>18</v>
          </cell>
          <cell r="C3663" t="str">
            <v>63109900USD-347-05</v>
          </cell>
          <cell r="D3663" t="str">
            <v>Otros (Otros Ingresos)</v>
          </cell>
          <cell r="E3663">
            <v>-80.569999999999993</v>
          </cell>
          <cell r="F3663">
            <v>0</v>
          </cell>
          <cell r="G3663">
            <v>4.03</v>
          </cell>
          <cell r="H3663">
            <v>-84.6</v>
          </cell>
          <cell r="I3663">
            <v>-80.569999999999993</v>
          </cell>
          <cell r="J3663">
            <v>0</v>
          </cell>
          <cell r="K3663">
            <v>4.03</v>
          </cell>
          <cell r="L3663">
            <v>-84.6</v>
          </cell>
        </row>
        <row r="3664">
          <cell r="A3664" t="str">
            <v>6310990007</v>
          </cell>
          <cell r="B3664">
            <v>18</v>
          </cell>
          <cell r="C3664" t="str">
            <v>63109900USD-347-07</v>
          </cell>
          <cell r="D3664" t="str">
            <v>Otros (Otros Ingresos)</v>
          </cell>
          <cell r="E3664">
            <v>-586.5</v>
          </cell>
          <cell r="F3664">
            <v>0</v>
          </cell>
          <cell r="G3664">
            <v>51.68</v>
          </cell>
          <cell r="H3664">
            <v>-638.17999999999995</v>
          </cell>
          <cell r="I3664">
            <v>-586.5</v>
          </cell>
          <cell r="J3664">
            <v>0</v>
          </cell>
          <cell r="K3664">
            <v>51.68</v>
          </cell>
          <cell r="L3664">
            <v>-638.17999999999995</v>
          </cell>
        </row>
        <row r="3665">
          <cell r="A3665" t="str">
            <v>6310990008</v>
          </cell>
          <cell r="B3665">
            <v>18</v>
          </cell>
          <cell r="C3665" t="str">
            <v>63109900USD-347-08</v>
          </cell>
          <cell r="D3665" t="str">
            <v>Otros (Otros Ingresos)</v>
          </cell>
          <cell r="E3665">
            <v>-93.87</v>
          </cell>
          <cell r="F3665">
            <v>0</v>
          </cell>
          <cell r="G3665">
            <v>246.32</v>
          </cell>
          <cell r="H3665">
            <v>-340.19</v>
          </cell>
          <cell r="I3665">
            <v>-93.87</v>
          </cell>
          <cell r="J3665">
            <v>0</v>
          </cell>
          <cell r="K3665">
            <v>246.32</v>
          </cell>
          <cell r="L3665">
            <v>-340.19</v>
          </cell>
        </row>
        <row r="3666">
          <cell r="A3666" t="str">
            <v>6310990010</v>
          </cell>
          <cell r="B3666">
            <v>18</v>
          </cell>
          <cell r="C3666" t="str">
            <v>63109900USD-347-10</v>
          </cell>
          <cell r="D3666" t="str">
            <v>Otros (Otros Ingresos)</v>
          </cell>
          <cell r="E3666">
            <v>-58.6</v>
          </cell>
          <cell r="F3666">
            <v>0</v>
          </cell>
          <cell r="G3666">
            <v>64.3</v>
          </cell>
          <cell r="H3666">
            <v>-122.9</v>
          </cell>
          <cell r="I3666">
            <v>-58.6</v>
          </cell>
          <cell r="J3666">
            <v>0</v>
          </cell>
          <cell r="K3666">
            <v>64.3</v>
          </cell>
          <cell r="L3666">
            <v>-122.9</v>
          </cell>
        </row>
        <row r="3667">
          <cell r="A3667" t="str">
            <v>6310990011</v>
          </cell>
          <cell r="B3667">
            <v>18</v>
          </cell>
          <cell r="C3667" t="str">
            <v>63109900USD-347-11</v>
          </cell>
          <cell r="D3667" t="str">
            <v>Otros (Otros Ingresos)</v>
          </cell>
          <cell r="E3667">
            <v>-59.7</v>
          </cell>
          <cell r="F3667">
            <v>0</v>
          </cell>
          <cell r="G3667">
            <v>116.38</v>
          </cell>
          <cell r="H3667">
            <v>-176.08</v>
          </cell>
          <cell r="I3667">
            <v>-59.7</v>
          </cell>
          <cell r="J3667">
            <v>0</v>
          </cell>
          <cell r="K3667">
            <v>116.38</v>
          </cell>
          <cell r="L3667">
            <v>-176.08</v>
          </cell>
        </row>
        <row r="3668">
          <cell r="A3668" t="str">
            <v>6310990012</v>
          </cell>
          <cell r="B3668">
            <v>18</v>
          </cell>
          <cell r="C3668" t="str">
            <v>63109900USD-347-12</v>
          </cell>
          <cell r="D3668" t="str">
            <v>Otros (Otros Ingresos)</v>
          </cell>
          <cell r="E3668">
            <v>-47.36</v>
          </cell>
          <cell r="F3668">
            <v>0</v>
          </cell>
          <cell r="G3668">
            <v>97.39</v>
          </cell>
          <cell r="H3668">
            <v>-144.75</v>
          </cell>
          <cell r="I3668">
            <v>-47.36</v>
          </cell>
          <cell r="J3668">
            <v>0</v>
          </cell>
          <cell r="K3668">
            <v>97.39</v>
          </cell>
          <cell r="L3668">
            <v>-144.75</v>
          </cell>
        </row>
        <row r="3669">
          <cell r="A3669" t="str">
            <v>6310990013</v>
          </cell>
          <cell r="B3669">
            <v>18</v>
          </cell>
          <cell r="C3669" t="str">
            <v>63109900USD-347-13</v>
          </cell>
          <cell r="D3669" t="str">
            <v>Otros (Otros Ingresos)</v>
          </cell>
          <cell r="E3669">
            <v>-95.7</v>
          </cell>
          <cell r="F3669">
            <v>0</v>
          </cell>
          <cell r="G3669">
            <v>24.71</v>
          </cell>
          <cell r="H3669">
            <v>-120.41</v>
          </cell>
          <cell r="I3669">
            <v>-95.7</v>
          </cell>
          <cell r="J3669">
            <v>0</v>
          </cell>
          <cell r="K3669">
            <v>24.71</v>
          </cell>
          <cell r="L3669">
            <v>-120.41</v>
          </cell>
        </row>
        <row r="3670">
          <cell r="A3670" t="str">
            <v>6310990017</v>
          </cell>
          <cell r="B3670">
            <v>18</v>
          </cell>
          <cell r="C3670" t="str">
            <v>63109900USD-347-17</v>
          </cell>
          <cell r="D3670" t="str">
            <v>Otros (Otros Ingresos)</v>
          </cell>
          <cell r="E3670">
            <v>-40.32</v>
          </cell>
          <cell r="F3670">
            <v>0</v>
          </cell>
          <cell r="G3670">
            <v>11.07</v>
          </cell>
          <cell r="H3670">
            <v>-51.39</v>
          </cell>
          <cell r="I3670">
            <v>-40.32</v>
          </cell>
          <cell r="J3670">
            <v>0</v>
          </cell>
          <cell r="K3670">
            <v>11.07</v>
          </cell>
          <cell r="L3670">
            <v>-51.39</v>
          </cell>
        </row>
        <row r="3671">
          <cell r="A3671" t="str">
            <v>6310990018</v>
          </cell>
          <cell r="B3671">
            <v>18</v>
          </cell>
          <cell r="C3671" t="str">
            <v>63109900USD-347-18</v>
          </cell>
          <cell r="D3671" t="str">
            <v>Otros (Otros Ingresos)</v>
          </cell>
          <cell r="E3671">
            <v>-181.79</v>
          </cell>
          <cell r="F3671">
            <v>0</v>
          </cell>
          <cell r="G3671">
            <v>14.57</v>
          </cell>
          <cell r="H3671">
            <v>-196.36</v>
          </cell>
          <cell r="I3671">
            <v>-181.79</v>
          </cell>
          <cell r="J3671">
            <v>0</v>
          </cell>
          <cell r="K3671">
            <v>14.57</v>
          </cell>
          <cell r="L3671">
            <v>-196.36</v>
          </cell>
        </row>
        <row r="3672">
          <cell r="A3672" t="str">
            <v>6310990019</v>
          </cell>
          <cell r="B3672">
            <v>18</v>
          </cell>
          <cell r="C3672" t="str">
            <v>63109900USD-347-19</v>
          </cell>
          <cell r="D3672" t="str">
            <v>Otros (Otros Ingresos)</v>
          </cell>
          <cell r="E3672">
            <v>-221.65</v>
          </cell>
          <cell r="F3672">
            <v>0</v>
          </cell>
          <cell r="G3672">
            <v>110.12</v>
          </cell>
          <cell r="H3672">
            <v>-331.77</v>
          </cell>
          <cell r="I3672">
            <v>-221.65</v>
          </cell>
          <cell r="J3672">
            <v>0</v>
          </cell>
          <cell r="K3672">
            <v>110.12</v>
          </cell>
          <cell r="L3672">
            <v>-331.77</v>
          </cell>
        </row>
        <row r="3673">
          <cell r="A3673" t="str">
            <v>6310990022</v>
          </cell>
          <cell r="B3673">
            <v>18</v>
          </cell>
          <cell r="C3673" t="str">
            <v>63109900USD-347-22</v>
          </cell>
          <cell r="D3673" t="str">
            <v>Otros (Otros Ingresos)</v>
          </cell>
          <cell r="E3673">
            <v>-63.74</v>
          </cell>
          <cell r="F3673">
            <v>0</v>
          </cell>
          <cell r="G3673">
            <v>137.51</v>
          </cell>
          <cell r="H3673">
            <v>-201.25</v>
          </cell>
          <cell r="I3673">
            <v>-63.74</v>
          </cell>
          <cell r="J3673">
            <v>0</v>
          </cell>
          <cell r="K3673">
            <v>137.51</v>
          </cell>
          <cell r="L3673">
            <v>-201.25</v>
          </cell>
        </row>
        <row r="3674">
          <cell r="A3674" t="str">
            <v>6310990023</v>
          </cell>
          <cell r="B3674">
            <v>18</v>
          </cell>
          <cell r="C3674" t="str">
            <v>63109900USD-347-23</v>
          </cell>
          <cell r="D3674" t="str">
            <v>Otros (Otros Ingresos)</v>
          </cell>
          <cell r="E3674">
            <v>-81.510000000000005</v>
          </cell>
          <cell r="F3674">
            <v>0</v>
          </cell>
          <cell r="G3674">
            <v>22</v>
          </cell>
          <cell r="H3674">
            <v>-103.51</v>
          </cell>
          <cell r="I3674">
            <v>-81.510000000000005</v>
          </cell>
          <cell r="J3674">
            <v>0</v>
          </cell>
          <cell r="K3674">
            <v>22</v>
          </cell>
          <cell r="L3674">
            <v>-103.51</v>
          </cell>
        </row>
        <row r="3675">
          <cell r="A3675" t="str">
            <v>6310990024</v>
          </cell>
          <cell r="B3675">
            <v>18</v>
          </cell>
          <cell r="C3675" t="str">
            <v>63109900USD-347-24</v>
          </cell>
          <cell r="D3675" t="str">
            <v>Otros (Otros Ingresos)</v>
          </cell>
          <cell r="E3675">
            <v>-80.13</v>
          </cell>
          <cell r="F3675">
            <v>0</v>
          </cell>
          <cell r="G3675">
            <v>62.35</v>
          </cell>
          <cell r="H3675">
            <v>-142.47999999999999</v>
          </cell>
          <cell r="I3675">
            <v>-80.13</v>
          </cell>
          <cell r="J3675">
            <v>0</v>
          </cell>
          <cell r="K3675">
            <v>62.35</v>
          </cell>
          <cell r="L3675">
            <v>-142.47999999999999</v>
          </cell>
        </row>
        <row r="3676">
          <cell r="A3676" t="str">
            <v>6310990025</v>
          </cell>
          <cell r="B3676">
            <v>18</v>
          </cell>
          <cell r="C3676" t="str">
            <v>63109900USD-347-25</v>
          </cell>
          <cell r="D3676" t="str">
            <v>Otros (Otros Ingresos)</v>
          </cell>
          <cell r="E3676">
            <v>-38.049999999999997</v>
          </cell>
          <cell r="F3676">
            <v>0</v>
          </cell>
          <cell r="G3676">
            <v>6.64</v>
          </cell>
          <cell r="H3676">
            <v>-44.69</v>
          </cell>
          <cell r="I3676">
            <v>-38.049999999999997</v>
          </cell>
          <cell r="J3676">
            <v>0</v>
          </cell>
          <cell r="K3676">
            <v>6.64</v>
          </cell>
          <cell r="L3676">
            <v>-44.69</v>
          </cell>
        </row>
        <row r="3677">
          <cell r="A3677" t="str">
            <v>6310990026</v>
          </cell>
          <cell r="B3677">
            <v>18</v>
          </cell>
          <cell r="C3677" t="str">
            <v>63109900USD-347-26</v>
          </cell>
          <cell r="D3677" t="str">
            <v>Otros (Otros Ingresos)</v>
          </cell>
          <cell r="E3677">
            <v>-40.94</v>
          </cell>
          <cell r="F3677">
            <v>0</v>
          </cell>
          <cell r="G3677">
            <v>1.49</v>
          </cell>
          <cell r="H3677">
            <v>-42.43</v>
          </cell>
          <cell r="I3677">
            <v>-40.94</v>
          </cell>
          <cell r="J3677">
            <v>0</v>
          </cell>
          <cell r="K3677">
            <v>1.49</v>
          </cell>
          <cell r="L3677">
            <v>-42.43</v>
          </cell>
        </row>
        <row r="3678">
          <cell r="A3678" t="str">
            <v>6310990027</v>
          </cell>
          <cell r="B3678">
            <v>18</v>
          </cell>
          <cell r="C3678" t="str">
            <v>63109900USD-347-27</v>
          </cell>
          <cell r="D3678" t="str">
            <v>Otros (Otros Ingresos)</v>
          </cell>
          <cell r="E3678">
            <v>-346.14</v>
          </cell>
          <cell r="F3678">
            <v>0</v>
          </cell>
          <cell r="G3678">
            <v>51.56</v>
          </cell>
          <cell r="H3678">
            <v>-397.7</v>
          </cell>
          <cell r="I3678">
            <v>-346.14</v>
          </cell>
          <cell r="J3678">
            <v>0</v>
          </cell>
          <cell r="K3678">
            <v>51.56</v>
          </cell>
          <cell r="L3678">
            <v>-397.7</v>
          </cell>
        </row>
        <row r="3679">
          <cell r="A3679" t="str">
            <v>6310990031</v>
          </cell>
          <cell r="B3679">
            <v>18</v>
          </cell>
          <cell r="C3679" t="str">
            <v>63109900USD-347-31</v>
          </cell>
          <cell r="D3679" t="str">
            <v>Otros (Otros Ingresos)</v>
          </cell>
          <cell r="E3679">
            <v>-165.35</v>
          </cell>
          <cell r="F3679">
            <v>0</v>
          </cell>
          <cell r="G3679">
            <v>310.83999999999997</v>
          </cell>
          <cell r="H3679">
            <v>-476.19</v>
          </cell>
          <cell r="I3679">
            <v>-165.35</v>
          </cell>
          <cell r="J3679">
            <v>0</v>
          </cell>
          <cell r="K3679">
            <v>310.83999999999997</v>
          </cell>
          <cell r="L3679">
            <v>-476.19</v>
          </cell>
        </row>
        <row r="3680">
          <cell r="A3680" t="str">
            <v>6310990041</v>
          </cell>
          <cell r="B3680">
            <v>18</v>
          </cell>
          <cell r="C3680" t="str">
            <v>63109900USD-347-41</v>
          </cell>
          <cell r="D3680" t="str">
            <v>Otros (Otros Ingresos)</v>
          </cell>
          <cell r="E3680">
            <v>-53.78</v>
          </cell>
          <cell r="F3680">
            <v>0</v>
          </cell>
          <cell r="G3680">
            <v>387.06</v>
          </cell>
          <cell r="H3680">
            <v>-440.84</v>
          </cell>
          <cell r="I3680">
            <v>-53.78</v>
          </cell>
          <cell r="J3680">
            <v>0</v>
          </cell>
          <cell r="K3680">
            <v>387.06</v>
          </cell>
          <cell r="L3680">
            <v>-440.84</v>
          </cell>
        </row>
        <row r="3681">
          <cell r="A3681" t="str">
            <v>6310990058</v>
          </cell>
          <cell r="B3681">
            <v>18</v>
          </cell>
          <cell r="C3681" t="str">
            <v>63109900USD-347-58</v>
          </cell>
          <cell r="D3681" t="str">
            <v>Otros (Otros Ingresos)</v>
          </cell>
          <cell r="E3681">
            <v>-1.44</v>
          </cell>
          <cell r="F3681">
            <v>0</v>
          </cell>
          <cell r="G3681">
            <v>26.06</v>
          </cell>
          <cell r="H3681">
            <v>-27.5</v>
          </cell>
          <cell r="I3681">
            <v>-1.44</v>
          </cell>
          <cell r="J3681">
            <v>0</v>
          </cell>
          <cell r="K3681">
            <v>26.06</v>
          </cell>
          <cell r="L3681">
            <v>-27.5</v>
          </cell>
        </row>
        <row r="3682">
          <cell r="A3682" t="str">
            <v>6310990059</v>
          </cell>
          <cell r="B3682">
            <v>18</v>
          </cell>
          <cell r="C3682" t="str">
            <v>63109900USD-347-59</v>
          </cell>
          <cell r="D3682" t="str">
            <v>Otros (Otros Ingresos)</v>
          </cell>
          <cell r="E3682">
            <v>-13.58</v>
          </cell>
          <cell r="F3682">
            <v>0</v>
          </cell>
          <cell r="G3682">
            <v>0</v>
          </cell>
          <cell r="H3682">
            <v>-13.58</v>
          </cell>
          <cell r="I3682">
            <v>-13.58</v>
          </cell>
          <cell r="J3682">
            <v>0</v>
          </cell>
          <cell r="K3682">
            <v>0</v>
          </cell>
          <cell r="L3682">
            <v>-13.58</v>
          </cell>
        </row>
        <row r="3683">
          <cell r="A3683" t="str">
            <v>7</v>
          </cell>
          <cell r="B3683">
            <v>1</v>
          </cell>
          <cell r="C3683">
            <v>7</v>
          </cell>
          <cell r="D3683" t="str">
            <v>COSTOS</v>
          </cell>
          <cell r="I3683">
            <v>21149383.899999999</v>
          </cell>
          <cell r="J3683">
            <v>2423910.42</v>
          </cell>
          <cell r="K3683">
            <v>117842.75</v>
          </cell>
          <cell r="L3683">
            <v>23455451.57</v>
          </cell>
        </row>
        <row r="3684">
          <cell r="A3684" t="str">
            <v>71</v>
          </cell>
          <cell r="B3684">
            <v>2</v>
          </cell>
          <cell r="C3684">
            <v>71</v>
          </cell>
          <cell r="D3684" t="str">
            <v>COSTOS DE OPERACIONES DE INTERMEDIACIÓN</v>
          </cell>
          <cell r="I3684">
            <v>21050754.559999999</v>
          </cell>
          <cell r="J3684">
            <v>2404947.89</v>
          </cell>
          <cell r="K3684">
            <v>109834.94</v>
          </cell>
          <cell r="L3684">
            <v>23345867.510000002</v>
          </cell>
        </row>
        <row r="3685">
          <cell r="A3685" t="str">
            <v>711</v>
          </cell>
          <cell r="B3685">
            <v>3</v>
          </cell>
          <cell r="C3685">
            <v>711</v>
          </cell>
          <cell r="D3685" t="str">
            <v>CAPTACIÓN DE RECURSOS</v>
          </cell>
          <cell r="I3685">
            <v>18926388.309999999</v>
          </cell>
          <cell r="J3685">
            <v>2179384.25</v>
          </cell>
          <cell r="K3685">
            <v>31160.58</v>
          </cell>
          <cell r="L3685">
            <v>21074611.98</v>
          </cell>
        </row>
        <row r="3686">
          <cell r="A3686" t="str">
            <v>7110</v>
          </cell>
          <cell r="B3686">
            <v>4</v>
          </cell>
          <cell r="C3686">
            <v>7110</v>
          </cell>
          <cell r="D3686" t="str">
            <v>CAPTACIÓN DE RECURSOS</v>
          </cell>
          <cell r="I3686">
            <v>18926388.309999999</v>
          </cell>
          <cell r="J3686">
            <v>2179384.25</v>
          </cell>
          <cell r="K3686">
            <v>31160.58</v>
          </cell>
          <cell r="L3686">
            <v>21074611.98</v>
          </cell>
        </row>
        <row r="3687">
          <cell r="A3687" t="str">
            <v>711001</v>
          </cell>
          <cell r="B3687">
            <v>6</v>
          </cell>
          <cell r="C3687">
            <v>711001</v>
          </cell>
          <cell r="D3687" t="str">
            <v>DEPÓSITOS</v>
          </cell>
          <cell r="I3687">
            <v>10239437.619999999</v>
          </cell>
          <cell r="J3687">
            <v>1277438.7</v>
          </cell>
          <cell r="K3687">
            <v>23363.200000000001</v>
          </cell>
          <cell r="L3687">
            <v>11493513.119999999</v>
          </cell>
        </row>
        <row r="3688">
          <cell r="A3688" t="str">
            <v>71100101 U</v>
          </cell>
          <cell r="B3688">
            <v>12</v>
          </cell>
          <cell r="C3688" t="str">
            <v>71100101 USD</v>
          </cell>
          <cell r="D3688" t="str">
            <v>Intereses de ahorro</v>
          </cell>
          <cell r="E3688">
            <v>888217.04</v>
          </cell>
          <cell r="F3688">
            <v>95533</v>
          </cell>
          <cell r="G3688">
            <v>742.81</v>
          </cell>
          <cell r="H3688">
            <v>983007.23</v>
          </cell>
          <cell r="I3688">
            <v>888217.04</v>
          </cell>
          <cell r="J3688">
            <v>95533</v>
          </cell>
          <cell r="K3688">
            <v>742.81</v>
          </cell>
          <cell r="L3688">
            <v>983007.23</v>
          </cell>
        </row>
        <row r="3689">
          <cell r="A3689" t="str">
            <v>7110010101</v>
          </cell>
          <cell r="B3689">
            <v>18</v>
          </cell>
          <cell r="C3689" t="str">
            <v>71100101USD-709-01</v>
          </cell>
          <cell r="D3689" t="str">
            <v>Intereses de ahorro (Intereses Pagados por Obligaciones con el Publico)</v>
          </cell>
          <cell r="E3689">
            <v>15253.7</v>
          </cell>
          <cell r="F3689">
            <v>1459.66</v>
          </cell>
          <cell r="G3689">
            <v>0</v>
          </cell>
          <cell r="H3689">
            <v>16713.36</v>
          </cell>
          <cell r="I3689">
            <v>15253.7</v>
          </cell>
          <cell r="J3689">
            <v>1459.66</v>
          </cell>
          <cell r="K3689">
            <v>0</v>
          </cell>
          <cell r="L3689">
            <v>16713.36</v>
          </cell>
        </row>
        <row r="3690">
          <cell r="A3690" t="str">
            <v>7110010102</v>
          </cell>
          <cell r="B3690">
            <v>18</v>
          </cell>
          <cell r="C3690" t="str">
            <v>71100101USD-709-02</v>
          </cell>
          <cell r="D3690" t="str">
            <v>Intereses de ahorro (Intereses Pagados por Obligaciones con el Publico)</v>
          </cell>
          <cell r="E3690">
            <v>20250.22</v>
          </cell>
          <cell r="F3690">
            <v>1819.97</v>
          </cell>
          <cell r="G3690">
            <v>25.98</v>
          </cell>
          <cell r="H3690">
            <v>22044.21</v>
          </cell>
          <cell r="I3690">
            <v>20250.22</v>
          </cell>
          <cell r="J3690">
            <v>1819.97</v>
          </cell>
          <cell r="K3690">
            <v>25.98</v>
          </cell>
          <cell r="L3690">
            <v>22044.21</v>
          </cell>
        </row>
        <row r="3691">
          <cell r="A3691" t="str">
            <v>7110010103</v>
          </cell>
          <cell r="B3691">
            <v>18</v>
          </cell>
          <cell r="C3691" t="str">
            <v>71100101USD-709-03</v>
          </cell>
          <cell r="D3691" t="str">
            <v>Intereses de ahorro (Intereses Pagados por Obligaciones con el Publico)</v>
          </cell>
          <cell r="E3691">
            <v>25269.71</v>
          </cell>
          <cell r="F3691">
            <v>2355.54</v>
          </cell>
          <cell r="G3691">
            <v>48.2</v>
          </cell>
          <cell r="H3691">
            <v>27577.05</v>
          </cell>
          <cell r="I3691">
            <v>25269.71</v>
          </cell>
          <cell r="J3691">
            <v>2355.54</v>
          </cell>
          <cell r="K3691">
            <v>48.2</v>
          </cell>
          <cell r="L3691">
            <v>27577.05</v>
          </cell>
        </row>
        <row r="3692">
          <cell r="A3692" t="str">
            <v>7110010104</v>
          </cell>
          <cell r="B3692">
            <v>18</v>
          </cell>
          <cell r="C3692" t="str">
            <v>71100101USD-709-04</v>
          </cell>
          <cell r="D3692" t="str">
            <v>Intereses de ahorro (Intereses Pagados por Obligaciones con el Publico)</v>
          </cell>
          <cell r="E3692">
            <v>11484.66</v>
          </cell>
          <cell r="F3692">
            <v>995.36</v>
          </cell>
          <cell r="G3692">
            <v>0.24</v>
          </cell>
          <cell r="H3692">
            <v>12479.78</v>
          </cell>
          <cell r="I3692">
            <v>11484.66</v>
          </cell>
          <cell r="J3692">
            <v>995.36</v>
          </cell>
          <cell r="K3692">
            <v>0.24</v>
          </cell>
          <cell r="L3692">
            <v>12479.78</v>
          </cell>
        </row>
        <row r="3693">
          <cell r="A3693" t="str">
            <v>7110010105</v>
          </cell>
          <cell r="B3693">
            <v>18</v>
          </cell>
          <cell r="C3693" t="str">
            <v>71100101USD-709-05</v>
          </cell>
          <cell r="D3693" t="str">
            <v>Intereses de ahorro (Intereses Pagados por Obligaciones con el Publico)</v>
          </cell>
          <cell r="E3693">
            <v>10331.68</v>
          </cell>
          <cell r="F3693">
            <v>1313.7</v>
          </cell>
          <cell r="G3693">
            <v>0.42</v>
          </cell>
          <cell r="H3693">
            <v>11644.96</v>
          </cell>
          <cell r="I3693">
            <v>10331.68</v>
          </cell>
          <cell r="J3693">
            <v>1313.7</v>
          </cell>
          <cell r="K3693">
            <v>0.42</v>
          </cell>
          <cell r="L3693">
            <v>11644.96</v>
          </cell>
        </row>
        <row r="3694">
          <cell r="A3694" t="str">
            <v>7110010107</v>
          </cell>
          <cell r="B3694">
            <v>18</v>
          </cell>
          <cell r="C3694" t="str">
            <v>71100101USD-709-07</v>
          </cell>
          <cell r="D3694" t="str">
            <v>Intereses de ahorro (Intereses Pagados por Obligaciones con el Publico)</v>
          </cell>
          <cell r="E3694">
            <v>11715.88</v>
          </cell>
          <cell r="F3694">
            <v>1230.72</v>
          </cell>
          <cell r="G3694">
            <v>56.41</v>
          </cell>
          <cell r="H3694">
            <v>12890.19</v>
          </cell>
          <cell r="I3694">
            <v>11715.88</v>
          </cell>
          <cell r="J3694">
            <v>1230.72</v>
          </cell>
          <cell r="K3694">
            <v>56.41</v>
          </cell>
          <cell r="L3694">
            <v>12890.19</v>
          </cell>
        </row>
        <row r="3695">
          <cell r="A3695" t="str">
            <v>7110010108</v>
          </cell>
          <cell r="B3695">
            <v>18</v>
          </cell>
          <cell r="C3695" t="str">
            <v>71100101USD-709-08</v>
          </cell>
          <cell r="D3695" t="str">
            <v>Intereses de ahorro (Intereses Pagados por Obligaciones con el Publico)</v>
          </cell>
          <cell r="E3695">
            <v>13696.84</v>
          </cell>
          <cell r="F3695">
            <v>1435.5</v>
          </cell>
          <cell r="G3695">
            <v>5.25</v>
          </cell>
          <cell r="H3695">
            <v>15127.09</v>
          </cell>
          <cell r="I3695">
            <v>13696.84</v>
          </cell>
          <cell r="J3695">
            <v>1435.5</v>
          </cell>
          <cell r="K3695">
            <v>5.25</v>
          </cell>
          <cell r="L3695">
            <v>15127.09</v>
          </cell>
        </row>
        <row r="3696">
          <cell r="A3696" t="str">
            <v>7110010110</v>
          </cell>
          <cell r="B3696">
            <v>18</v>
          </cell>
          <cell r="C3696" t="str">
            <v>71100101USD-709-10</v>
          </cell>
          <cell r="D3696" t="str">
            <v>Intereses de ahorro (Intereses Pagados por Obligaciones con el Publico)</v>
          </cell>
          <cell r="E3696">
            <v>7803.68</v>
          </cell>
          <cell r="F3696">
            <v>733.22</v>
          </cell>
          <cell r="G3696">
            <v>5.31</v>
          </cell>
          <cell r="H3696">
            <v>8531.59</v>
          </cell>
          <cell r="I3696">
            <v>7803.68</v>
          </cell>
          <cell r="J3696">
            <v>733.22</v>
          </cell>
          <cell r="K3696">
            <v>5.31</v>
          </cell>
          <cell r="L3696">
            <v>8531.59</v>
          </cell>
        </row>
        <row r="3697">
          <cell r="A3697" t="str">
            <v>7110010111</v>
          </cell>
          <cell r="B3697">
            <v>18</v>
          </cell>
          <cell r="C3697" t="str">
            <v>71100101USD-709-11</v>
          </cell>
          <cell r="D3697" t="str">
            <v>Intereses de ahorro (Intereses Pagados por Obligaciones con el Publico)</v>
          </cell>
          <cell r="E3697">
            <v>6266.42</v>
          </cell>
          <cell r="F3697">
            <v>432.81</v>
          </cell>
          <cell r="G3697">
            <v>3.56</v>
          </cell>
          <cell r="H3697">
            <v>6695.67</v>
          </cell>
          <cell r="I3697">
            <v>6266.42</v>
          </cell>
          <cell r="J3697">
            <v>432.81</v>
          </cell>
          <cell r="K3697">
            <v>3.56</v>
          </cell>
          <cell r="L3697">
            <v>6695.67</v>
          </cell>
        </row>
        <row r="3698">
          <cell r="A3698" t="str">
            <v>7110010112</v>
          </cell>
          <cell r="B3698">
            <v>18</v>
          </cell>
          <cell r="C3698" t="str">
            <v>71100101USD-709-12</v>
          </cell>
          <cell r="D3698" t="str">
            <v>Intereses de ahorro (Intereses Pagados por Obligaciones con el Publico)</v>
          </cell>
          <cell r="E3698">
            <v>21234.1</v>
          </cell>
          <cell r="F3698">
            <v>1913.97</v>
          </cell>
          <cell r="G3698">
            <v>13.98</v>
          </cell>
          <cell r="H3698">
            <v>23134.09</v>
          </cell>
          <cell r="I3698">
            <v>21234.1</v>
          </cell>
          <cell r="J3698">
            <v>1913.97</v>
          </cell>
          <cell r="K3698">
            <v>13.98</v>
          </cell>
          <cell r="L3698">
            <v>23134.09</v>
          </cell>
        </row>
        <row r="3699">
          <cell r="A3699" t="str">
            <v>7110010113</v>
          </cell>
          <cell r="B3699">
            <v>18</v>
          </cell>
          <cell r="C3699" t="str">
            <v>71100101USD-709-13</v>
          </cell>
          <cell r="D3699" t="str">
            <v>Intereses de ahorro (Intereses Pagados por Obligaciones con el Publico)</v>
          </cell>
          <cell r="E3699">
            <v>4367.87</v>
          </cell>
          <cell r="F3699">
            <v>401.74</v>
          </cell>
          <cell r="G3699">
            <v>0.51</v>
          </cell>
          <cell r="H3699">
            <v>4769.1000000000004</v>
          </cell>
          <cell r="I3699">
            <v>4367.87</v>
          </cell>
          <cell r="J3699">
            <v>401.74</v>
          </cell>
          <cell r="K3699">
            <v>0.51</v>
          </cell>
          <cell r="L3699">
            <v>4769.1000000000004</v>
          </cell>
        </row>
        <row r="3700">
          <cell r="A3700" t="str">
            <v>7110010117</v>
          </cell>
          <cell r="B3700">
            <v>18</v>
          </cell>
          <cell r="C3700" t="str">
            <v>71100101USD-709-17</v>
          </cell>
          <cell r="D3700" t="str">
            <v>Intereses de ahorro (Intereses Pagados por Obligaciones con el Publico)</v>
          </cell>
          <cell r="E3700">
            <v>35985.61</v>
          </cell>
          <cell r="F3700">
            <v>3353.52</v>
          </cell>
          <cell r="G3700">
            <v>0.06</v>
          </cell>
          <cell r="H3700">
            <v>39339.07</v>
          </cell>
          <cell r="I3700">
            <v>35985.61</v>
          </cell>
          <cell r="J3700">
            <v>3353.52</v>
          </cell>
          <cell r="K3700">
            <v>0.06</v>
          </cell>
          <cell r="L3700">
            <v>39339.07</v>
          </cell>
        </row>
        <row r="3701">
          <cell r="A3701" t="str">
            <v>7110010118</v>
          </cell>
          <cell r="B3701">
            <v>18</v>
          </cell>
          <cell r="C3701" t="str">
            <v>71100101USD-709-18</v>
          </cell>
          <cell r="D3701" t="str">
            <v>Intereses de ahorro (Intereses Pagados por Obligaciones con el Publico)</v>
          </cell>
          <cell r="E3701">
            <v>20314.490000000002</v>
          </cell>
          <cell r="F3701">
            <v>2017.44</v>
          </cell>
          <cell r="G3701">
            <v>0</v>
          </cell>
          <cell r="H3701">
            <v>22331.93</v>
          </cell>
          <cell r="I3701">
            <v>20314.490000000002</v>
          </cell>
          <cell r="J3701">
            <v>2017.44</v>
          </cell>
          <cell r="K3701">
            <v>0</v>
          </cell>
          <cell r="L3701">
            <v>22331.93</v>
          </cell>
        </row>
        <row r="3702">
          <cell r="A3702" t="str">
            <v>7110010119</v>
          </cell>
          <cell r="B3702">
            <v>18</v>
          </cell>
          <cell r="C3702" t="str">
            <v>71100101USD-709-19</v>
          </cell>
          <cell r="D3702" t="str">
            <v>Intereses de ahorro (Intereses Pagados por Obligaciones con el Publico)</v>
          </cell>
          <cell r="E3702">
            <v>9836.93</v>
          </cell>
          <cell r="F3702">
            <v>1016.81</v>
          </cell>
          <cell r="G3702">
            <v>5.58</v>
          </cell>
          <cell r="H3702">
            <v>10848.16</v>
          </cell>
          <cell r="I3702">
            <v>9836.93</v>
          </cell>
          <cell r="J3702">
            <v>1016.81</v>
          </cell>
          <cell r="K3702">
            <v>5.58</v>
          </cell>
          <cell r="L3702">
            <v>10848.16</v>
          </cell>
        </row>
        <row r="3703">
          <cell r="A3703" t="str">
            <v>7110010122</v>
          </cell>
          <cell r="B3703">
            <v>18</v>
          </cell>
          <cell r="C3703" t="str">
            <v>71100101USD-709-22</v>
          </cell>
          <cell r="D3703" t="str">
            <v>Intereses de ahorro (Intereses Pagados por Obligaciones con el Publico)</v>
          </cell>
          <cell r="E3703">
            <v>24040.19</v>
          </cell>
          <cell r="F3703">
            <v>2463.4499999999998</v>
          </cell>
          <cell r="G3703">
            <v>7.28</v>
          </cell>
          <cell r="H3703">
            <v>26496.36</v>
          </cell>
          <cell r="I3703">
            <v>24040.19</v>
          </cell>
          <cell r="J3703">
            <v>2463.4499999999998</v>
          </cell>
          <cell r="K3703">
            <v>7.28</v>
          </cell>
          <cell r="L3703">
            <v>26496.36</v>
          </cell>
        </row>
        <row r="3704">
          <cell r="A3704" t="str">
            <v>7110010123</v>
          </cell>
          <cell r="B3704">
            <v>18</v>
          </cell>
          <cell r="C3704" t="str">
            <v>71100101USD-709-23</v>
          </cell>
          <cell r="D3704" t="str">
            <v>Intereses de ahorro (Intereses Pagados por Obligaciones con el Publico)</v>
          </cell>
          <cell r="E3704">
            <v>5284.05</v>
          </cell>
          <cell r="F3704">
            <v>456.54</v>
          </cell>
          <cell r="G3704">
            <v>12.81</v>
          </cell>
          <cell r="H3704">
            <v>5727.78</v>
          </cell>
          <cell r="I3704">
            <v>5284.05</v>
          </cell>
          <cell r="J3704">
            <v>456.54</v>
          </cell>
          <cell r="K3704">
            <v>12.81</v>
          </cell>
          <cell r="L3704">
            <v>5727.78</v>
          </cell>
        </row>
        <row r="3705">
          <cell r="A3705" t="str">
            <v>7110010124</v>
          </cell>
          <cell r="B3705">
            <v>18</v>
          </cell>
          <cell r="C3705" t="str">
            <v>71100101USD-709-24</v>
          </cell>
          <cell r="D3705" t="str">
            <v>Intereses de ahorro (Intereses Pagados por Obligaciones con el Publico)</v>
          </cell>
          <cell r="E3705">
            <v>5793.84</v>
          </cell>
          <cell r="F3705">
            <v>582.32000000000005</v>
          </cell>
          <cell r="G3705">
            <v>119.61</v>
          </cell>
          <cell r="H3705">
            <v>6256.55</v>
          </cell>
          <cell r="I3705">
            <v>5793.84</v>
          </cell>
          <cell r="J3705">
            <v>582.32000000000005</v>
          </cell>
          <cell r="K3705">
            <v>119.61</v>
          </cell>
          <cell r="L3705">
            <v>6256.55</v>
          </cell>
        </row>
        <row r="3706">
          <cell r="A3706" t="str">
            <v>7110010125</v>
          </cell>
          <cell r="B3706">
            <v>18</v>
          </cell>
          <cell r="C3706" t="str">
            <v>71100101USD-709-25</v>
          </cell>
          <cell r="D3706" t="str">
            <v>Intereses de ahorro (Intereses Pagados por Obligaciones con el Publico)</v>
          </cell>
          <cell r="E3706">
            <v>29650.62</v>
          </cell>
          <cell r="F3706">
            <v>2457.4</v>
          </cell>
          <cell r="G3706">
            <v>0.43</v>
          </cell>
          <cell r="H3706">
            <v>32107.59</v>
          </cell>
          <cell r="I3706">
            <v>29650.62</v>
          </cell>
          <cell r="J3706">
            <v>2457.4</v>
          </cell>
          <cell r="K3706">
            <v>0.43</v>
          </cell>
          <cell r="L3706">
            <v>32107.59</v>
          </cell>
        </row>
        <row r="3707">
          <cell r="A3707" t="str">
            <v>7110010126</v>
          </cell>
          <cell r="B3707">
            <v>18</v>
          </cell>
          <cell r="C3707" t="str">
            <v>71100101USD-709-26</v>
          </cell>
          <cell r="D3707" t="str">
            <v>Intereses de ahorro (Intereses Pagados por Obligaciones con el Publico)</v>
          </cell>
          <cell r="E3707">
            <v>19039.63</v>
          </cell>
          <cell r="F3707">
            <v>1731.4</v>
          </cell>
          <cell r="G3707">
            <v>3.57</v>
          </cell>
          <cell r="H3707">
            <v>20767.46</v>
          </cell>
          <cell r="I3707">
            <v>19039.63</v>
          </cell>
          <cell r="J3707">
            <v>1731.4</v>
          </cell>
          <cell r="K3707">
            <v>3.57</v>
          </cell>
          <cell r="L3707">
            <v>20767.46</v>
          </cell>
        </row>
        <row r="3708">
          <cell r="A3708" t="str">
            <v>7110010127</v>
          </cell>
          <cell r="B3708">
            <v>18</v>
          </cell>
          <cell r="C3708" t="str">
            <v>71100101USD-709-27</v>
          </cell>
          <cell r="D3708" t="str">
            <v>Intereses de ahorro (Intereses Pagados por Obligaciones con el Publico)</v>
          </cell>
          <cell r="E3708">
            <v>2679.08</v>
          </cell>
          <cell r="F3708">
            <v>266.57</v>
          </cell>
          <cell r="G3708">
            <v>0.81</v>
          </cell>
          <cell r="H3708">
            <v>2944.84</v>
          </cell>
          <cell r="I3708">
            <v>2679.08</v>
          </cell>
          <cell r="J3708">
            <v>266.57</v>
          </cell>
          <cell r="K3708">
            <v>0.81</v>
          </cell>
          <cell r="L3708">
            <v>2944.84</v>
          </cell>
        </row>
        <row r="3709">
          <cell r="A3709" t="str">
            <v>7110010131</v>
          </cell>
          <cell r="B3709">
            <v>18</v>
          </cell>
          <cell r="C3709" t="str">
            <v>71100101USD-709-31</v>
          </cell>
          <cell r="D3709" t="str">
            <v>Intereses de ahorro (Intereses Pagados por Obligaciones con el Publico)</v>
          </cell>
          <cell r="E3709">
            <v>567876.81999999995</v>
          </cell>
          <cell r="F3709">
            <v>64703.66</v>
          </cell>
          <cell r="G3709">
            <v>430.26</v>
          </cell>
          <cell r="H3709">
            <v>632150.22</v>
          </cell>
          <cell r="I3709">
            <v>567876.81999999995</v>
          </cell>
          <cell r="J3709">
            <v>64703.66</v>
          </cell>
          <cell r="K3709">
            <v>430.26</v>
          </cell>
          <cell r="L3709">
            <v>632150.22</v>
          </cell>
        </row>
        <row r="3710">
          <cell r="A3710" t="str">
            <v>7110010141</v>
          </cell>
          <cell r="B3710">
            <v>18</v>
          </cell>
          <cell r="C3710" t="str">
            <v>71100101USD-709-41</v>
          </cell>
          <cell r="D3710" t="str">
            <v>Intereses de ahorro (Intereses Pagados por Obligaciones con el Publico)</v>
          </cell>
          <cell r="E3710">
            <v>19742.07</v>
          </cell>
          <cell r="F3710">
            <v>2327.5300000000002</v>
          </cell>
          <cell r="G3710">
            <v>0.41</v>
          </cell>
          <cell r="H3710">
            <v>22069.19</v>
          </cell>
          <cell r="I3710">
            <v>19742.07</v>
          </cell>
          <cell r="J3710">
            <v>2327.5300000000002</v>
          </cell>
          <cell r="K3710">
            <v>0.41</v>
          </cell>
          <cell r="L3710">
            <v>22069.19</v>
          </cell>
        </row>
        <row r="3711">
          <cell r="A3711" t="str">
            <v>7110010158</v>
          </cell>
          <cell r="B3711">
            <v>18</v>
          </cell>
          <cell r="C3711" t="str">
            <v>71100101USD-709-58</v>
          </cell>
          <cell r="D3711" t="str">
            <v>Intereses de ahorro (Intereses Pagados por Obligaciones con el Publico)</v>
          </cell>
          <cell r="E3711">
            <v>245.56</v>
          </cell>
          <cell r="F3711">
            <v>46.77</v>
          </cell>
          <cell r="G3711">
            <v>2.13</v>
          </cell>
          <cell r="H3711">
            <v>290.2</v>
          </cell>
          <cell r="I3711">
            <v>245.56</v>
          </cell>
          <cell r="J3711">
            <v>46.77</v>
          </cell>
          <cell r="K3711">
            <v>2.13</v>
          </cell>
          <cell r="L3711">
            <v>290.2</v>
          </cell>
        </row>
        <row r="3712">
          <cell r="A3712" t="str">
            <v>7110010159</v>
          </cell>
          <cell r="B3712">
            <v>18</v>
          </cell>
          <cell r="C3712" t="str">
            <v>71100101USD-709-59</v>
          </cell>
          <cell r="D3712" t="str">
            <v>Intereses de ahorro (Intereses Pagados por Obligaciones con el Publico)</v>
          </cell>
          <cell r="E3712">
            <v>53.39</v>
          </cell>
          <cell r="F3712">
            <v>17.399999999999999</v>
          </cell>
          <cell r="G3712">
            <v>0</v>
          </cell>
          <cell r="H3712">
            <v>70.790000000000006</v>
          </cell>
          <cell r="I3712">
            <v>53.39</v>
          </cell>
          <cell r="J3712">
            <v>17.399999999999999</v>
          </cell>
          <cell r="K3712">
            <v>0</v>
          </cell>
          <cell r="L3712">
            <v>70.790000000000006</v>
          </cell>
        </row>
        <row r="3713">
          <cell r="A3713" t="str">
            <v>71100102 U</v>
          </cell>
          <cell r="B3713">
            <v>12</v>
          </cell>
          <cell r="C3713" t="str">
            <v>71100102 USD</v>
          </cell>
          <cell r="D3713" t="str">
            <v>Intereses de depósitos a plazo</v>
          </cell>
          <cell r="E3713">
            <v>7866748.7400000002</v>
          </cell>
          <cell r="F3713">
            <v>992574.11</v>
          </cell>
          <cell r="G3713">
            <v>22398.42</v>
          </cell>
          <cell r="H3713">
            <v>8836924.4299999997</v>
          </cell>
          <cell r="I3713">
            <v>7866748.7400000002</v>
          </cell>
          <cell r="J3713">
            <v>992574.11</v>
          </cell>
          <cell r="K3713">
            <v>22398.42</v>
          </cell>
          <cell r="L3713">
            <v>8836924.4299999997</v>
          </cell>
        </row>
        <row r="3714">
          <cell r="A3714" t="str">
            <v>7110010201</v>
          </cell>
          <cell r="B3714">
            <v>18</v>
          </cell>
          <cell r="C3714" t="str">
            <v>71100102USD-709-01</v>
          </cell>
          <cell r="D3714" t="str">
            <v>Intereses de depósitos a plazo (Intereses Pagados por Obligaciones con el Public</v>
          </cell>
          <cell r="E3714">
            <v>120254.67</v>
          </cell>
          <cell r="F3714">
            <v>13243.43</v>
          </cell>
          <cell r="G3714">
            <v>1774.93</v>
          </cell>
          <cell r="H3714">
            <v>131723.17000000001</v>
          </cell>
          <cell r="I3714">
            <v>120254.67</v>
          </cell>
          <cell r="J3714">
            <v>13243.43</v>
          </cell>
          <cell r="K3714">
            <v>1774.93</v>
          </cell>
          <cell r="L3714">
            <v>131723.17000000001</v>
          </cell>
        </row>
        <row r="3715">
          <cell r="A3715" t="str">
            <v>7110010202</v>
          </cell>
          <cell r="B3715">
            <v>18</v>
          </cell>
          <cell r="C3715" t="str">
            <v>71100102USD-709-02</v>
          </cell>
          <cell r="D3715" t="str">
            <v>Intereses de depósitos a plazo (Intereses Pagados por Obligaciones con el Public</v>
          </cell>
          <cell r="E3715">
            <v>301217.98</v>
          </cell>
          <cell r="F3715">
            <v>25466.27</v>
          </cell>
          <cell r="G3715">
            <v>652.54999999999995</v>
          </cell>
          <cell r="H3715">
            <v>326031.7</v>
          </cell>
          <cell r="I3715">
            <v>301217.98</v>
          </cell>
          <cell r="J3715">
            <v>25466.27</v>
          </cell>
          <cell r="K3715">
            <v>652.54999999999995</v>
          </cell>
          <cell r="L3715">
            <v>326031.7</v>
          </cell>
        </row>
        <row r="3716">
          <cell r="A3716" t="str">
            <v>7110010203</v>
          </cell>
          <cell r="B3716">
            <v>18</v>
          </cell>
          <cell r="C3716" t="str">
            <v>71100102USD-709-03</v>
          </cell>
          <cell r="D3716" t="str">
            <v>Intereses de depósitos a plazo (Intereses Pagados por Obligaciones con el Public</v>
          </cell>
          <cell r="E3716">
            <v>218857.62</v>
          </cell>
          <cell r="F3716">
            <v>14386.11</v>
          </cell>
          <cell r="G3716">
            <v>980.26</v>
          </cell>
          <cell r="H3716">
            <v>232263.47</v>
          </cell>
          <cell r="I3716">
            <v>218857.62</v>
          </cell>
          <cell r="J3716">
            <v>14386.11</v>
          </cell>
          <cell r="K3716">
            <v>980.26</v>
          </cell>
          <cell r="L3716">
            <v>232263.47</v>
          </cell>
        </row>
        <row r="3717">
          <cell r="A3717" t="str">
            <v>7110010204</v>
          </cell>
          <cell r="B3717">
            <v>18</v>
          </cell>
          <cell r="C3717" t="str">
            <v>71100102USD-709-04</v>
          </cell>
          <cell r="D3717" t="str">
            <v>Intereses de depósitos a plazo (Intereses Pagados por Obligaciones con el Public</v>
          </cell>
          <cell r="E3717">
            <v>78719.62</v>
          </cell>
          <cell r="F3717">
            <v>9105.15</v>
          </cell>
          <cell r="G3717">
            <v>1163.95</v>
          </cell>
          <cell r="H3717">
            <v>86660.82</v>
          </cell>
          <cell r="I3717">
            <v>78719.62</v>
          </cell>
          <cell r="J3717">
            <v>9105.15</v>
          </cell>
          <cell r="K3717">
            <v>1163.95</v>
          </cell>
          <cell r="L3717">
            <v>86660.82</v>
          </cell>
        </row>
        <row r="3718">
          <cell r="A3718" t="str">
            <v>7110010205</v>
          </cell>
          <cell r="B3718">
            <v>18</v>
          </cell>
          <cell r="C3718" t="str">
            <v>71100102USD-709-05</v>
          </cell>
          <cell r="D3718" t="str">
            <v>Intereses de depósitos a plazo (Intereses Pagados por Obligaciones con el Public</v>
          </cell>
          <cell r="E3718">
            <v>57885.27</v>
          </cell>
          <cell r="F3718">
            <v>4467.68</v>
          </cell>
          <cell r="G3718">
            <v>557.86</v>
          </cell>
          <cell r="H3718">
            <v>61795.09</v>
          </cell>
          <cell r="I3718">
            <v>57885.27</v>
          </cell>
          <cell r="J3718">
            <v>4467.68</v>
          </cell>
          <cell r="K3718">
            <v>557.86</v>
          </cell>
          <cell r="L3718">
            <v>61795.09</v>
          </cell>
        </row>
        <row r="3719">
          <cell r="A3719" t="str">
            <v>7110010207</v>
          </cell>
          <cell r="B3719">
            <v>18</v>
          </cell>
          <cell r="C3719" t="str">
            <v>71100102USD-709-07</v>
          </cell>
          <cell r="D3719" t="str">
            <v>Intereses de depósitos a plazo (Intereses Pagados por Obligaciones con el Public</v>
          </cell>
          <cell r="E3719">
            <v>86332.95</v>
          </cell>
          <cell r="F3719">
            <v>9253.07</v>
          </cell>
          <cell r="G3719">
            <v>948.49</v>
          </cell>
          <cell r="H3719">
            <v>94637.53</v>
          </cell>
          <cell r="I3719">
            <v>86332.95</v>
          </cell>
          <cell r="J3719">
            <v>9253.07</v>
          </cell>
          <cell r="K3719">
            <v>948.49</v>
          </cell>
          <cell r="L3719">
            <v>94637.53</v>
          </cell>
        </row>
        <row r="3720">
          <cell r="A3720" t="str">
            <v>7110010208</v>
          </cell>
          <cell r="B3720">
            <v>18</v>
          </cell>
          <cell r="C3720" t="str">
            <v>71100102USD-709-08</v>
          </cell>
          <cell r="D3720" t="str">
            <v>Intereses de depósitos a plazo (Intereses Pagados por Obligaciones con el Public</v>
          </cell>
          <cell r="E3720">
            <v>62806.720000000001</v>
          </cell>
          <cell r="F3720">
            <v>4956.2299999999996</v>
          </cell>
          <cell r="G3720">
            <v>432.58</v>
          </cell>
          <cell r="H3720">
            <v>67330.37</v>
          </cell>
          <cell r="I3720">
            <v>62806.720000000001</v>
          </cell>
          <cell r="J3720">
            <v>4956.2299999999996</v>
          </cell>
          <cell r="K3720">
            <v>432.58</v>
          </cell>
          <cell r="L3720">
            <v>67330.37</v>
          </cell>
        </row>
        <row r="3721">
          <cell r="A3721" t="str">
            <v>7110010210</v>
          </cell>
          <cell r="B3721">
            <v>18</v>
          </cell>
          <cell r="C3721" t="str">
            <v>71100102USD-709-10</v>
          </cell>
          <cell r="D3721" t="str">
            <v>Intereses de depósitos a plazo (Intereses Pagados por Obligaciones con el Public</v>
          </cell>
          <cell r="E3721">
            <v>57259.51</v>
          </cell>
          <cell r="F3721">
            <v>7698.49</v>
          </cell>
          <cell r="G3721">
            <v>394.28</v>
          </cell>
          <cell r="H3721">
            <v>64563.72</v>
          </cell>
          <cell r="I3721">
            <v>57259.51</v>
          </cell>
          <cell r="J3721">
            <v>7698.49</v>
          </cell>
          <cell r="K3721">
            <v>394.28</v>
          </cell>
          <cell r="L3721">
            <v>64563.72</v>
          </cell>
        </row>
        <row r="3722">
          <cell r="A3722" t="str">
            <v>7110010211</v>
          </cell>
          <cell r="B3722">
            <v>18</v>
          </cell>
          <cell r="C3722" t="str">
            <v>71100102USD-709-11</v>
          </cell>
          <cell r="D3722" t="str">
            <v>Intereses de depósitos a plazo (Intereses Pagados por Obligaciones con el Public</v>
          </cell>
          <cell r="E3722">
            <v>29036.43</v>
          </cell>
          <cell r="F3722">
            <v>3728.91</v>
          </cell>
          <cell r="G3722">
            <v>723.54</v>
          </cell>
          <cell r="H3722">
            <v>32041.8</v>
          </cell>
          <cell r="I3722">
            <v>29036.43</v>
          </cell>
          <cell r="J3722">
            <v>3728.91</v>
          </cell>
          <cell r="K3722">
            <v>723.54</v>
          </cell>
          <cell r="L3722">
            <v>32041.8</v>
          </cell>
        </row>
        <row r="3723">
          <cell r="A3723" t="str">
            <v>7110010212</v>
          </cell>
          <cell r="B3723">
            <v>18</v>
          </cell>
          <cell r="C3723" t="str">
            <v>71100102USD-709-12</v>
          </cell>
          <cell r="D3723" t="str">
            <v>Intereses de depósitos a plazo (Intereses Pagados por Obligaciones con el Public</v>
          </cell>
          <cell r="E3723">
            <v>69854.47</v>
          </cell>
          <cell r="F3723">
            <v>7062.41</v>
          </cell>
          <cell r="G3723">
            <v>1110.07</v>
          </cell>
          <cell r="H3723">
            <v>75806.81</v>
          </cell>
          <cell r="I3723">
            <v>69854.47</v>
          </cell>
          <cell r="J3723">
            <v>7062.41</v>
          </cell>
          <cell r="K3723">
            <v>1110.07</v>
          </cell>
          <cell r="L3723">
            <v>75806.81</v>
          </cell>
        </row>
        <row r="3724">
          <cell r="A3724" t="str">
            <v>7110010213</v>
          </cell>
          <cell r="B3724">
            <v>18</v>
          </cell>
          <cell r="C3724" t="str">
            <v>71100102USD-709-13</v>
          </cell>
          <cell r="D3724" t="str">
            <v>Intereses de depósitos a plazo (Intereses Pagados por Obligaciones con el Public</v>
          </cell>
          <cell r="E3724">
            <v>33767.269999999997</v>
          </cell>
          <cell r="F3724">
            <v>3510.45</v>
          </cell>
          <cell r="G3724">
            <v>397.79</v>
          </cell>
          <cell r="H3724">
            <v>36879.93</v>
          </cell>
          <cell r="I3724">
            <v>33767.269999999997</v>
          </cell>
          <cell r="J3724">
            <v>3510.45</v>
          </cell>
          <cell r="K3724">
            <v>397.79</v>
          </cell>
          <cell r="L3724">
            <v>36879.93</v>
          </cell>
        </row>
        <row r="3725">
          <cell r="A3725" t="str">
            <v>7110010217</v>
          </cell>
          <cell r="B3725">
            <v>18</v>
          </cell>
          <cell r="C3725" t="str">
            <v>71100102USD-709-17</v>
          </cell>
          <cell r="D3725" t="str">
            <v>Intereses de depósitos a plazo (Intereses Pagados por Obligaciones con el Public</v>
          </cell>
          <cell r="E3725">
            <v>93760.04</v>
          </cell>
          <cell r="F3725">
            <v>12793.96</v>
          </cell>
          <cell r="G3725">
            <v>3950.66</v>
          </cell>
          <cell r="H3725">
            <v>102603.34</v>
          </cell>
          <cell r="I3725">
            <v>93760.04</v>
          </cell>
          <cell r="J3725">
            <v>12793.96</v>
          </cell>
          <cell r="K3725">
            <v>3950.66</v>
          </cell>
          <cell r="L3725">
            <v>102603.34</v>
          </cell>
        </row>
        <row r="3726">
          <cell r="A3726" t="str">
            <v>7110010218</v>
          </cell>
          <cell r="B3726">
            <v>18</v>
          </cell>
          <cell r="C3726" t="str">
            <v>71100102USD-709-18</v>
          </cell>
          <cell r="D3726" t="str">
            <v>Intereses de depósitos a plazo (Intereses Pagados por Obligaciones con el Public</v>
          </cell>
          <cell r="E3726">
            <v>204697.38</v>
          </cell>
          <cell r="F3726">
            <v>21534.48</v>
          </cell>
          <cell r="G3726">
            <v>619.58000000000004</v>
          </cell>
          <cell r="H3726">
            <v>225612.28</v>
          </cell>
          <cell r="I3726">
            <v>204697.38</v>
          </cell>
          <cell r="J3726">
            <v>21534.48</v>
          </cell>
          <cell r="K3726">
            <v>619.58000000000004</v>
          </cell>
          <cell r="L3726">
            <v>225612.28</v>
          </cell>
        </row>
        <row r="3727">
          <cell r="A3727" t="str">
            <v>7110010219</v>
          </cell>
          <cell r="B3727">
            <v>18</v>
          </cell>
          <cell r="C3727" t="str">
            <v>71100102USD-709-19</v>
          </cell>
          <cell r="D3727" t="str">
            <v>Intereses de depósitos a plazo (Intereses Pagados por Obligaciones con el Public</v>
          </cell>
          <cell r="E3727">
            <v>47896.01</v>
          </cell>
          <cell r="F3727">
            <v>5024.1400000000003</v>
          </cell>
          <cell r="G3727">
            <v>446.45</v>
          </cell>
          <cell r="H3727">
            <v>52473.7</v>
          </cell>
          <cell r="I3727">
            <v>47896.01</v>
          </cell>
          <cell r="J3727">
            <v>5024.1400000000003</v>
          </cell>
          <cell r="K3727">
            <v>446.45</v>
          </cell>
          <cell r="L3727">
            <v>52473.7</v>
          </cell>
        </row>
        <row r="3728">
          <cell r="A3728" t="str">
            <v>7110010222</v>
          </cell>
          <cell r="B3728">
            <v>18</v>
          </cell>
          <cell r="C3728" t="str">
            <v>71100102USD-709-22</v>
          </cell>
          <cell r="D3728" t="str">
            <v>Intereses de depósitos a plazo (Intereses Pagados por Obligaciones con el Public</v>
          </cell>
          <cell r="E3728">
            <v>32531.26</v>
          </cell>
          <cell r="F3728">
            <v>3321.22</v>
          </cell>
          <cell r="G3728">
            <v>297.69</v>
          </cell>
          <cell r="H3728">
            <v>35554.79</v>
          </cell>
          <cell r="I3728">
            <v>32531.26</v>
          </cell>
          <cell r="J3728">
            <v>3321.22</v>
          </cell>
          <cell r="K3728">
            <v>297.69</v>
          </cell>
          <cell r="L3728">
            <v>35554.79</v>
          </cell>
        </row>
        <row r="3729">
          <cell r="A3729" t="str">
            <v>7110010223</v>
          </cell>
          <cell r="B3729">
            <v>18</v>
          </cell>
          <cell r="C3729" t="str">
            <v>71100102USD-709-23</v>
          </cell>
          <cell r="D3729" t="str">
            <v>Intereses de depósitos a plazo (Intereses Pagados por Obligaciones con el Public</v>
          </cell>
          <cell r="E3729">
            <v>22203.3</v>
          </cell>
          <cell r="F3729">
            <v>2779.31</v>
          </cell>
          <cell r="G3729">
            <v>711.91</v>
          </cell>
          <cell r="H3729">
            <v>24270.7</v>
          </cell>
          <cell r="I3729">
            <v>22203.3</v>
          </cell>
          <cell r="J3729">
            <v>2779.31</v>
          </cell>
          <cell r="K3729">
            <v>711.91</v>
          </cell>
          <cell r="L3729">
            <v>24270.7</v>
          </cell>
        </row>
        <row r="3730">
          <cell r="A3730" t="str">
            <v>7110010224</v>
          </cell>
          <cell r="B3730">
            <v>18</v>
          </cell>
          <cell r="C3730" t="str">
            <v>71100102USD-709-24</v>
          </cell>
          <cell r="D3730" t="str">
            <v>Intereses de depósitos a plazo (Intereses Pagados por Obligaciones con el Public</v>
          </cell>
          <cell r="E3730">
            <v>12981.84</v>
          </cell>
          <cell r="F3730">
            <v>1618.92</v>
          </cell>
          <cell r="G3730">
            <v>410.33</v>
          </cell>
          <cell r="H3730">
            <v>14190.43</v>
          </cell>
          <cell r="I3730">
            <v>12981.84</v>
          </cell>
          <cell r="J3730">
            <v>1618.92</v>
          </cell>
          <cell r="K3730">
            <v>410.33</v>
          </cell>
          <cell r="L3730">
            <v>14190.43</v>
          </cell>
        </row>
        <row r="3731">
          <cell r="A3731" t="str">
            <v>7110010225</v>
          </cell>
          <cell r="B3731">
            <v>18</v>
          </cell>
          <cell r="C3731" t="str">
            <v>71100102USD-709-25</v>
          </cell>
          <cell r="D3731" t="str">
            <v>Intereses de depósitos a plazo (Intereses Pagados por Obligaciones con el Public</v>
          </cell>
          <cell r="E3731">
            <v>744106.05</v>
          </cell>
          <cell r="F3731">
            <v>93488.92</v>
          </cell>
          <cell r="G3731">
            <v>735.86</v>
          </cell>
          <cell r="H3731">
            <v>836859.11</v>
          </cell>
          <cell r="I3731">
            <v>744106.05</v>
          </cell>
          <cell r="J3731">
            <v>93488.92</v>
          </cell>
          <cell r="K3731">
            <v>735.86</v>
          </cell>
          <cell r="L3731">
            <v>836859.11</v>
          </cell>
        </row>
        <row r="3732">
          <cell r="A3732" t="str">
            <v>7110010226</v>
          </cell>
          <cell r="B3732">
            <v>18</v>
          </cell>
          <cell r="C3732" t="str">
            <v>71100102USD-709-26</v>
          </cell>
          <cell r="D3732" t="str">
            <v>Intereses de depósitos a plazo (Intereses Pagados por Obligaciones con el Public</v>
          </cell>
          <cell r="E3732">
            <v>74263.78</v>
          </cell>
          <cell r="F3732">
            <v>10182.93</v>
          </cell>
          <cell r="G3732">
            <v>2956.34</v>
          </cell>
          <cell r="H3732">
            <v>81490.37</v>
          </cell>
          <cell r="I3732">
            <v>74263.78</v>
          </cell>
          <cell r="J3732">
            <v>10182.93</v>
          </cell>
          <cell r="K3732">
            <v>2956.34</v>
          </cell>
          <cell r="L3732">
            <v>81490.37</v>
          </cell>
        </row>
        <row r="3733">
          <cell r="A3733" t="str">
            <v>7110010227</v>
          </cell>
          <cell r="B3733">
            <v>18</v>
          </cell>
          <cell r="C3733" t="str">
            <v>71100102USD-709-27</v>
          </cell>
          <cell r="D3733" t="str">
            <v>Intereses de depósitos a plazo (Intereses Pagados por Obligaciones con el Public</v>
          </cell>
          <cell r="E3733">
            <v>112812.1</v>
          </cell>
          <cell r="F3733">
            <v>12436.71</v>
          </cell>
          <cell r="G3733">
            <v>341.41</v>
          </cell>
          <cell r="H3733">
            <v>124907.4</v>
          </cell>
          <cell r="I3733">
            <v>112812.1</v>
          </cell>
          <cell r="J3733">
            <v>12436.71</v>
          </cell>
          <cell r="K3733">
            <v>341.41</v>
          </cell>
          <cell r="L3733">
            <v>124907.4</v>
          </cell>
        </row>
        <row r="3734">
          <cell r="A3734" t="str">
            <v>7110010231</v>
          </cell>
          <cell r="B3734">
            <v>18</v>
          </cell>
          <cell r="C3734" t="str">
            <v>71100102USD-709-31</v>
          </cell>
          <cell r="D3734" t="str">
            <v>Intereses de depósitos a plazo (Intereses Pagados por Obligaciones con el Public</v>
          </cell>
          <cell r="E3734">
            <v>5154396.18</v>
          </cell>
          <cell r="F3734">
            <v>686549.75</v>
          </cell>
          <cell r="G3734">
            <v>1292.6099999999999</v>
          </cell>
          <cell r="H3734">
            <v>5839653.3200000003</v>
          </cell>
          <cell r="I3734">
            <v>5154396.18</v>
          </cell>
          <cell r="J3734">
            <v>686549.75</v>
          </cell>
          <cell r="K3734">
            <v>1292.6099999999999</v>
          </cell>
          <cell r="L3734">
            <v>5839653.3200000003</v>
          </cell>
        </row>
        <row r="3735">
          <cell r="A3735" t="str">
            <v>7110010241</v>
          </cell>
          <cell r="B3735">
            <v>18</v>
          </cell>
          <cell r="C3735" t="str">
            <v>71100102USD-709-41</v>
          </cell>
          <cell r="D3735" t="str">
            <v>Intereses de depósitos a plazo (Intereses Pagados por Obligaciones con el Public</v>
          </cell>
          <cell r="E3735">
            <v>90549.92</v>
          </cell>
          <cell r="F3735">
            <v>9275.67</v>
          </cell>
          <cell r="G3735">
            <v>1488.63</v>
          </cell>
          <cell r="H3735">
            <v>98336.960000000006</v>
          </cell>
          <cell r="I3735">
            <v>90549.92</v>
          </cell>
          <cell r="J3735">
            <v>9275.67</v>
          </cell>
          <cell r="K3735">
            <v>1488.63</v>
          </cell>
          <cell r="L3735">
            <v>98336.960000000006</v>
          </cell>
        </row>
        <row r="3736">
          <cell r="A3736" t="str">
            <v>7110010258</v>
          </cell>
          <cell r="B3736">
            <v>18</v>
          </cell>
          <cell r="C3736" t="str">
            <v>71100102USD-709-58</v>
          </cell>
          <cell r="D3736" t="str">
            <v>Intereses de depósitos a plazo (Intereses Pagados por Obligaciones con el Public</v>
          </cell>
          <cell r="E3736">
            <v>94756.7</v>
          </cell>
          <cell r="F3736">
            <v>12482.25</v>
          </cell>
          <cell r="G3736">
            <v>2.4300000000000002</v>
          </cell>
          <cell r="H3736">
            <v>107236.52</v>
          </cell>
          <cell r="I3736">
            <v>94756.7</v>
          </cell>
          <cell r="J3736">
            <v>12482.25</v>
          </cell>
          <cell r="K3736">
            <v>2.4300000000000002</v>
          </cell>
          <cell r="L3736">
            <v>107236.52</v>
          </cell>
        </row>
        <row r="3737">
          <cell r="A3737" t="str">
            <v>7110010259</v>
          </cell>
          <cell r="B3737">
            <v>18</v>
          </cell>
          <cell r="C3737" t="str">
            <v>71100102USD-709-59</v>
          </cell>
          <cell r="D3737" t="str">
            <v>Intereses de depósitos a plazo (Intereses Pagados por Obligaciones con el Public</v>
          </cell>
          <cell r="E3737">
            <v>65801.67</v>
          </cell>
          <cell r="F3737">
            <v>18207.650000000001</v>
          </cell>
          <cell r="G3737">
            <v>8.2200000000000006</v>
          </cell>
          <cell r="H3737">
            <v>84001.1</v>
          </cell>
          <cell r="I3737">
            <v>65801.67</v>
          </cell>
          <cell r="J3737">
            <v>18207.650000000001</v>
          </cell>
          <cell r="K3737">
            <v>8.2200000000000006</v>
          </cell>
          <cell r="L3737">
            <v>84001.1</v>
          </cell>
        </row>
        <row r="3738">
          <cell r="A3738" t="str">
            <v>71100105 U</v>
          </cell>
          <cell r="B3738">
            <v>12</v>
          </cell>
          <cell r="C3738" t="str">
            <v>71100105 USD</v>
          </cell>
          <cell r="D3738" t="str">
            <v>Intereses en cuenta corriente</v>
          </cell>
          <cell r="E3738">
            <v>1484471.84</v>
          </cell>
          <cell r="F3738">
            <v>189331.59</v>
          </cell>
          <cell r="G3738">
            <v>221.97</v>
          </cell>
          <cell r="H3738">
            <v>1673581.46</v>
          </cell>
          <cell r="I3738">
            <v>1484471.84</v>
          </cell>
          <cell r="J3738">
            <v>189331.59</v>
          </cell>
          <cell r="K3738">
            <v>221.97</v>
          </cell>
          <cell r="L3738">
            <v>1673581.46</v>
          </cell>
        </row>
        <row r="3739">
          <cell r="A3739" t="str">
            <v>7110010501</v>
          </cell>
          <cell r="B3739">
            <v>18</v>
          </cell>
          <cell r="C3739" t="str">
            <v>71100105USD-709-01</v>
          </cell>
          <cell r="D3739" t="str">
            <v>Intereses en cuenta corriente (Intereses Pagados por Obligaciones con el Publico</v>
          </cell>
          <cell r="E3739">
            <v>863.01</v>
          </cell>
          <cell r="F3739">
            <v>40.65</v>
          </cell>
          <cell r="G3739">
            <v>0</v>
          </cell>
          <cell r="H3739">
            <v>903.66</v>
          </cell>
          <cell r="I3739">
            <v>863.01</v>
          </cell>
          <cell r="J3739">
            <v>40.65</v>
          </cell>
          <cell r="K3739">
            <v>0</v>
          </cell>
          <cell r="L3739">
            <v>903.66</v>
          </cell>
        </row>
        <row r="3740">
          <cell r="A3740" t="str">
            <v>7110010502</v>
          </cell>
          <cell r="B3740">
            <v>18</v>
          </cell>
          <cell r="C3740" t="str">
            <v>71100105USD-709-02</v>
          </cell>
          <cell r="D3740" t="str">
            <v>Intereses en cuenta corriente (Intereses Pagados por Obligaciones con el Publico</v>
          </cell>
          <cell r="E3740">
            <v>10940.47</v>
          </cell>
          <cell r="F3740">
            <v>1566.83</v>
          </cell>
          <cell r="G3740">
            <v>0</v>
          </cell>
          <cell r="H3740">
            <v>12507.3</v>
          </cell>
          <cell r="I3740">
            <v>10940.47</v>
          </cell>
          <cell r="J3740">
            <v>1566.83</v>
          </cell>
          <cell r="K3740">
            <v>0</v>
          </cell>
          <cell r="L3740">
            <v>12507.3</v>
          </cell>
        </row>
        <row r="3741">
          <cell r="A3741" t="str">
            <v>7110010503</v>
          </cell>
          <cell r="B3741">
            <v>18</v>
          </cell>
          <cell r="C3741" t="str">
            <v>71100105USD-709-03</v>
          </cell>
          <cell r="D3741" t="str">
            <v>Intereses en cuenta corriente (Intereses Pagados por Obligaciones con el Publico</v>
          </cell>
          <cell r="E3741">
            <v>8622.57</v>
          </cell>
          <cell r="F3741">
            <v>2649.32</v>
          </cell>
          <cell r="G3741">
            <v>0</v>
          </cell>
          <cell r="H3741">
            <v>11271.89</v>
          </cell>
          <cell r="I3741">
            <v>8622.57</v>
          </cell>
          <cell r="J3741">
            <v>2649.32</v>
          </cell>
          <cell r="K3741">
            <v>0</v>
          </cell>
          <cell r="L3741">
            <v>11271.89</v>
          </cell>
        </row>
        <row r="3742">
          <cell r="A3742" t="str">
            <v>7110010504</v>
          </cell>
          <cell r="B3742">
            <v>18</v>
          </cell>
          <cell r="C3742" t="str">
            <v>71100105USD-709-04</v>
          </cell>
          <cell r="D3742" t="str">
            <v>Intereses en cuenta corriente (Intereses Pagados por Obligaciones con el Publico</v>
          </cell>
          <cell r="E3742">
            <v>293.36</v>
          </cell>
          <cell r="F3742">
            <v>2.72</v>
          </cell>
          <cell r="G3742">
            <v>0</v>
          </cell>
          <cell r="H3742">
            <v>296.08</v>
          </cell>
          <cell r="I3742">
            <v>293.36</v>
          </cell>
          <cell r="J3742">
            <v>2.72</v>
          </cell>
          <cell r="K3742">
            <v>0</v>
          </cell>
          <cell r="L3742">
            <v>296.08</v>
          </cell>
        </row>
        <row r="3743">
          <cell r="A3743" t="str">
            <v>7110010505</v>
          </cell>
          <cell r="B3743">
            <v>18</v>
          </cell>
          <cell r="C3743" t="str">
            <v>71100105USD-709-05</v>
          </cell>
          <cell r="D3743" t="str">
            <v>Intereses en cuenta corriente (Intereses Pagados por Obligaciones con el Publico</v>
          </cell>
          <cell r="E3743">
            <v>59.77</v>
          </cell>
          <cell r="F3743">
            <v>3.68</v>
          </cell>
          <cell r="G3743">
            <v>0</v>
          </cell>
          <cell r="H3743">
            <v>63.45</v>
          </cell>
          <cell r="I3743">
            <v>59.77</v>
          </cell>
          <cell r="J3743">
            <v>3.68</v>
          </cell>
          <cell r="K3743">
            <v>0</v>
          </cell>
          <cell r="L3743">
            <v>63.45</v>
          </cell>
        </row>
        <row r="3744">
          <cell r="A3744" t="str">
            <v>7110010508</v>
          </cell>
          <cell r="B3744">
            <v>18</v>
          </cell>
          <cell r="C3744" t="str">
            <v>71100105USD-709-08</v>
          </cell>
          <cell r="D3744" t="str">
            <v>Intereses en cuenta corriente (Intereses Pagados por Obligaciones con el Publico</v>
          </cell>
          <cell r="E3744">
            <v>3998.92</v>
          </cell>
          <cell r="F3744">
            <v>3458.89</v>
          </cell>
          <cell r="G3744">
            <v>0</v>
          </cell>
          <cell r="H3744">
            <v>7457.81</v>
          </cell>
          <cell r="I3744">
            <v>3998.92</v>
          </cell>
          <cell r="J3744">
            <v>3458.89</v>
          </cell>
          <cell r="K3744">
            <v>0</v>
          </cell>
          <cell r="L3744">
            <v>7457.81</v>
          </cell>
        </row>
        <row r="3745">
          <cell r="A3745" t="str">
            <v>7110010510</v>
          </cell>
          <cell r="B3745">
            <v>18</v>
          </cell>
          <cell r="C3745" t="str">
            <v>71100105USD-709-10</v>
          </cell>
          <cell r="D3745" t="str">
            <v>Intereses en cuenta corriente (Intereses Pagados por Obligaciones con el Publico</v>
          </cell>
          <cell r="E3745">
            <v>28.99</v>
          </cell>
          <cell r="F3745">
            <v>0</v>
          </cell>
          <cell r="G3745">
            <v>0</v>
          </cell>
          <cell r="H3745">
            <v>28.99</v>
          </cell>
          <cell r="I3745">
            <v>28.99</v>
          </cell>
          <cell r="J3745">
            <v>0</v>
          </cell>
          <cell r="K3745">
            <v>0</v>
          </cell>
          <cell r="L3745">
            <v>28.99</v>
          </cell>
        </row>
        <row r="3746">
          <cell r="A3746" t="str">
            <v>7110010511</v>
          </cell>
          <cell r="B3746">
            <v>18</v>
          </cell>
          <cell r="C3746" t="str">
            <v>71100105USD-709-11</v>
          </cell>
          <cell r="D3746" t="str">
            <v>Intereses en cuenta corriente (Intereses Pagados por Obligaciones con el Publico</v>
          </cell>
          <cell r="E3746">
            <v>6110.51</v>
          </cell>
          <cell r="F3746">
            <v>256.64</v>
          </cell>
          <cell r="G3746">
            <v>0</v>
          </cell>
          <cell r="H3746">
            <v>6367.15</v>
          </cell>
          <cell r="I3746">
            <v>6110.51</v>
          </cell>
          <cell r="J3746">
            <v>256.64</v>
          </cell>
          <cell r="K3746">
            <v>0</v>
          </cell>
          <cell r="L3746">
            <v>6367.15</v>
          </cell>
        </row>
        <row r="3747">
          <cell r="A3747" t="str">
            <v>7110010512</v>
          </cell>
          <cell r="B3747">
            <v>18</v>
          </cell>
          <cell r="C3747" t="str">
            <v>71100105USD-709-12</v>
          </cell>
          <cell r="D3747" t="str">
            <v>Intereses en cuenta corriente (Intereses Pagados por Obligaciones con el Publico</v>
          </cell>
          <cell r="E3747">
            <v>39.880000000000003</v>
          </cell>
          <cell r="F3747">
            <v>3.08</v>
          </cell>
          <cell r="G3747">
            <v>0</v>
          </cell>
          <cell r="H3747">
            <v>42.96</v>
          </cell>
          <cell r="I3747">
            <v>39.880000000000003</v>
          </cell>
          <cell r="J3747">
            <v>3.08</v>
          </cell>
          <cell r="K3747">
            <v>0</v>
          </cell>
          <cell r="L3747">
            <v>42.96</v>
          </cell>
        </row>
        <row r="3748">
          <cell r="A3748" t="str">
            <v>7110010518</v>
          </cell>
          <cell r="B3748">
            <v>18</v>
          </cell>
          <cell r="C3748" t="str">
            <v>71100105USD-709-18</v>
          </cell>
          <cell r="D3748" t="str">
            <v>Intereses en cuenta corriente (Intereses Pagados por Obligaciones con el Publico</v>
          </cell>
          <cell r="E3748">
            <v>32.229999999999997</v>
          </cell>
          <cell r="F3748">
            <v>12.81</v>
          </cell>
          <cell r="G3748">
            <v>0</v>
          </cell>
          <cell r="H3748">
            <v>45.04</v>
          </cell>
          <cell r="I3748">
            <v>32.229999999999997</v>
          </cell>
          <cell r="J3748">
            <v>12.81</v>
          </cell>
          <cell r="K3748">
            <v>0</v>
          </cell>
          <cell r="L3748">
            <v>45.04</v>
          </cell>
        </row>
        <row r="3749">
          <cell r="A3749" t="str">
            <v>7110010519</v>
          </cell>
          <cell r="B3749">
            <v>18</v>
          </cell>
          <cell r="C3749" t="str">
            <v>71100105USD-709-19</v>
          </cell>
          <cell r="D3749" t="str">
            <v>Intereses en cuenta corriente (Intereses Pagados por Obligaciones con el Publico</v>
          </cell>
          <cell r="E3749">
            <v>26.24</v>
          </cell>
          <cell r="F3749">
            <v>2.91</v>
          </cell>
          <cell r="G3749">
            <v>0</v>
          </cell>
          <cell r="H3749">
            <v>29.15</v>
          </cell>
          <cell r="I3749">
            <v>26.24</v>
          </cell>
          <cell r="J3749">
            <v>2.91</v>
          </cell>
          <cell r="K3749">
            <v>0</v>
          </cell>
          <cell r="L3749">
            <v>29.15</v>
          </cell>
        </row>
        <row r="3750">
          <cell r="A3750" t="str">
            <v>7110010523</v>
          </cell>
          <cell r="B3750">
            <v>18</v>
          </cell>
          <cell r="C3750" t="str">
            <v>71100105USD-709-23</v>
          </cell>
          <cell r="D3750" t="str">
            <v>Intereses en cuenta corriente (Intereses Pagados por Obligaciones con el Publico</v>
          </cell>
          <cell r="E3750">
            <v>595.14</v>
          </cell>
          <cell r="F3750">
            <v>60.37</v>
          </cell>
          <cell r="G3750">
            <v>0</v>
          </cell>
          <cell r="H3750">
            <v>655.51</v>
          </cell>
          <cell r="I3750">
            <v>595.14</v>
          </cell>
          <cell r="J3750">
            <v>60.37</v>
          </cell>
          <cell r="K3750">
            <v>0</v>
          </cell>
          <cell r="L3750">
            <v>655.51</v>
          </cell>
        </row>
        <row r="3751">
          <cell r="A3751" t="str">
            <v>7110010525</v>
          </cell>
          <cell r="B3751">
            <v>18</v>
          </cell>
          <cell r="C3751" t="str">
            <v>71100105USD-709-25</v>
          </cell>
          <cell r="D3751" t="str">
            <v>Intereses en cuenta corriente (Intereses Pagados por Obligaciones con el Publico</v>
          </cell>
          <cell r="E3751">
            <v>6196.82</v>
          </cell>
          <cell r="F3751">
            <v>276.98</v>
          </cell>
          <cell r="G3751">
            <v>0</v>
          </cell>
          <cell r="H3751">
            <v>6473.8</v>
          </cell>
          <cell r="I3751">
            <v>6196.82</v>
          </cell>
          <cell r="J3751">
            <v>276.98</v>
          </cell>
          <cell r="K3751">
            <v>0</v>
          </cell>
          <cell r="L3751">
            <v>6473.8</v>
          </cell>
        </row>
        <row r="3752">
          <cell r="A3752" t="str">
            <v>7110010531</v>
          </cell>
          <cell r="B3752">
            <v>18</v>
          </cell>
          <cell r="C3752" t="str">
            <v>71100105USD-709-31</v>
          </cell>
          <cell r="D3752" t="str">
            <v>Intereses en cuenta corriente (Intereses Pagados por Obligaciones con el Publico</v>
          </cell>
          <cell r="E3752">
            <v>1417280.79</v>
          </cell>
          <cell r="F3752">
            <v>173502.95</v>
          </cell>
          <cell r="G3752">
            <v>221.97</v>
          </cell>
          <cell r="H3752">
            <v>1590561.77</v>
          </cell>
          <cell r="I3752">
            <v>1417280.79</v>
          </cell>
          <cell r="J3752">
            <v>173502.95</v>
          </cell>
          <cell r="K3752">
            <v>221.97</v>
          </cell>
          <cell r="L3752">
            <v>1590561.77</v>
          </cell>
        </row>
        <row r="3753">
          <cell r="A3753" t="str">
            <v>7110010541</v>
          </cell>
          <cell r="B3753">
            <v>18</v>
          </cell>
          <cell r="C3753" t="str">
            <v>71100105USD-709-41</v>
          </cell>
          <cell r="D3753" t="str">
            <v>Intereses en cuenta corriente (Intereses Pagados por Obligaciones con el Publico</v>
          </cell>
          <cell r="E3753">
            <v>27992.77</v>
          </cell>
          <cell r="F3753">
            <v>7484.5</v>
          </cell>
          <cell r="G3753">
            <v>0</v>
          </cell>
          <cell r="H3753">
            <v>35477.269999999997</v>
          </cell>
          <cell r="I3753">
            <v>27992.77</v>
          </cell>
          <cell r="J3753">
            <v>7484.5</v>
          </cell>
          <cell r="K3753">
            <v>0</v>
          </cell>
          <cell r="L3753">
            <v>35477.269999999997</v>
          </cell>
        </row>
        <row r="3754">
          <cell r="A3754" t="str">
            <v>7110010558</v>
          </cell>
          <cell r="B3754">
            <v>18</v>
          </cell>
          <cell r="C3754" t="str">
            <v>71100105USD-709-58</v>
          </cell>
          <cell r="D3754" t="str">
            <v>Intereses en cuenta corriente (Intereses Pagados por Obligaciones con el Publico</v>
          </cell>
          <cell r="E3754">
            <v>1390.37</v>
          </cell>
          <cell r="F3754">
            <v>9.26</v>
          </cell>
          <cell r="G3754">
            <v>0</v>
          </cell>
          <cell r="H3754">
            <v>1399.63</v>
          </cell>
          <cell r="I3754">
            <v>1390.37</v>
          </cell>
          <cell r="J3754">
            <v>9.26</v>
          </cell>
          <cell r="K3754">
            <v>0</v>
          </cell>
          <cell r="L3754">
            <v>1399.63</v>
          </cell>
        </row>
        <row r="3755">
          <cell r="A3755" t="str">
            <v>711002</v>
          </cell>
          <cell r="B3755">
            <v>6</v>
          </cell>
          <cell r="C3755">
            <v>711002</v>
          </cell>
          <cell r="D3755" t="str">
            <v>PRÉSTAMOS PARA TERCEROS</v>
          </cell>
          <cell r="I3755">
            <v>5491510.1500000004</v>
          </cell>
          <cell r="J3755">
            <v>517572.52</v>
          </cell>
          <cell r="K3755">
            <v>0.09</v>
          </cell>
          <cell r="L3755">
            <v>6009082.5800000001</v>
          </cell>
        </row>
        <row r="3756">
          <cell r="A3756" t="str">
            <v>7110020107</v>
          </cell>
          <cell r="B3756">
            <v>14</v>
          </cell>
          <cell r="C3756" t="str">
            <v>7110020107 USD</v>
          </cell>
          <cell r="D3756" t="str">
            <v>Intereses por prestamos para terceros BID</v>
          </cell>
          <cell r="E3756">
            <v>1998.73</v>
          </cell>
          <cell r="F3756">
            <v>178.95</v>
          </cell>
          <cell r="G3756">
            <v>0</v>
          </cell>
          <cell r="H3756">
            <v>2177.6799999999998</v>
          </cell>
          <cell r="I3756">
            <v>1998.73</v>
          </cell>
          <cell r="J3756">
            <v>178.95</v>
          </cell>
          <cell r="K3756">
            <v>0</v>
          </cell>
          <cell r="L3756">
            <v>2177.6799999999998</v>
          </cell>
        </row>
        <row r="3757">
          <cell r="A3757" t="str">
            <v>711002010007</v>
          </cell>
          <cell r="B3757">
            <v>20</v>
          </cell>
          <cell r="C3757" t="str">
            <v>7110020107USD-113-00</v>
          </cell>
          <cell r="D3757" t="str">
            <v>Intereses por prestamos para terceros BID (Gastos por Intereses Otros Bancos)</v>
          </cell>
          <cell r="E3757">
            <v>1998.73</v>
          </cell>
          <cell r="F3757">
            <v>178.95</v>
          </cell>
          <cell r="G3757">
            <v>0</v>
          </cell>
          <cell r="H3757">
            <v>2177.6799999999998</v>
          </cell>
          <cell r="I3757">
            <v>1998.73</v>
          </cell>
          <cell r="J3757">
            <v>178.95</v>
          </cell>
          <cell r="K3757">
            <v>0</v>
          </cell>
          <cell r="L3757">
            <v>2177.6799999999998</v>
          </cell>
        </row>
        <row r="3758">
          <cell r="A3758" t="str">
            <v>7110020108</v>
          </cell>
          <cell r="B3758">
            <v>14</v>
          </cell>
          <cell r="C3758" t="str">
            <v>7110020108 USD</v>
          </cell>
          <cell r="D3758" t="str">
            <v>Intereses por préstamos BlueOrchard Microfinance Fund</v>
          </cell>
          <cell r="E3758">
            <v>1484482.03</v>
          </cell>
          <cell r="F3758">
            <v>120850.4</v>
          </cell>
          <cell r="G3758">
            <v>0</v>
          </cell>
          <cell r="H3758">
            <v>1605332.43</v>
          </cell>
          <cell r="I3758">
            <v>1484482.03</v>
          </cell>
          <cell r="J3758">
            <v>120850.4</v>
          </cell>
          <cell r="K3758">
            <v>0</v>
          </cell>
          <cell r="L3758">
            <v>1605332.43</v>
          </cell>
        </row>
        <row r="3759">
          <cell r="A3759" t="str">
            <v>711002010008</v>
          </cell>
          <cell r="B3759">
            <v>20</v>
          </cell>
          <cell r="C3759" t="str">
            <v>7110020108USD-113-00</v>
          </cell>
          <cell r="D3759" t="str">
            <v>Intereses por prestamos para terceros BCIE (Gastos por Intereses Otros Bancos)</v>
          </cell>
          <cell r="E3759">
            <v>1484482.03</v>
          </cell>
          <cell r="F3759">
            <v>120850.4</v>
          </cell>
          <cell r="G3759">
            <v>0</v>
          </cell>
          <cell r="H3759">
            <v>1605332.43</v>
          </cell>
          <cell r="I3759">
            <v>1484482.03</v>
          </cell>
          <cell r="J3759">
            <v>120850.4</v>
          </cell>
          <cell r="K3759">
            <v>0</v>
          </cell>
          <cell r="L3759">
            <v>1605332.43</v>
          </cell>
        </row>
        <row r="3760">
          <cell r="A3760" t="str">
            <v>7110020109</v>
          </cell>
          <cell r="B3760">
            <v>14</v>
          </cell>
          <cell r="C3760" t="str">
            <v>7110020109 USD</v>
          </cell>
          <cell r="D3760" t="str">
            <v>Int. por préstamos Microfinance Enhancement Facility SA, SICAV-SIF</v>
          </cell>
          <cell r="E3760">
            <v>866891.39</v>
          </cell>
          <cell r="F3760">
            <v>67436.149999999994</v>
          </cell>
          <cell r="G3760">
            <v>0</v>
          </cell>
          <cell r="H3760">
            <v>934327.54</v>
          </cell>
          <cell r="I3760">
            <v>866891.39</v>
          </cell>
          <cell r="J3760">
            <v>67436.149999999994</v>
          </cell>
          <cell r="K3760">
            <v>0</v>
          </cell>
          <cell r="L3760">
            <v>934327.54</v>
          </cell>
        </row>
        <row r="3761">
          <cell r="A3761" t="str">
            <v>711002010009</v>
          </cell>
          <cell r="B3761">
            <v>20</v>
          </cell>
          <cell r="C3761" t="str">
            <v>7110020109USD-113-00</v>
          </cell>
          <cell r="D3761" t="str">
            <v>Int. por préstamos Microfinance Enhancement Facility SA, SICAV-SIF (Gastos por I</v>
          </cell>
          <cell r="E3761">
            <v>866891.39</v>
          </cell>
          <cell r="F3761">
            <v>67436.149999999994</v>
          </cell>
          <cell r="G3761">
            <v>0</v>
          </cell>
          <cell r="H3761">
            <v>934327.54</v>
          </cell>
          <cell r="I3761">
            <v>866891.39</v>
          </cell>
          <cell r="J3761">
            <v>67436.149999999994</v>
          </cell>
          <cell r="K3761">
            <v>0</v>
          </cell>
          <cell r="L3761">
            <v>934327.54</v>
          </cell>
        </row>
        <row r="3762">
          <cell r="A3762" t="str">
            <v>7110020110</v>
          </cell>
          <cell r="B3762">
            <v>14</v>
          </cell>
          <cell r="C3762" t="str">
            <v>7110020110 USD</v>
          </cell>
          <cell r="D3762" t="str">
            <v>Intereses por Préstamos para Terceros Global Climate Partnership</v>
          </cell>
          <cell r="E3762">
            <v>488337.95</v>
          </cell>
          <cell r="F3762">
            <v>58320.32</v>
          </cell>
          <cell r="G3762">
            <v>0</v>
          </cell>
          <cell r="H3762">
            <v>546658.27</v>
          </cell>
          <cell r="I3762">
            <v>488337.95</v>
          </cell>
          <cell r="J3762">
            <v>58320.32</v>
          </cell>
          <cell r="K3762">
            <v>0</v>
          </cell>
          <cell r="L3762">
            <v>546658.27</v>
          </cell>
        </row>
        <row r="3763">
          <cell r="A3763" t="str">
            <v>711002010010</v>
          </cell>
          <cell r="B3763">
            <v>20</v>
          </cell>
          <cell r="C3763" t="str">
            <v>7110020110USD-113-00</v>
          </cell>
          <cell r="D3763" t="str">
            <v>Intereses por Préstamos para Terceros Cuscatlán (Gastos por Intereses Otros Banc</v>
          </cell>
          <cell r="E3763">
            <v>488337.95</v>
          </cell>
          <cell r="F3763">
            <v>58320.32</v>
          </cell>
          <cell r="G3763">
            <v>0</v>
          </cell>
          <cell r="H3763">
            <v>546658.27</v>
          </cell>
          <cell r="I3763">
            <v>488337.95</v>
          </cell>
          <cell r="J3763">
            <v>58320.32</v>
          </cell>
          <cell r="K3763">
            <v>0</v>
          </cell>
          <cell r="L3763">
            <v>546658.27</v>
          </cell>
        </row>
        <row r="3764">
          <cell r="A3764" t="str">
            <v>7110020111</v>
          </cell>
          <cell r="B3764">
            <v>14</v>
          </cell>
          <cell r="C3764" t="str">
            <v>7110020111 USD</v>
          </cell>
          <cell r="D3764" t="str">
            <v>Intereses de préstamos para Eco-Business Fund S.A, SICAV-SIF</v>
          </cell>
          <cell r="E3764">
            <v>546318.88</v>
          </cell>
          <cell r="F3764">
            <v>76173.460000000006</v>
          </cell>
          <cell r="G3764">
            <v>0</v>
          </cell>
          <cell r="H3764">
            <v>622492.34</v>
          </cell>
          <cell r="I3764">
            <v>546318.88</v>
          </cell>
          <cell r="J3764">
            <v>76173.460000000006</v>
          </cell>
          <cell r="K3764">
            <v>0</v>
          </cell>
          <cell r="L3764">
            <v>622492.34</v>
          </cell>
        </row>
        <row r="3765">
          <cell r="A3765" t="str">
            <v>711002010011</v>
          </cell>
          <cell r="B3765">
            <v>20</v>
          </cell>
          <cell r="C3765" t="str">
            <v>7110020111USD-113-00</v>
          </cell>
          <cell r="D3765" t="str">
            <v>Intereses por Prestamos para Terceros BANCO (Gastos por Intereses Otros Bancos)</v>
          </cell>
          <cell r="E3765">
            <v>546318.88</v>
          </cell>
          <cell r="F3765">
            <v>76173.460000000006</v>
          </cell>
          <cell r="G3765">
            <v>0</v>
          </cell>
          <cell r="H3765">
            <v>622492.34</v>
          </cell>
          <cell r="I3765">
            <v>546318.88</v>
          </cell>
          <cell r="J3765">
            <v>76173.460000000006</v>
          </cell>
          <cell r="K3765">
            <v>0</v>
          </cell>
          <cell r="L3765">
            <v>622492.34</v>
          </cell>
        </row>
        <row r="3766">
          <cell r="A3766" t="str">
            <v>7110020115</v>
          </cell>
          <cell r="B3766">
            <v>14</v>
          </cell>
          <cell r="C3766" t="str">
            <v>7110020115 USD</v>
          </cell>
          <cell r="D3766" t="str">
            <v>Intereses por prestamos para terceros Bandesal</v>
          </cell>
          <cell r="E3766">
            <v>1842658.73</v>
          </cell>
          <cell r="F3766">
            <v>165781.5</v>
          </cell>
          <cell r="G3766">
            <v>0</v>
          </cell>
          <cell r="H3766">
            <v>2008440.23</v>
          </cell>
          <cell r="I3766">
            <v>1842658.73</v>
          </cell>
          <cell r="J3766">
            <v>165781.5</v>
          </cell>
          <cell r="K3766">
            <v>0</v>
          </cell>
          <cell r="L3766">
            <v>2008440.23</v>
          </cell>
        </row>
        <row r="3767">
          <cell r="A3767" t="str">
            <v>711002010015</v>
          </cell>
          <cell r="B3767">
            <v>20</v>
          </cell>
          <cell r="C3767" t="str">
            <v>7110020115USD-113-00</v>
          </cell>
          <cell r="D3767" t="str">
            <v>Intereses por prestamos para terceros BMI (Gastos por Intereses Otros Bancos)</v>
          </cell>
          <cell r="E3767">
            <v>1842658.73</v>
          </cell>
          <cell r="F3767">
            <v>165781.5</v>
          </cell>
          <cell r="G3767">
            <v>0</v>
          </cell>
          <cell r="H3767">
            <v>2008440.23</v>
          </cell>
          <cell r="I3767">
            <v>1842658.73</v>
          </cell>
          <cell r="J3767">
            <v>165781.5</v>
          </cell>
          <cell r="K3767">
            <v>0</v>
          </cell>
          <cell r="L3767">
            <v>2008440.23</v>
          </cell>
        </row>
        <row r="3768">
          <cell r="A3768" t="str">
            <v>7110020116</v>
          </cell>
          <cell r="B3768">
            <v>14</v>
          </cell>
          <cell r="C3768" t="str">
            <v>7110020116 USD</v>
          </cell>
          <cell r="D3768" t="str">
            <v>Intereses por prestamos para terceros Bandesal - Crédito decreciente</v>
          </cell>
          <cell r="E3768">
            <v>109722.96</v>
          </cell>
          <cell r="F3768">
            <v>11145.97</v>
          </cell>
          <cell r="G3768">
            <v>0.09</v>
          </cell>
          <cell r="H3768">
            <v>120868.84</v>
          </cell>
          <cell r="I3768">
            <v>109722.96</v>
          </cell>
          <cell r="J3768">
            <v>11145.97</v>
          </cell>
          <cell r="K3768">
            <v>0.09</v>
          </cell>
          <cell r="L3768">
            <v>120868.84</v>
          </cell>
        </row>
        <row r="3769">
          <cell r="A3769" t="str">
            <v>711002010016</v>
          </cell>
          <cell r="B3769">
            <v>20</v>
          </cell>
          <cell r="C3769" t="str">
            <v>7110020116USD-113-00</v>
          </cell>
          <cell r="D3769" t="str">
            <v>Intereses por Préstamos para Terceros BID-MITCH (Gastos por Intereses Otros Banc</v>
          </cell>
          <cell r="E3769">
            <v>109722.96</v>
          </cell>
          <cell r="F3769">
            <v>11145.97</v>
          </cell>
          <cell r="G3769">
            <v>0.09</v>
          </cell>
          <cell r="H3769">
            <v>120868.84</v>
          </cell>
          <cell r="I3769">
            <v>109722.96</v>
          </cell>
          <cell r="J3769">
            <v>11145.97</v>
          </cell>
          <cell r="K3769">
            <v>0.09</v>
          </cell>
          <cell r="L3769">
            <v>120868.84</v>
          </cell>
        </row>
        <row r="3770">
          <cell r="A3770" t="str">
            <v>7110020131</v>
          </cell>
          <cell r="B3770">
            <v>14</v>
          </cell>
          <cell r="C3770" t="str">
            <v>7110020131 USD</v>
          </cell>
          <cell r="D3770" t="str">
            <v>Intereses de préstamos para Banco Interamericano de Comercio Exterior</v>
          </cell>
          <cell r="E3770">
            <v>48627.22</v>
          </cell>
          <cell r="F3770">
            <v>6857.69</v>
          </cell>
          <cell r="G3770">
            <v>0</v>
          </cell>
          <cell r="H3770">
            <v>55484.91</v>
          </cell>
          <cell r="I3770">
            <v>48627.22</v>
          </cell>
          <cell r="J3770">
            <v>6857.69</v>
          </cell>
          <cell r="K3770">
            <v>0</v>
          </cell>
          <cell r="L3770">
            <v>55484.91</v>
          </cell>
        </row>
        <row r="3771">
          <cell r="A3771" t="str">
            <v>711002010031</v>
          </cell>
          <cell r="B3771">
            <v>20</v>
          </cell>
          <cell r="C3771" t="str">
            <v>7110020131USD-113-00</v>
          </cell>
          <cell r="D3771" t="str">
            <v>Intereses de préstamos para Banco Interamericano de Comercio Exterior (Gastos po</v>
          </cell>
          <cell r="E3771">
            <v>48627.22</v>
          </cell>
          <cell r="F3771">
            <v>6857.69</v>
          </cell>
          <cell r="G3771">
            <v>0</v>
          </cell>
          <cell r="H3771">
            <v>55484.91</v>
          </cell>
          <cell r="I3771">
            <v>48627.22</v>
          </cell>
          <cell r="J3771">
            <v>6857.69</v>
          </cell>
          <cell r="K3771">
            <v>0</v>
          </cell>
          <cell r="L3771">
            <v>55484.91</v>
          </cell>
        </row>
        <row r="3772">
          <cell r="A3772" t="str">
            <v>7110020208</v>
          </cell>
          <cell r="B3772">
            <v>14</v>
          </cell>
          <cell r="C3772" t="str">
            <v>7110020208 USD</v>
          </cell>
          <cell r="D3772" t="str">
            <v>Comisión por préstamos BlueOrchard Microfinance Fund</v>
          </cell>
          <cell r="E3772">
            <v>46674.75</v>
          </cell>
          <cell r="F3772">
            <v>4332.09</v>
          </cell>
          <cell r="G3772">
            <v>0</v>
          </cell>
          <cell r="H3772">
            <v>51006.84</v>
          </cell>
          <cell r="I3772">
            <v>46674.75</v>
          </cell>
          <cell r="J3772">
            <v>4332.09</v>
          </cell>
          <cell r="K3772">
            <v>0</v>
          </cell>
          <cell r="L3772">
            <v>51006.84</v>
          </cell>
        </row>
        <row r="3773">
          <cell r="A3773" t="str">
            <v>711002020008</v>
          </cell>
          <cell r="B3773">
            <v>20</v>
          </cell>
          <cell r="C3773" t="str">
            <v>7110020208USD-223-00</v>
          </cell>
          <cell r="D3773" t="str">
            <v>Comisión por préstamos BlueOrchard Microfinance Fund (Otros Costos por Servicios</v>
          </cell>
          <cell r="E3773">
            <v>46674.75</v>
          </cell>
          <cell r="F3773">
            <v>4332.09</v>
          </cell>
          <cell r="G3773">
            <v>0</v>
          </cell>
          <cell r="H3773">
            <v>51006.84</v>
          </cell>
          <cell r="I3773">
            <v>46674.75</v>
          </cell>
          <cell r="J3773">
            <v>4332.09</v>
          </cell>
          <cell r="K3773">
            <v>0</v>
          </cell>
          <cell r="L3773">
            <v>51006.84</v>
          </cell>
        </row>
        <row r="3774">
          <cell r="A3774" t="str">
            <v>7110020209</v>
          </cell>
          <cell r="B3774">
            <v>14</v>
          </cell>
          <cell r="C3774" t="str">
            <v>7110020209 USD</v>
          </cell>
          <cell r="D3774" t="str">
            <v>Comisión por préstamos Microfinance Enhancement Facility SA, SICAV-SIF</v>
          </cell>
          <cell r="E3774">
            <v>26671.27</v>
          </cell>
          <cell r="F3774">
            <v>2475.48</v>
          </cell>
          <cell r="G3774">
            <v>0</v>
          </cell>
          <cell r="H3774">
            <v>29146.75</v>
          </cell>
          <cell r="I3774">
            <v>26671.27</v>
          </cell>
          <cell r="J3774">
            <v>2475.48</v>
          </cell>
          <cell r="K3774">
            <v>0</v>
          </cell>
          <cell r="L3774">
            <v>29146.75</v>
          </cell>
        </row>
        <row r="3775">
          <cell r="A3775" t="str">
            <v>711002020009</v>
          </cell>
          <cell r="B3775">
            <v>20</v>
          </cell>
          <cell r="C3775" t="str">
            <v>7110020209USD-223-00</v>
          </cell>
          <cell r="D3775" t="str">
            <v>Comisión por préstamos Microfinance Enhancement Facility SA, SICAV-SIF</v>
          </cell>
          <cell r="E3775">
            <v>26671.27</v>
          </cell>
          <cell r="F3775">
            <v>2475.48</v>
          </cell>
          <cell r="G3775">
            <v>0</v>
          </cell>
          <cell r="H3775">
            <v>29146.75</v>
          </cell>
          <cell r="I3775">
            <v>26671.27</v>
          </cell>
          <cell r="J3775">
            <v>2475.48</v>
          </cell>
          <cell r="K3775">
            <v>0</v>
          </cell>
          <cell r="L3775">
            <v>29146.75</v>
          </cell>
        </row>
        <row r="3776">
          <cell r="A3776" t="str">
            <v>7110020210</v>
          </cell>
          <cell r="B3776">
            <v>14</v>
          </cell>
          <cell r="C3776" t="str">
            <v>7110020210 USD</v>
          </cell>
          <cell r="D3776" t="str">
            <v>Comisión por préstamos Global Climate Partnership</v>
          </cell>
          <cell r="E3776">
            <v>13131.33</v>
          </cell>
          <cell r="F3776">
            <v>1648.06</v>
          </cell>
          <cell r="G3776">
            <v>0</v>
          </cell>
          <cell r="H3776">
            <v>14779.39</v>
          </cell>
          <cell r="I3776">
            <v>13131.33</v>
          </cell>
          <cell r="J3776">
            <v>1648.06</v>
          </cell>
          <cell r="K3776">
            <v>0</v>
          </cell>
          <cell r="L3776">
            <v>14779.39</v>
          </cell>
        </row>
        <row r="3777">
          <cell r="A3777" t="str">
            <v>711002020010</v>
          </cell>
          <cell r="B3777">
            <v>20</v>
          </cell>
          <cell r="C3777" t="str">
            <v>7110020210USD-223-00</v>
          </cell>
          <cell r="D3777" t="str">
            <v>Comisión por préstamos Global Climate Partnership (Otros Costos por Servicios Fi</v>
          </cell>
          <cell r="E3777">
            <v>13131.33</v>
          </cell>
          <cell r="F3777">
            <v>1648.06</v>
          </cell>
          <cell r="G3777">
            <v>0</v>
          </cell>
          <cell r="H3777">
            <v>14779.39</v>
          </cell>
          <cell r="I3777">
            <v>13131.33</v>
          </cell>
          <cell r="J3777">
            <v>1648.06</v>
          </cell>
          <cell r="K3777">
            <v>0</v>
          </cell>
          <cell r="L3777">
            <v>14779.39</v>
          </cell>
        </row>
        <row r="3778">
          <cell r="A3778" t="str">
            <v>7110020214</v>
          </cell>
          <cell r="B3778">
            <v>14</v>
          </cell>
          <cell r="C3778" t="str">
            <v>7110020214 USD</v>
          </cell>
          <cell r="D3778" t="str">
            <v>Comisión por préstamos Eco-Business Fund S.A, SICAV-SIF</v>
          </cell>
          <cell r="E3778">
            <v>15994.91</v>
          </cell>
          <cell r="F3778">
            <v>2372.4499999999998</v>
          </cell>
          <cell r="G3778">
            <v>0</v>
          </cell>
          <cell r="H3778">
            <v>18367.36</v>
          </cell>
          <cell r="I3778">
            <v>15994.91</v>
          </cell>
          <cell r="J3778">
            <v>2372.4499999999998</v>
          </cell>
          <cell r="K3778">
            <v>0</v>
          </cell>
          <cell r="L3778">
            <v>18367.36</v>
          </cell>
        </row>
        <row r="3779">
          <cell r="A3779" t="str">
            <v>711002020014</v>
          </cell>
          <cell r="B3779">
            <v>20</v>
          </cell>
          <cell r="C3779" t="str">
            <v>7110020214USD-223-00</v>
          </cell>
          <cell r="D3779" t="str">
            <v>Comisión por préstamos Eco-Business Fund S.A, SICAV-SIF (Otros Costos por Servic</v>
          </cell>
          <cell r="E3779">
            <v>15994.91</v>
          </cell>
          <cell r="F3779">
            <v>2372.4499999999998</v>
          </cell>
          <cell r="G3779">
            <v>0</v>
          </cell>
          <cell r="H3779">
            <v>18367.36</v>
          </cell>
          <cell r="I3779">
            <v>15994.91</v>
          </cell>
          <cell r="J3779">
            <v>2372.4499999999998</v>
          </cell>
          <cell r="K3779">
            <v>0</v>
          </cell>
          <cell r="L3779">
            <v>18367.36</v>
          </cell>
        </row>
        <row r="3780">
          <cell r="A3780" t="str">
            <v>711004</v>
          </cell>
          <cell r="B3780">
            <v>6</v>
          </cell>
          <cell r="C3780">
            <v>711004</v>
          </cell>
          <cell r="D3780" t="str">
            <v>TÍTULOS DE EMISIÓN PROPIA (1)</v>
          </cell>
          <cell r="I3780">
            <v>2237464.2400000002</v>
          </cell>
          <cell r="J3780">
            <v>286112.84999999998</v>
          </cell>
          <cell r="K3780">
            <v>0</v>
          </cell>
          <cell r="L3780">
            <v>2523577.09</v>
          </cell>
        </row>
        <row r="3781">
          <cell r="A3781" t="str">
            <v>71100401 U</v>
          </cell>
          <cell r="B3781">
            <v>12</v>
          </cell>
          <cell r="C3781" t="str">
            <v>71100401 USD</v>
          </cell>
          <cell r="D3781" t="str">
            <v>Intereses de títulos valores (1)</v>
          </cell>
          <cell r="E3781">
            <v>2227397.2599999998</v>
          </cell>
          <cell r="F3781">
            <v>284588.34999999998</v>
          </cell>
          <cell r="G3781">
            <v>0</v>
          </cell>
          <cell r="H3781">
            <v>2511985.61</v>
          </cell>
          <cell r="I3781">
            <v>2227397.2599999998</v>
          </cell>
          <cell r="J3781">
            <v>284588.34999999998</v>
          </cell>
          <cell r="K3781">
            <v>0</v>
          </cell>
          <cell r="L3781">
            <v>2511985.61</v>
          </cell>
        </row>
        <row r="3782">
          <cell r="A3782" t="str">
            <v>7110040100</v>
          </cell>
          <cell r="B3782">
            <v>18</v>
          </cell>
          <cell r="C3782" t="str">
            <v>71100401USD-223-00</v>
          </cell>
          <cell r="D3782" t="str">
            <v>Intereses de títulos valores (1) (Otros Costos por Servicios Financieros)</v>
          </cell>
          <cell r="E3782">
            <v>2227397.2599999998</v>
          </cell>
          <cell r="F3782">
            <v>284588.34999999998</v>
          </cell>
          <cell r="G3782">
            <v>0</v>
          </cell>
          <cell r="H3782">
            <v>2511985.61</v>
          </cell>
          <cell r="I3782">
            <v>2227397.2599999998</v>
          </cell>
          <cell r="J3782">
            <v>284588.34999999998</v>
          </cell>
          <cell r="K3782">
            <v>0</v>
          </cell>
          <cell r="L3782">
            <v>2511985.61</v>
          </cell>
        </row>
        <row r="3783">
          <cell r="A3783" t="str">
            <v>71100402 U</v>
          </cell>
          <cell r="B3783">
            <v>12</v>
          </cell>
          <cell r="C3783" t="str">
            <v>71100402 USD</v>
          </cell>
          <cell r="D3783" t="str">
            <v>Otros costos de emisión (1)</v>
          </cell>
          <cell r="E3783">
            <v>10066.98</v>
          </cell>
          <cell r="F3783">
            <v>1524.5</v>
          </cell>
          <cell r="G3783">
            <v>0</v>
          </cell>
          <cell r="H3783">
            <v>11591.48</v>
          </cell>
          <cell r="I3783">
            <v>10066.98</v>
          </cell>
          <cell r="J3783">
            <v>1524.5</v>
          </cell>
          <cell r="K3783">
            <v>0</v>
          </cell>
          <cell r="L3783">
            <v>11591.48</v>
          </cell>
        </row>
        <row r="3784">
          <cell r="A3784" t="str">
            <v>7110040200</v>
          </cell>
          <cell r="B3784">
            <v>18</v>
          </cell>
          <cell r="C3784" t="str">
            <v>71100402USD-223-00</v>
          </cell>
          <cell r="D3784" t="str">
            <v>Otros costos de emisión (1) (Otros Costos por Servicios Financieros)</v>
          </cell>
          <cell r="E3784">
            <v>10066.98</v>
          </cell>
          <cell r="F3784">
            <v>1524.5</v>
          </cell>
          <cell r="G3784">
            <v>0</v>
          </cell>
          <cell r="H3784">
            <v>11591.48</v>
          </cell>
          <cell r="I3784">
            <v>10066.98</v>
          </cell>
          <cell r="J3784">
            <v>1524.5</v>
          </cell>
          <cell r="K3784">
            <v>0</v>
          </cell>
          <cell r="L3784">
            <v>11591.48</v>
          </cell>
        </row>
        <row r="3785">
          <cell r="A3785" t="str">
            <v>711005</v>
          </cell>
          <cell r="B3785">
            <v>6</v>
          </cell>
          <cell r="C3785">
            <v>711005</v>
          </cell>
          <cell r="D3785" t="str">
            <v>PÉRDIDA POR DIFERENCIA DE PRECIOS</v>
          </cell>
          <cell r="I3785">
            <v>1673.11</v>
          </cell>
          <cell r="J3785">
            <v>1153.43</v>
          </cell>
          <cell r="K3785">
            <v>0</v>
          </cell>
          <cell r="L3785">
            <v>2826.54</v>
          </cell>
        </row>
        <row r="3786">
          <cell r="A3786" t="str">
            <v>71100502 U</v>
          </cell>
          <cell r="B3786">
            <v>12</v>
          </cell>
          <cell r="C3786" t="str">
            <v>71100502 USD</v>
          </cell>
          <cell r="D3786" t="str">
            <v>Pérdida por operaciones con títulosvalores</v>
          </cell>
          <cell r="E3786">
            <v>1673.11</v>
          </cell>
          <cell r="F3786">
            <v>1153.43</v>
          </cell>
          <cell r="G3786">
            <v>0</v>
          </cell>
          <cell r="H3786">
            <v>2826.54</v>
          </cell>
          <cell r="I3786">
            <v>1673.11</v>
          </cell>
          <cell r="J3786">
            <v>1153.43</v>
          </cell>
          <cell r="K3786">
            <v>0</v>
          </cell>
          <cell r="L3786">
            <v>2826.54</v>
          </cell>
        </row>
        <row r="3787">
          <cell r="A3787" t="str">
            <v>7110050200</v>
          </cell>
          <cell r="B3787">
            <v>18</v>
          </cell>
          <cell r="C3787" t="str">
            <v>71100502USD-223-00</v>
          </cell>
          <cell r="D3787" t="str">
            <v>Pérdida por operaciones con títulosvalores (Otros Costos por Servicios Financier</v>
          </cell>
          <cell r="E3787">
            <v>1673.11</v>
          </cell>
          <cell r="F3787">
            <v>1153.43</v>
          </cell>
          <cell r="G3787">
            <v>0</v>
          </cell>
          <cell r="H3787">
            <v>2826.54</v>
          </cell>
          <cell r="I3787">
            <v>1673.11</v>
          </cell>
          <cell r="J3787">
            <v>1153.43</v>
          </cell>
          <cell r="K3787">
            <v>0</v>
          </cell>
          <cell r="L3787">
            <v>2826.54</v>
          </cell>
        </row>
        <row r="3788">
          <cell r="A3788" t="str">
            <v>711006</v>
          </cell>
          <cell r="B3788">
            <v>6</v>
          </cell>
          <cell r="C3788">
            <v>711006</v>
          </cell>
          <cell r="D3788" t="str">
            <v>PRIMAS POR GARANTÍA DE DEPÓSITOS</v>
          </cell>
          <cell r="I3788">
            <v>262852</v>
          </cell>
          <cell r="J3788">
            <v>27231</v>
          </cell>
          <cell r="K3788">
            <v>0</v>
          </cell>
          <cell r="L3788">
            <v>290083</v>
          </cell>
        </row>
        <row r="3789">
          <cell r="A3789" t="str">
            <v>71100601 U</v>
          </cell>
          <cell r="B3789">
            <v>12</v>
          </cell>
          <cell r="C3789" t="str">
            <v>71100601 USD</v>
          </cell>
          <cell r="D3789" t="str">
            <v>Depósitos en cuenta corriente</v>
          </cell>
          <cell r="E3789">
            <v>71151.460000000006</v>
          </cell>
          <cell r="F3789">
            <v>6833.09</v>
          </cell>
          <cell r="G3789">
            <v>0</v>
          </cell>
          <cell r="H3789">
            <v>77984.55</v>
          </cell>
          <cell r="I3789">
            <v>71151.460000000006</v>
          </cell>
          <cell r="J3789">
            <v>6833.09</v>
          </cell>
          <cell r="K3789">
            <v>0</v>
          </cell>
          <cell r="L3789">
            <v>77984.55</v>
          </cell>
        </row>
        <row r="3790">
          <cell r="A3790" t="str">
            <v>7110060100</v>
          </cell>
          <cell r="B3790">
            <v>18</v>
          </cell>
          <cell r="C3790" t="str">
            <v>71100601USD-719-00</v>
          </cell>
          <cell r="D3790" t="str">
            <v>Depósitos en cuenta corriente (Otros Gastos de Operaciones Bancarias)</v>
          </cell>
          <cell r="E3790">
            <v>71151.460000000006</v>
          </cell>
          <cell r="F3790">
            <v>6833.09</v>
          </cell>
          <cell r="G3790">
            <v>0</v>
          </cell>
          <cell r="H3790">
            <v>77984.55</v>
          </cell>
          <cell r="I3790">
            <v>71151.460000000006</v>
          </cell>
          <cell r="J3790">
            <v>6833.09</v>
          </cell>
          <cell r="K3790">
            <v>0</v>
          </cell>
          <cell r="L3790">
            <v>77984.55</v>
          </cell>
        </row>
        <row r="3791">
          <cell r="A3791" t="str">
            <v>71100602 U</v>
          </cell>
          <cell r="B3791">
            <v>12</v>
          </cell>
          <cell r="C3791" t="str">
            <v>71100602 USD</v>
          </cell>
          <cell r="D3791" t="str">
            <v>Depósitos de ahorro</v>
          </cell>
          <cell r="E3791">
            <v>46652.9</v>
          </cell>
          <cell r="F3791">
            <v>4412.9799999999996</v>
          </cell>
          <cell r="G3791">
            <v>0</v>
          </cell>
          <cell r="H3791">
            <v>51065.88</v>
          </cell>
          <cell r="I3791">
            <v>46652.9</v>
          </cell>
          <cell r="J3791">
            <v>4412.9799999999996</v>
          </cell>
          <cell r="K3791">
            <v>0</v>
          </cell>
          <cell r="L3791">
            <v>51065.88</v>
          </cell>
        </row>
        <row r="3792">
          <cell r="A3792" t="str">
            <v>7110060200</v>
          </cell>
          <cell r="B3792">
            <v>18</v>
          </cell>
          <cell r="C3792" t="str">
            <v>71100602USD-719-00</v>
          </cell>
          <cell r="D3792" t="str">
            <v>Depósitos de ahorro (Otros Gastos de Operaciones Bancarias)</v>
          </cell>
          <cell r="E3792">
            <v>46652.9</v>
          </cell>
          <cell r="F3792">
            <v>4412.9799999999996</v>
          </cell>
          <cell r="G3792">
            <v>0</v>
          </cell>
          <cell r="H3792">
            <v>51065.88</v>
          </cell>
          <cell r="I3792">
            <v>46652.9</v>
          </cell>
          <cell r="J3792">
            <v>4412.9799999999996</v>
          </cell>
          <cell r="K3792">
            <v>0</v>
          </cell>
          <cell r="L3792">
            <v>51065.88</v>
          </cell>
        </row>
        <row r="3793">
          <cell r="A3793" t="str">
            <v>71100603 U</v>
          </cell>
          <cell r="B3793">
            <v>12</v>
          </cell>
          <cell r="C3793" t="str">
            <v>71100603 USD</v>
          </cell>
          <cell r="D3793" t="str">
            <v>Depósitos a plazo</v>
          </cell>
          <cell r="E3793">
            <v>145047.64000000001</v>
          </cell>
          <cell r="F3793">
            <v>15984.93</v>
          </cell>
          <cell r="G3793">
            <v>0</v>
          </cell>
          <cell r="H3793">
            <v>161032.57</v>
          </cell>
          <cell r="I3793">
            <v>145047.64000000001</v>
          </cell>
          <cell r="J3793">
            <v>15984.93</v>
          </cell>
          <cell r="K3793">
            <v>0</v>
          </cell>
          <cell r="L3793">
            <v>161032.57</v>
          </cell>
        </row>
        <row r="3794">
          <cell r="A3794" t="str">
            <v>7110060300</v>
          </cell>
          <cell r="B3794">
            <v>18</v>
          </cell>
          <cell r="C3794" t="str">
            <v>71100603USD-719-00</v>
          </cell>
          <cell r="D3794" t="str">
            <v>Depósitos a plazo (Otros Gastos de Operaciones Bancarias)</v>
          </cell>
          <cell r="E3794">
            <v>145047.64000000001</v>
          </cell>
          <cell r="F3794">
            <v>15984.93</v>
          </cell>
          <cell r="G3794">
            <v>0</v>
          </cell>
          <cell r="H3794">
            <v>161032.57</v>
          </cell>
          <cell r="I3794">
            <v>145047.64000000001</v>
          </cell>
          <cell r="J3794">
            <v>15984.93</v>
          </cell>
          <cell r="K3794">
            <v>0</v>
          </cell>
          <cell r="L3794">
            <v>161032.57</v>
          </cell>
        </row>
        <row r="3795">
          <cell r="A3795" t="str">
            <v>711007</v>
          </cell>
          <cell r="B3795">
            <v>6</v>
          </cell>
          <cell r="C3795">
            <v>711007</v>
          </cell>
          <cell r="D3795" t="str">
            <v>OTROS COSTOS DE INTERMEDIACIÓN</v>
          </cell>
          <cell r="I3795">
            <v>693451.19</v>
          </cell>
          <cell r="J3795">
            <v>69875.75</v>
          </cell>
          <cell r="K3795">
            <v>7797.29</v>
          </cell>
          <cell r="L3795">
            <v>755529.65</v>
          </cell>
        </row>
        <row r="3796">
          <cell r="A3796" t="str">
            <v>71100701 U</v>
          </cell>
          <cell r="B3796">
            <v>12</v>
          </cell>
          <cell r="C3796" t="str">
            <v>71100701 USD</v>
          </cell>
          <cell r="D3796" t="str">
            <v>Materiales de tarjetas de crédito</v>
          </cell>
          <cell r="E3796">
            <v>29281.02</v>
          </cell>
          <cell r="F3796">
            <v>4899.68</v>
          </cell>
          <cell r="G3796">
            <v>0</v>
          </cell>
          <cell r="H3796">
            <v>34180.699999999997</v>
          </cell>
          <cell r="I3796">
            <v>29281.02</v>
          </cell>
          <cell r="J3796">
            <v>4899.68</v>
          </cell>
          <cell r="K3796">
            <v>0</v>
          </cell>
          <cell r="L3796">
            <v>34180.699999999997</v>
          </cell>
        </row>
        <row r="3797">
          <cell r="A3797" t="str">
            <v>7110070100</v>
          </cell>
          <cell r="B3797">
            <v>18</v>
          </cell>
          <cell r="C3797" t="str">
            <v>71100701USD-719-00</v>
          </cell>
          <cell r="D3797" t="str">
            <v>Materiales de tarjetas de crédito (Otros Gastos de Operaciones Bancarias)</v>
          </cell>
          <cell r="E3797">
            <v>19514.12</v>
          </cell>
          <cell r="F3797">
            <v>3883.28</v>
          </cell>
          <cell r="G3797">
            <v>0</v>
          </cell>
          <cell r="H3797">
            <v>23397.4</v>
          </cell>
          <cell r="I3797">
            <v>19514.12</v>
          </cell>
          <cell r="J3797">
            <v>3883.28</v>
          </cell>
          <cell r="K3797">
            <v>0</v>
          </cell>
          <cell r="L3797">
            <v>23397.4</v>
          </cell>
        </row>
        <row r="3798">
          <cell r="A3798" t="str">
            <v>7110070101</v>
          </cell>
          <cell r="B3798">
            <v>18</v>
          </cell>
          <cell r="C3798" t="str">
            <v>71100701USD-719-01</v>
          </cell>
          <cell r="D3798" t="str">
            <v>Materiales de tarjetas de crédito (Otros Gastos de Operaciones Bancarias)</v>
          </cell>
          <cell r="E3798">
            <v>460.9</v>
          </cell>
          <cell r="F3798">
            <v>26.4</v>
          </cell>
          <cell r="G3798">
            <v>0</v>
          </cell>
          <cell r="H3798">
            <v>487.3</v>
          </cell>
          <cell r="I3798">
            <v>460.9</v>
          </cell>
          <cell r="J3798">
            <v>26.4</v>
          </cell>
          <cell r="K3798">
            <v>0</v>
          </cell>
          <cell r="L3798">
            <v>487.3</v>
          </cell>
        </row>
        <row r="3799">
          <cell r="A3799" t="str">
            <v>7110070102</v>
          </cell>
          <cell r="B3799">
            <v>18</v>
          </cell>
          <cell r="C3799" t="str">
            <v>71100701USD-719-02</v>
          </cell>
          <cell r="D3799" t="str">
            <v>Materiales de tarjetas de crédito (Otros Gastos de Operaciones Bancarias)</v>
          </cell>
          <cell r="E3799">
            <v>337.3</v>
          </cell>
          <cell r="F3799">
            <v>29.7</v>
          </cell>
          <cell r="G3799">
            <v>0</v>
          </cell>
          <cell r="H3799">
            <v>367</v>
          </cell>
          <cell r="I3799">
            <v>337.3</v>
          </cell>
          <cell r="J3799">
            <v>29.7</v>
          </cell>
          <cell r="K3799">
            <v>0</v>
          </cell>
          <cell r="L3799">
            <v>367</v>
          </cell>
        </row>
        <row r="3800">
          <cell r="A3800" t="str">
            <v>7110070103</v>
          </cell>
          <cell r="B3800">
            <v>18</v>
          </cell>
          <cell r="C3800" t="str">
            <v>71100701USD-719-03</v>
          </cell>
          <cell r="D3800" t="str">
            <v>Materiales de tarjetas de crédito (Otros Gastos de Operaciones Bancarias)</v>
          </cell>
          <cell r="E3800">
            <v>397.1</v>
          </cell>
          <cell r="F3800">
            <v>36.299999999999997</v>
          </cell>
          <cell r="G3800">
            <v>0</v>
          </cell>
          <cell r="H3800">
            <v>433.4</v>
          </cell>
          <cell r="I3800">
            <v>397.1</v>
          </cell>
          <cell r="J3800">
            <v>36.299999999999997</v>
          </cell>
          <cell r="K3800">
            <v>0</v>
          </cell>
          <cell r="L3800">
            <v>433.4</v>
          </cell>
        </row>
        <row r="3801">
          <cell r="A3801" t="str">
            <v>7110070104</v>
          </cell>
          <cell r="B3801">
            <v>18</v>
          </cell>
          <cell r="C3801" t="str">
            <v>71100701USD-719-04</v>
          </cell>
          <cell r="D3801" t="str">
            <v>Materiales de tarjetas de crédito (Otros Gastos de Operaciones Bancarias)</v>
          </cell>
          <cell r="E3801">
            <v>522.5</v>
          </cell>
          <cell r="F3801">
            <v>29.7</v>
          </cell>
          <cell r="G3801">
            <v>0</v>
          </cell>
          <cell r="H3801">
            <v>552.20000000000005</v>
          </cell>
          <cell r="I3801">
            <v>522.5</v>
          </cell>
          <cell r="J3801">
            <v>29.7</v>
          </cell>
          <cell r="K3801">
            <v>0</v>
          </cell>
          <cell r="L3801">
            <v>552.20000000000005</v>
          </cell>
        </row>
        <row r="3802">
          <cell r="A3802" t="str">
            <v>7110070105</v>
          </cell>
          <cell r="B3802">
            <v>18</v>
          </cell>
          <cell r="C3802" t="str">
            <v>71100701USD-719-05</v>
          </cell>
          <cell r="D3802" t="str">
            <v>Materiales de tarjetas de crédito (Otros Gastos de Operaciones Bancarias)</v>
          </cell>
          <cell r="E3802">
            <v>803.7</v>
          </cell>
          <cell r="F3802">
            <v>112.2</v>
          </cell>
          <cell r="G3802">
            <v>0</v>
          </cell>
          <cell r="H3802">
            <v>915.9</v>
          </cell>
          <cell r="I3802">
            <v>803.7</v>
          </cell>
          <cell r="J3802">
            <v>112.2</v>
          </cell>
          <cell r="K3802">
            <v>0</v>
          </cell>
          <cell r="L3802">
            <v>915.9</v>
          </cell>
        </row>
        <row r="3803">
          <cell r="A3803" t="str">
            <v>7110070107</v>
          </cell>
          <cell r="B3803">
            <v>18</v>
          </cell>
          <cell r="C3803" t="str">
            <v>71100701USD-719-07</v>
          </cell>
          <cell r="D3803" t="str">
            <v>Materiales de tarjetas de crédito (Otros Gastos de Operaciones Bancarias)</v>
          </cell>
          <cell r="E3803">
            <v>686.7</v>
          </cell>
          <cell r="F3803">
            <v>75.900000000000006</v>
          </cell>
          <cell r="G3803">
            <v>0</v>
          </cell>
          <cell r="H3803">
            <v>762.6</v>
          </cell>
          <cell r="I3803">
            <v>686.7</v>
          </cell>
          <cell r="J3803">
            <v>75.900000000000006</v>
          </cell>
          <cell r="K3803">
            <v>0</v>
          </cell>
          <cell r="L3803">
            <v>762.6</v>
          </cell>
        </row>
        <row r="3804">
          <cell r="A3804" t="str">
            <v>7110070108</v>
          </cell>
          <cell r="B3804">
            <v>18</v>
          </cell>
          <cell r="C3804" t="str">
            <v>71100701USD-719-08</v>
          </cell>
          <cell r="D3804" t="str">
            <v>Materiales de tarjetas de crédito (Otros Gastos de Operaciones Bancarias)</v>
          </cell>
          <cell r="E3804">
            <v>206.4</v>
          </cell>
          <cell r="F3804">
            <v>42.9</v>
          </cell>
          <cell r="G3804">
            <v>0</v>
          </cell>
          <cell r="H3804">
            <v>249.3</v>
          </cell>
          <cell r="I3804">
            <v>206.4</v>
          </cell>
          <cell r="J3804">
            <v>42.9</v>
          </cell>
          <cell r="K3804">
            <v>0</v>
          </cell>
          <cell r="L3804">
            <v>249.3</v>
          </cell>
        </row>
        <row r="3805">
          <cell r="A3805" t="str">
            <v>7110070110</v>
          </cell>
          <cell r="B3805">
            <v>18</v>
          </cell>
          <cell r="C3805" t="str">
            <v>71100701USD-719-10</v>
          </cell>
          <cell r="D3805" t="str">
            <v>Materiales de tarjetas de crédito (Otros Gastos de Operaciones Bancarias)</v>
          </cell>
          <cell r="E3805">
            <v>326.39999999999998</v>
          </cell>
          <cell r="F3805">
            <v>23.1</v>
          </cell>
          <cell r="G3805">
            <v>0</v>
          </cell>
          <cell r="H3805">
            <v>349.5</v>
          </cell>
          <cell r="I3805">
            <v>326.39999999999998</v>
          </cell>
          <cell r="J3805">
            <v>23.1</v>
          </cell>
          <cell r="K3805">
            <v>0</v>
          </cell>
          <cell r="L3805">
            <v>349.5</v>
          </cell>
        </row>
        <row r="3806">
          <cell r="A3806" t="str">
            <v>7110070111</v>
          </cell>
          <cell r="B3806">
            <v>18</v>
          </cell>
          <cell r="C3806" t="str">
            <v>71100701USD-719-11</v>
          </cell>
          <cell r="D3806" t="str">
            <v>Materiales de tarjetas de crédito (Otros Gastos de Operaciones Bancarias)</v>
          </cell>
          <cell r="E3806">
            <v>249.7</v>
          </cell>
          <cell r="F3806">
            <v>52.8</v>
          </cell>
          <cell r="G3806">
            <v>0</v>
          </cell>
          <cell r="H3806">
            <v>302.5</v>
          </cell>
          <cell r="I3806">
            <v>249.7</v>
          </cell>
          <cell r="J3806">
            <v>52.8</v>
          </cell>
          <cell r="K3806">
            <v>0</v>
          </cell>
          <cell r="L3806">
            <v>302.5</v>
          </cell>
        </row>
        <row r="3807">
          <cell r="A3807" t="str">
            <v>7110070112</v>
          </cell>
          <cell r="B3807">
            <v>18</v>
          </cell>
          <cell r="C3807" t="str">
            <v>71100701USD-719-12</v>
          </cell>
          <cell r="D3807" t="str">
            <v>Materiales de tarjetas de crédito (Otros Gastos de Operaciones Bancarias)</v>
          </cell>
          <cell r="E3807">
            <v>213.5</v>
          </cell>
          <cell r="F3807">
            <v>26.4</v>
          </cell>
          <cell r="G3807">
            <v>0</v>
          </cell>
          <cell r="H3807">
            <v>239.9</v>
          </cell>
          <cell r="I3807">
            <v>213.5</v>
          </cell>
          <cell r="J3807">
            <v>26.4</v>
          </cell>
          <cell r="K3807">
            <v>0</v>
          </cell>
          <cell r="L3807">
            <v>239.9</v>
          </cell>
        </row>
        <row r="3808">
          <cell r="A3808" t="str">
            <v>7110070113</v>
          </cell>
          <cell r="B3808">
            <v>18</v>
          </cell>
          <cell r="C3808" t="str">
            <v>71100701USD-719-13</v>
          </cell>
          <cell r="D3808" t="str">
            <v>Materiales de tarjetas de crédito (Otros Gastos de Operaciones Bancarias)</v>
          </cell>
          <cell r="E3808">
            <v>173.5</v>
          </cell>
          <cell r="F3808">
            <v>13.2</v>
          </cell>
          <cell r="G3808">
            <v>0</v>
          </cell>
          <cell r="H3808">
            <v>186.7</v>
          </cell>
          <cell r="I3808">
            <v>173.5</v>
          </cell>
          <cell r="J3808">
            <v>13.2</v>
          </cell>
          <cell r="K3808">
            <v>0</v>
          </cell>
          <cell r="L3808">
            <v>186.7</v>
          </cell>
        </row>
        <row r="3809">
          <cell r="A3809" t="str">
            <v>7110070117</v>
          </cell>
          <cell r="B3809">
            <v>18</v>
          </cell>
          <cell r="C3809" t="str">
            <v>71100701USD-719-17</v>
          </cell>
          <cell r="D3809" t="str">
            <v>Materiales de tarjetas de crédito (Otros Gastos de Operaciones Bancarias)</v>
          </cell>
          <cell r="E3809">
            <v>266.10000000000002</v>
          </cell>
          <cell r="F3809">
            <v>26.4</v>
          </cell>
          <cell r="G3809">
            <v>0</v>
          </cell>
          <cell r="H3809">
            <v>292.5</v>
          </cell>
          <cell r="I3809">
            <v>266.10000000000002</v>
          </cell>
          <cell r="J3809">
            <v>26.4</v>
          </cell>
          <cell r="K3809">
            <v>0</v>
          </cell>
          <cell r="L3809">
            <v>292.5</v>
          </cell>
        </row>
        <row r="3810">
          <cell r="A3810" t="str">
            <v>7110070118</v>
          </cell>
          <cell r="B3810">
            <v>18</v>
          </cell>
          <cell r="C3810" t="str">
            <v>71100701USD-719-18</v>
          </cell>
          <cell r="D3810" t="str">
            <v>Materiales de tarjetas de crédito (Otros Gastos de Operaciones Bancarias)</v>
          </cell>
          <cell r="E3810">
            <v>92.5</v>
          </cell>
          <cell r="F3810">
            <v>6.6</v>
          </cell>
          <cell r="G3810">
            <v>0</v>
          </cell>
          <cell r="H3810">
            <v>99.1</v>
          </cell>
          <cell r="I3810">
            <v>92.5</v>
          </cell>
          <cell r="J3810">
            <v>6.6</v>
          </cell>
          <cell r="K3810">
            <v>0</v>
          </cell>
          <cell r="L3810">
            <v>99.1</v>
          </cell>
        </row>
        <row r="3811">
          <cell r="A3811" t="str">
            <v>7110070119</v>
          </cell>
          <cell r="B3811">
            <v>18</v>
          </cell>
          <cell r="C3811" t="str">
            <v>71100701USD-719-19</v>
          </cell>
          <cell r="D3811" t="str">
            <v>Materiales de tarjetas de crédito (Otros Gastos de Operaciones Bancarias)</v>
          </cell>
          <cell r="E3811">
            <v>621.9</v>
          </cell>
          <cell r="F3811">
            <v>125.4</v>
          </cell>
          <cell r="G3811">
            <v>0</v>
          </cell>
          <cell r="H3811">
            <v>747.3</v>
          </cell>
          <cell r="I3811">
            <v>621.9</v>
          </cell>
          <cell r="J3811">
            <v>125.4</v>
          </cell>
          <cell r="K3811">
            <v>0</v>
          </cell>
          <cell r="L3811">
            <v>747.3</v>
          </cell>
        </row>
        <row r="3812">
          <cell r="A3812" t="str">
            <v>7110070122</v>
          </cell>
          <cell r="B3812">
            <v>18</v>
          </cell>
          <cell r="C3812" t="str">
            <v>71100701USD-719-22</v>
          </cell>
          <cell r="D3812" t="str">
            <v>Materiales de tarjetas de crédito (Otros Gastos de Operaciones Bancarias)</v>
          </cell>
          <cell r="E3812">
            <v>170.2</v>
          </cell>
          <cell r="F3812">
            <v>19.8</v>
          </cell>
          <cell r="G3812">
            <v>0</v>
          </cell>
          <cell r="H3812">
            <v>190</v>
          </cell>
          <cell r="I3812">
            <v>170.2</v>
          </cell>
          <cell r="J3812">
            <v>19.8</v>
          </cell>
          <cell r="K3812">
            <v>0</v>
          </cell>
          <cell r="L3812">
            <v>190</v>
          </cell>
        </row>
        <row r="3813">
          <cell r="A3813" t="str">
            <v>7110070123</v>
          </cell>
          <cell r="B3813">
            <v>18</v>
          </cell>
          <cell r="C3813" t="str">
            <v>71100701USD-719-23</v>
          </cell>
          <cell r="D3813" t="str">
            <v>Materiales de tarjetas de crédito (Otros Gastos de Operaciones Bancarias)</v>
          </cell>
          <cell r="E3813">
            <v>412.9</v>
          </cell>
          <cell r="F3813">
            <v>9.9</v>
          </cell>
          <cell r="G3813">
            <v>0</v>
          </cell>
          <cell r="H3813">
            <v>422.8</v>
          </cell>
          <cell r="I3813">
            <v>412.9</v>
          </cell>
          <cell r="J3813">
            <v>9.9</v>
          </cell>
          <cell r="K3813">
            <v>0</v>
          </cell>
          <cell r="L3813">
            <v>422.8</v>
          </cell>
        </row>
        <row r="3814">
          <cell r="A3814" t="str">
            <v>7110070124</v>
          </cell>
          <cell r="B3814">
            <v>18</v>
          </cell>
          <cell r="C3814" t="str">
            <v>71100701USD-719-24</v>
          </cell>
          <cell r="D3814" t="str">
            <v>Materiales de tarjetas de crédito (Otros Gastos de Operaciones Bancarias)</v>
          </cell>
          <cell r="E3814">
            <v>529.29999999999995</v>
          </cell>
          <cell r="F3814">
            <v>72.599999999999994</v>
          </cell>
          <cell r="G3814">
            <v>0</v>
          </cell>
          <cell r="H3814">
            <v>601.9</v>
          </cell>
          <cell r="I3814">
            <v>529.29999999999995</v>
          </cell>
          <cell r="J3814">
            <v>72.599999999999994</v>
          </cell>
          <cell r="K3814">
            <v>0</v>
          </cell>
          <cell r="L3814">
            <v>601.9</v>
          </cell>
        </row>
        <row r="3815">
          <cell r="A3815" t="str">
            <v>7110070125</v>
          </cell>
          <cell r="B3815">
            <v>18</v>
          </cell>
          <cell r="C3815" t="str">
            <v>71100701USD-719-25</v>
          </cell>
          <cell r="D3815" t="str">
            <v>Materiales de tarjetas de crédito (Otros Gastos de Operaciones Bancarias)</v>
          </cell>
          <cell r="E3815">
            <v>269</v>
          </cell>
          <cell r="F3815">
            <v>23.1</v>
          </cell>
          <cell r="G3815">
            <v>0</v>
          </cell>
          <cell r="H3815">
            <v>292.10000000000002</v>
          </cell>
          <cell r="I3815">
            <v>269</v>
          </cell>
          <cell r="J3815">
            <v>23.1</v>
          </cell>
          <cell r="K3815">
            <v>0</v>
          </cell>
          <cell r="L3815">
            <v>292.10000000000002</v>
          </cell>
        </row>
        <row r="3816">
          <cell r="A3816" t="str">
            <v>7110070126</v>
          </cell>
          <cell r="B3816">
            <v>18</v>
          </cell>
          <cell r="C3816" t="str">
            <v>71100701USD-719-26</v>
          </cell>
          <cell r="D3816" t="str">
            <v>Materiales de tarjetas de crédito (Otros Gastos de Operaciones Bancarias)</v>
          </cell>
          <cell r="E3816">
            <v>225.4</v>
          </cell>
          <cell r="F3816">
            <v>42.9</v>
          </cell>
          <cell r="G3816">
            <v>0</v>
          </cell>
          <cell r="H3816">
            <v>268.3</v>
          </cell>
          <cell r="I3816">
            <v>225.4</v>
          </cell>
          <cell r="J3816">
            <v>42.9</v>
          </cell>
          <cell r="K3816">
            <v>0</v>
          </cell>
          <cell r="L3816">
            <v>268.3</v>
          </cell>
        </row>
        <row r="3817">
          <cell r="A3817" t="str">
            <v>7110070127</v>
          </cell>
          <cell r="B3817">
            <v>18</v>
          </cell>
          <cell r="C3817" t="str">
            <v>71100701USD-719-27</v>
          </cell>
          <cell r="D3817" t="str">
            <v>Materiales de tarjetas de crédito (Otros Gastos de Operaciones Bancarias)</v>
          </cell>
          <cell r="E3817">
            <v>183</v>
          </cell>
          <cell r="F3817">
            <v>39.6</v>
          </cell>
          <cell r="G3817">
            <v>0</v>
          </cell>
          <cell r="H3817">
            <v>222.6</v>
          </cell>
          <cell r="I3817">
            <v>183</v>
          </cell>
          <cell r="J3817">
            <v>39.6</v>
          </cell>
          <cell r="K3817">
            <v>0</v>
          </cell>
          <cell r="L3817">
            <v>222.6</v>
          </cell>
        </row>
        <row r="3818">
          <cell r="A3818" t="str">
            <v>7110070131</v>
          </cell>
          <cell r="B3818">
            <v>18</v>
          </cell>
          <cell r="C3818" t="str">
            <v>71100701USD-719-31</v>
          </cell>
          <cell r="D3818" t="str">
            <v>Materiales de tarjetas de crédito (Otros Gastos de Operaciones Bancarias)</v>
          </cell>
          <cell r="E3818">
            <v>1107.7</v>
          </cell>
          <cell r="F3818">
            <v>85.8</v>
          </cell>
          <cell r="G3818">
            <v>0</v>
          </cell>
          <cell r="H3818">
            <v>1193.5</v>
          </cell>
          <cell r="I3818">
            <v>1107.7</v>
          </cell>
          <cell r="J3818">
            <v>85.8</v>
          </cell>
          <cell r="K3818">
            <v>0</v>
          </cell>
          <cell r="L3818">
            <v>1193.5</v>
          </cell>
        </row>
        <row r="3819">
          <cell r="A3819" t="str">
            <v>7110070141</v>
          </cell>
          <cell r="B3819">
            <v>18</v>
          </cell>
          <cell r="C3819" t="str">
            <v>71100701USD-719-41</v>
          </cell>
          <cell r="D3819" t="str">
            <v>Materiales de tarjetas de crédito (Otros Gastos de Operaciones Bancarias)</v>
          </cell>
          <cell r="E3819">
            <v>570</v>
          </cell>
          <cell r="F3819">
            <v>23.1</v>
          </cell>
          <cell r="G3819">
            <v>0</v>
          </cell>
          <cell r="H3819">
            <v>593.1</v>
          </cell>
          <cell r="I3819">
            <v>570</v>
          </cell>
          <cell r="J3819">
            <v>23.1</v>
          </cell>
          <cell r="K3819">
            <v>0</v>
          </cell>
          <cell r="L3819">
            <v>593.1</v>
          </cell>
        </row>
        <row r="3820">
          <cell r="A3820" t="str">
            <v>7110070158</v>
          </cell>
          <cell r="B3820">
            <v>18</v>
          </cell>
          <cell r="C3820" t="str">
            <v>71100701USD-719-58</v>
          </cell>
          <cell r="D3820" t="str">
            <v>Materiales de tarjetas de crédito (Otros Gastos de Operaciones Bancarias)</v>
          </cell>
          <cell r="E3820">
            <v>594.70000000000005</v>
          </cell>
          <cell r="F3820">
            <v>62.7</v>
          </cell>
          <cell r="G3820">
            <v>0</v>
          </cell>
          <cell r="H3820">
            <v>657.4</v>
          </cell>
          <cell r="I3820">
            <v>594.70000000000005</v>
          </cell>
          <cell r="J3820">
            <v>62.7</v>
          </cell>
          <cell r="K3820">
            <v>0</v>
          </cell>
          <cell r="L3820">
            <v>657.4</v>
          </cell>
        </row>
        <row r="3821">
          <cell r="A3821" t="str">
            <v>7110070159</v>
          </cell>
          <cell r="B3821">
            <v>18</v>
          </cell>
          <cell r="C3821" t="str">
            <v>71100701USD-719-59</v>
          </cell>
          <cell r="D3821" t="str">
            <v>Materiales de tarjetas de crédito (Otros Gastos de Operaciones Bancarias)</v>
          </cell>
          <cell r="E3821">
            <v>346.5</v>
          </cell>
          <cell r="F3821">
            <v>9.9</v>
          </cell>
          <cell r="G3821">
            <v>0</v>
          </cell>
          <cell r="H3821">
            <v>356.4</v>
          </cell>
          <cell r="I3821">
            <v>346.5</v>
          </cell>
          <cell r="J3821">
            <v>9.9</v>
          </cell>
          <cell r="K3821">
            <v>0</v>
          </cell>
          <cell r="L3821">
            <v>356.4</v>
          </cell>
        </row>
        <row r="3822">
          <cell r="A3822" t="str">
            <v>71100702 U</v>
          </cell>
          <cell r="B3822">
            <v>12</v>
          </cell>
          <cell r="C3822" t="str">
            <v>71100702 USD</v>
          </cell>
          <cell r="D3822" t="str">
            <v>Comisiones y regalías sobre tarjetas de crédito</v>
          </cell>
          <cell r="E3822">
            <v>192730.86</v>
          </cell>
          <cell r="F3822">
            <v>33050.47</v>
          </cell>
          <cell r="G3822">
            <v>7228.54</v>
          </cell>
          <cell r="H3822">
            <v>218552.79</v>
          </cell>
          <cell r="I3822">
            <v>192730.86</v>
          </cell>
          <cell r="J3822">
            <v>33050.47</v>
          </cell>
          <cell r="K3822">
            <v>7228.54</v>
          </cell>
          <cell r="L3822">
            <v>218552.79</v>
          </cell>
        </row>
        <row r="3823">
          <cell r="A3823" t="str">
            <v>7110070200</v>
          </cell>
          <cell r="B3823">
            <v>18</v>
          </cell>
          <cell r="C3823" t="str">
            <v>71100702USD-719-00</v>
          </cell>
          <cell r="D3823" t="str">
            <v>Comisiones y regalías sobre tarjetas de crédito (Otros Gastos de Operaciones Ban</v>
          </cell>
          <cell r="E3823">
            <v>192700.89</v>
          </cell>
          <cell r="F3823">
            <v>33050.47</v>
          </cell>
          <cell r="G3823">
            <v>7228.54</v>
          </cell>
          <cell r="H3823">
            <v>218522.82</v>
          </cell>
          <cell r="I3823">
            <v>192700.89</v>
          </cell>
          <cell r="J3823">
            <v>33050.47</v>
          </cell>
          <cell r="K3823">
            <v>7228.54</v>
          </cell>
          <cell r="L3823">
            <v>218522.82</v>
          </cell>
        </row>
        <row r="3824">
          <cell r="A3824" t="str">
            <v>7110070231</v>
          </cell>
          <cell r="B3824">
            <v>18</v>
          </cell>
          <cell r="C3824" t="str">
            <v>71100702USD-719-31</v>
          </cell>
          <cell r="D3824" t="str">
            <v>Comisiones y regalías sobre tarjetas de crédito (Otros Gastos de Operaciones Ban</v>
          </cell>
          <cell r="E3824">
            <v>29.97</v>
          </cell>
          <cell r="F3824">
            <v>0</v>
          </cell>
          <cell r="G3824">
            <v>0</v>
          </cell>
          <cell r="H3824">
            <v>29.97</v>
          </cell>
          <cell r="I3824">
            <v>29.97</v>
          </cell>
          <cell r="J3824">
            <v>0</v>
          </cell>
          <cell r="K3824">
            <v>0</v>
          </cell>
          <cell r="L3824">
            <v>29.97</v>
          </cell>
        </row>
        <row r="3825">
          <cell r="A3825" t="str">
            <v>7110070301</v>
          </cell>
          <cell r="B3825">
            <v>14</v>
          </cell>
          <cell r="C3825" t="str">
            <v>7110070301 USD</v>
          </cell>
          <cell r="D3825" t="str">
            <v>Comisiones por transacciones de reporto</v>
          </cell>
          <cell r="E3825">
            <v>49584.4</v>
          </cell>
          <cell r="F3825">
            <v>1045.3599999999999</v>
          </cell>
          <cell r="G3825">
            <v>0</v>
          </cell>
          <cell r="H3825">
            <v>50629.760000000002</v>
          </cell>
          <cell r="I3825">
            <v>49584.4</v>
          </cell>
          <cell r="J3825">
            <v>1045.3599999999999</v>
          </cell>
          <cell r="K3825">
            <v>0</v>
          </cell>
          <cell r="L3825">
            <v>50629.760000000002</v>
          </cell>
        </row>
        <row r="3826">
          <cell r="A3826" t="str">
            <v>711007030001</v>
          </cell>
          <cell r="B3826">
            <v>20</v>
          </cell>
          <cell r="C3826" t="str">
            <v>7110070301USD-719-00</v>
          </cell>
          <cell r="D3826" t="str">
            <v>Comisiones por transacciones de reporto (Otros Gastos de Operaciones Bancarias)</v>
          </cell>
          <cell r="E3826">
            <v>49584.4</v>
          </cell>
          <cell r="F3826">
            <v>1045.3599999999999</v>
          </cell>
          <cell r="G3826">
            <v>0</v>
          </cell>
          <cell r="H3826">
            <v>50629.760000000002</v>
          </cell>
          <cell r="I3826">
            <v>49584.4</v>
          </cell>
          <cell r="J3826">
            <v>1045.3599999999999</v>
          </cell>
          <cell r="K3826">
            <v>0</v>
          </cell>
          <cell r="L3826">
            <v>50629.760000000002</v>
          </cell>
        </row>
        <row r="3827">
          <cell r="A3827" t="str">
            <v>7110070302</v>
          </cell>
          <cell r="B3827">
            <v>14</v>
          </cell>
          <cell r="C3827" t="str">
            <v>7110070302 USD</v>
          </cell>
          <cell r="D3827" t="str">
            <v>Interes por transacciones de reportos</v>
          </cell>
          <cell r="E3827">
            <v>290308.45</v>
          </cell>
          <cell r="F3827">
            <v>1773.97</v>
          </cell>
          <cell r="G3827">
            <v>0</v>
          </cell>
          <cell r="H3827">
            <v>292082.42</v>
          </cell>
          <cell r="I3827">
            <v>290308.45</v>
          </cell>
          <cell r="J3827">
            <v>1773.97</v>
          </cell>
          <cell r="K3827">
            <v>0</v>
          </cell>
          <cell r="L3827">
            <v>292082.42</v>
          </cell>
        </row>
        <row r="3828">
          <cell r="A3828" t="str">
            <v>711007030002</v>
          </cell>
          <cell r="B3828">
            <v>20</v>
          </cell>
          <cell r="C3828" t="str">
            <v>7110070302USD-719-00</v>
          </cell>
          <cell r="D3828" t="str">
            <v>Interes por transacciones de reportos (Otros Gastos de Operaciones Bancarias)</v>
          </cell>
          <cell r="E3828">
            <v>290308.45</v>
          </cell>
          <cell r="F3828">
            <v>1773.97</v>
          </cell>
          <cell r="G3828">
            <v>0</v>
          </cell>
          <cell r="H3828">
            <v>292082.42</v>
          </cell>
          <cell r="I3828">
            <v>290308.45</v>
          </cell>
          <cell r="J3828">
            <v>1773.97</v>
          </cell>
          <cell r="K3828">
            <v>0</v>
          </cell>
          <cell r="L3828">
            <v>292082.42</v>
          </cell>
        </row>
        <row r="3829">
          <cell r="A3829" t="str">
            <v>7110070303</v>
          </cell>
          <cell r="B3829">
            <v>14</v>
          </cell>
          <cell r="C3829" t="str">
            <v>7110070303 USD</v>
          </cell>
          <cell r="D3829" t="str">
            <v>Otras comisiones pagadas por adquisición de títulos valores</v>
          </cell>
          <cell r="E3829">
            <v>8986.81</v>
          </cell>
          <cell r="F3829">
            <v>14801.54</v>
          </cell>
          <cell r="G3829">
            <v>568.75</v>
          </cell>
          <cell r="H3829">
            <v>23219.599999999999</v>
          </cell>
          <cell r="I3829">
            <v>8986.81</v>
          </cell>
          <cell r="J3829">
            <v>14801.54</v>
          </cell>
          <cell r="K3829">
            <v>568.75</v>
          </cell>
          <cell r="L3829">
            <v>23219.599999999999</v>
          </cell>
        </row>
        <row r="3830">
          <cell r="A3830" t="str">
            <v>711007030003</v>
          </cell>
          <cell r="B3830">
            <v>20</v>
          </cell>
          <cell r="C3830" t="str">
            <v>7110070303USD-719-00</v>
          </cell>
          <cell r="D3830" t="str">
            <v>Otras comisiones pagadas por adquisición de títulos valores (Otros Gastos de Ope</v>
          </cell>
          <cell r="E3830">
            <v>8986.81</v>
          </cell>
          <cell r="F3830">
            <v>14801.54</v>
          </cell>
          <cell r="G3830">
            <v>568.75</v>
          </cell>
          <cell r="H3830">
            <v>23219.599999999999</v>
          </cell>
          <cell r="I3830">
            <v>8986.81</v>
          </cell>
          <cell r="J3830">
            <v>14801.54</v>
          </cell>
          <cell r="K3830">
            <v>568.75</v>
          </cell>
          <cell r="L3830">
            <v>23219.599999999999</v>
          </cell>
        </row>
        <row r="3831">
          <cell r="A3831" t="str">
            <v>71100704 U</v>
          </cell>
          <cell r="B3831">
            <v>12</v>
          </cell>
          <cell r="C3831" t="str">
            <v>71100704 USD</v>
          </cell>
          <cell r="D3831" t="str">
            <v>Comisión por administración de reserva de liquidez</v>
          </cell>
          <cell r="E3831">
            <v>122559.65</v>
          </cell>
          <cell r="F3831">
            <v>14304.73</v>
          </cell>
          <cell r="G3831">
            <v>0</v>
          </cell>
          <cell r="H3831">
            <v>136864.38</v>
          </cell>
          <cell r="I3831">
            <v>122559.65</v>
          </cell>
          <cell r="J3831">
            <v>14304.73</v>
          </cell>
          <cell r="K3831">
            <v>0</v>
          </cell>
          <cell r="L3831">
            <v>136864.38</v>
          </cell>
        </row>
        <row r="3832">
          <cell r="A3832" t="str">
            <v>7110070400</v>
          </cell>
          <cell r="B3832">
            <v>18</v>
          </cell>
          <cell r="C3832" t="str">
            <v>71100704USD-719-00</v>
          </cell>
          <cell r="D3832" t="str">
            <v>Comisión por administración de reserva de liquidez (Otros Gastos de Operaciones</v>
          </cell>
          <cell r="E3832">
            <v>122559.65</v>
          </cell>
          <cell r="F3832">
            <v>14304.73</v>
          </cell>
          <cell r="G3832">
            <v>0</v>
          </cell>
          <cell r="H3832">
            <v>136864.38</v>
          </cell>
          <cell r="I3832">
            <v>122559.65</v>
          </cell>
          <cell r="J3832">
            <v>14304.73</v>
          </cell>
          <cell r="K3832">
            <v>0</v>
          </cell>
          <cell r="L3832">
            <v>136864.38</v>
          </cell>
        </row>
        <row r="3833">
          <cell r="A3833" t="str">
            <v>712</v>
          </cell>
          <cell r="B3833">
            <v>3</v>
          </cell>
          <cell r="C3833">
            <v>712</v>
          </cell>
          <cell r="D3833" t="str">
            <v>SANEAMIENTO DE ACTIVOS DE INTERMEDIACIÓN</v>
          </cell>
          <cell r="I3833">
            <v>1987673.68</v>
          </cell>
          <cell r="J3833">
            <v>215914.94</v>
          </cell>
          <cell r="K3833">
            <v>78597.84</v>
          </cell>
          <cell r="L3833">
            <v>2124990.7799999998</v>
          </cell>
        </row>
        <row r="3834">
          <cell r="A3834" t="str">
            <v>7120</v>
          </cell>
          <cell r="B3834">
            <v>4</v>
          </cell>
          <cell r="C3834">
            <v>7120</v>
          </cell>
          <cell r="D3834" t="str">
            <v>SANEAMIENTO DE ACTIVOS DE INTERMEDIACION</v>
          </cell>
          <cell r="I3834">
            <v>1987673.68</v>
          </cell>
          <cell r="J3834">
            <v>215914.94</v>
          </cell>
          <cell r="K3834">
            <v>78597.84</v>
          </cell>
          <cell r="L3834">
            <v>2124990.7799999998</v>
          </cell>
        </row>
        <row r="3835">
          <cell r="A3835" t="str">
            <v>7120</v>
          </cell>
          <cell r="B3835">
            <v>4</v>
          </cell>
          <cell r="C3835">
            <v>7120</v>
          </cell>
          <cell r="D3835" t="str">
            <v>SANEAMIENTO DE ACTIVOS DE INTERMEDIACION</v>
          </cell>
          <cell r="I3835">
            <v>1987673.68</v>
          </cell>
          <cell r="J3835">
            <v>215914.94</v>
          </cell>
          <cell r="K3835">
            <v>78597.84</v>
          </cell>
          <cell r="L3835">
            <v>2124990.7799999998</v>
          </cell>
        </row>
        <row r="3836">
          <cell r="A3836" t="str">
            <v>7120000201</v>
          </cell>
          <cell r="B3836">
            <v>14</v>
          </cell>
          <cell r="C3836" t="str">
            <v>7120000201 USD</v>
          </cell>
          <cell r="D3836" t="str">
            <v>Saneamiento Obligatorio de Préstamos</v>
          </cell>
          <cell r="E3836">
            <v>1754296.66</v>
          </cell>
          <cell r="F3836">
            <v>127538.32</v>
          </cell>
          <cell r="G3836">
            <v>41374.559999999998</v>
          </cell>
          <cell r="H3836">
            <v>1840460.42</v>
          </cell>
          <cell r="I3836">
            <v>1754296.66</v>
          </cell>
          <cell r="J3836">
            <v>127538.32</v>
          </cell>
          <cell r="K3836">
            <v>41374.559999999998</v>
          </cell>
          <cell r="L3836">
            <v>1840460.42</v>
          </cell>
        </row>
        <row r="3837">
          <cell r="A3837" t="str">
            <v>712000020201</v>
          </cell>
          <cell r="B3837">
            <v>20</v>
          </cell>
          <cell r="C3837" t="str">
            <v>7120000201USD-153-02</v>
          </cell>
          <cell r="D3837" t="str">
            <v>Saneamiento Obligatorio de Préstamos (Previsiones Especificas por Capital (gasto</v>
          </cell>
          <cell r="E3837">
            <v>35379.550000000003</v>
          </cell>
          <cell r="F3837">
            <v>380.26</v>
          </cell>
          <cell r="G3837">
            <v>2009.73</v>
          </cell>
          <cell r="H3837">
            <v>33750.080000000002</v>
          </cell>
          <cell r="I3837">
            <v>35379.550000000003</v>
          </cell>
          <cell r="J3837">
            <v>380.26</v>
          </cell>
          <cell r="K3837">
            <v>2009.73</v>
          </cell>
          <cell r="L3837">
            <v>33750.080000000002</v>
          </cell>
        </row>
        <row r="3838">
          <cell r="A3838" t="str">
            <v>712000020301</v>
          </cell>
          <cell r="B3838">
            <v>20</v>
          </cell>
          <cell r="C3838" t="str">
            <v>7120000201USD-153-03</v>
          </cell>
          <cell r="D3838" t="str">
            <v>Saneamiento Obligatorio de Préstamos (Previsiones Especificas por Capital (gasto</v>
          </cell>
          <cell r="E3838">
            <v>134099.85999999999</v>
          </cell>
          <cell r="F3838">
            <v>7782.57</v>
          </cell>
          <cell r="G3838">
            <v>6686.39</v>
          </cell>
          <cell r="H3838">
            <v>135196.04</v>
          </cell>
          <cell r="I3838">
            <v>134099.85999999999</v>
          </cell>
          <cell r="J3838">
            <v>7782.57</v>
          </cell>
          <cell r="K3838">
            <v>6686.39</v>
          </cell>
          <cell r="L3838">
            <v>135196.04</v>
          </cell>
        </row>
        <row r="3839">
          <cell r="A3839" t="str">
            <v>712000020401</v>
          </cell>
          <cell r="B3839">
            <v>20</v>
          </cell>
          <cell r="C3839" t="str">
            <v>7120000201USD-153-04</v>
          </cell>
          <cell r="D3839" t="str">
            <v>Saneamiento Obligatorio de Préstamos (Previsiones Especificas por Capital (gasto</v>
          </cell>
          <cell r="E3839">
            <v>95993.97</v>
          </cell>
          <cell r="F3839">
            <v>9353.4699999999993</v>
          </cell>
          <cell r="G3839">
            <v>534.5</v>
          </cell>
          <cell r="H3839">
            <v>104812.94</v>
          </cell>
          <cell r="I3839">
            <v>95993.97</v>
          </cell>
          <cell r="J3839">
            <v>9353.4699999999993</v>
          </cell>
          <cell r="K3839">
            <v>534.5</v>
          </cell>
          <cell r="L3839">
            <v>104812.94</v>
          </cell>
        </row>
        <row r="3840">
          <cell r="A3840" t="str">
            <v>712000020501</v>
          </cell>
          <cell r="B3840">
            <v>20</v>
          </cell>
          <cell r="C3840" t="str">
            <v>7120000201USD-153-05</v>
          </cell>
          <cell r="D3840" t="str">
            <v>Saneamiento Obligatorio de Préstamos (Previsiones Especificas por Capital (gasto</v>
          </cell>
          <cell r="E3840">
            <v>80031.240000000005</v>
          </cell>
          <cell r="F3840">
            <v>6522.52</v>
          </cell>
          <cell r="G3840">
            <v>2186.1</v>
          </cell>
          <cell r="H3840">
            <v>84367.66</v>
          </cell>
          <cell r="I3840">
            <v>80031.240000000005</v>
          </cell>
          <cell r="J3840">
            <v>6522.52</v>
          </cell>
          <cell r="K3840">
            <v>2186.1</v>
          </cell>
          <cell r="L3840">
            <v>84367.66</v>
          </cell>
        </row>
        <row r="3841">
          <cell r="A3841" t="str">
            <v>712000020701</v>
          </cell>
          <cell r="B3841">
            <v>20</v>
          </cell>
          <cell r="C3841" t="str">
            <v>7120000201USD-153-07</v>
          </cell>
          <cell r="D3841" t="str">
            <v>Saneamiento Obligatorio de Préstamos (Previsiones Especificas por Capital (gasto</v>
          </cell>
          <cell r="E3841">
            <v>170579.51</v>
          </cell>
          <cell r="F3841">
            <v>6309.01</v>
          </cell>
          <cell r="G3841">
            <v>690.99</v>
          </cell>
          <cell r="H3841">
            <v>176197.53</v>
          </cell>
          <cell r="I3841">
            <v>170579.51</v>
          </cell>
          <cell r="J3841">
            <v>6309.01</v>
          </cell>
          <cell r="K3841">
            <v>690.99</v>
          </cell>
          <cell r="L3841">
            <v>176197.53</v>
          </cell>
        </row>
        <row r="3842">
          <cell r="A3842" t="str">
            <v>712000020801</v>
          </cell>
          <cell r="B3842">
            <v>20</v>
          </cell>
          <cell r="C3842" t="str">
            <v>7120000201USD-153-08</v>
          </cell>
          <cell r="D3842" t="str">
            <v>Saneamiento Obligatorio de Préstamos (Previsiones Especificas por Capital (gasto</v>
          </cell>
          <cell r="E3842">
            <v>76632.41</v>
          </cell>
          <cell r="F3842">
            <v>1455.4</v>
          </cell>
          <cell r="G3842">
            <v>2104.3000000000002</v>
          </cell>
          <cell r="H3842">
            <v>75983.509999999995</v>
          </cell>
          <cell r="I3842">
            <v>76632.41</v>
          </cell>
          <cell r="J3842">
            <v>1455.4</v>
          </cell>
          <cell r="K3842">
            <v>2104.3000000000002</v>
          </cell>
          <cell r="L3842">
            <v>75983.509999999995</v>
          </cell>
        </row>
        <row r="3843">
          <cell r="A3843" t="str">
            <v>712000021001</v>
          </cell>
          <cell r="B3843">
            <v>20</v>
          </cell>
          <cell r="C3843" t="str">
            <v>7120000201USD-153-10</v>
          </cell>
          <cell r="D3843" t="str">
            <v>Saneamiento Obligatorio de Préstamos (Previsiones Especificas por Capital (gasto</v>
          </cell>
          <cell r="E3843">
            <v>119053.57</v>
          </cell>
          <cell r="F3843">
            <v>9809.69</v>
          </cell>
          <cell r="G3843">
            <v>2466.98</v>
          </cell>
          <cell r="H3843">
            <v>126396.28</v>
          </cell>
          <cell r="I3843">
            <v>119053.57</v>
          </cell>
          <cell r="J3843">
            <v>9809.69</v>
          </cell>
          <cell r="K3843">
            <v>2466.98</v>
          </cell>
          <cell r="L3843">
            <v>126396.28</v>
          </cell>
        </row>
        <row r="3844">
          <cell r="A3844" t="str">
            <v>712000021101</v>
          </cell>
          <cell r="B3844">
            <v>20</v>
          </cell>
          <cell r="C3844" t="str">
            <v>7120000201USD-153-11</v>
          </cell>
          <cell r="D3844" t="str">
            <v>Saneamiento Obligatorio de Préstamos (Previsiones Especificas por Capital (gasto</v>
          </cell>
          <cell r="E3844">
            <v>49923.27</v>
          </cell>
          <cell r="F3844">
            <v>428.05</v>
          </cell>
          <cell r="G3844">
            <v>787.43</v>
          </cell>
          <cell r="H3844">
            <v>49563.89</v>
          </cell>
          <cell r="I3844">
            <v>49923.27</v>
          </cell>
          <cell r="J3844">
            <v>428.05</v>
          </cell>
          <cell r="K3844">
            <v>787.43</v>
          </cell>
          <cell r="L3844">
            <v>49563.89</v>
          </cell>
        </row>
        <row r="3845">
          <cell r="A3845" t="str">
            <v>712000021201</v>
          </cell>
          <cell r="B3845">
            <v>20</v>
          </cell>
          <cell r="C3845" t="str">
            <v>7120000201USD-153-12</v>
          </cell>
          <cell r="D3845" t="str">
            <v>Saneamiento Obligatorio de Préstamos (Previsiones Especificas por Capital (gasto</v>
          </cell>
          <cell r="E3845">
            <v>85782.01</v>
          </cell>
          <cell r="F3845">
            <v>13009.6</v>
          </cell>
          <cell r="G3845">
            <v>1964.88</v>
          </cell>
          <cell r="H3845">
            <v>96826.73</v>
          </cell>
          <cell r="I3845">
            <v>85782.01</v>
          </cell>
          <cell r="J3845">
            <v>13009.6</v>
          </cell>
          <cell r="K3845">
            <v>1964.88</v>
          </cell>
          <cell r="L3845">
            <v>96826.73</v>
          </cell>
        </row>
        <row r="3846">
          <cell r="A3846" t="str">
            <v>712000021301</v>
          </cell>
          <cell r="B3846">
            <v>20</v>
          </cell>
          <cell r="C3846" t="str">
            <v>7120000201USD-153-13</v>
          </cell>
          <cell r="D3846" t="str">
            <v>Saneamiento Obligatorio de Préstamos (Previsiones Especificas por Capital (gasto</v>
          </cell>
          <cell r="E3846">
            <v>55884.61</v>
          </cell>
          <cell r="F3846">
            <v>2294.4499999999998</v>
          </cell>
          <cell r="G3846">
            <v>535.05999999999995</v>
          </cell>
          <cell r="H3846">
            <v>57644</v>
          </cell>
          <cell r="I3846">
            <v>55884.61</v>
          </cell>
          <cell r="J3846">
            <v>2294.4499999999998</v>
          </cell>
          <cell r="K3846">
            <v>535.05999999999995</v>
          </cell>
          <cell r="L3846">
            <v>57644</v>
          </cell>
        </row>
        <row r="3847">
          <cell r="A3847" t="str">
            <v>712000021701</v>
          </cell>
          <cell r="B3847">
            <v>20</v>
          </cell>
          <cell r="C3847" t="str">
            <v>7120000201USD-153-17</v>
          </cell>
          <cell r="D3847" t="str">
            <v>Saneamiento Obligatorio de Préstamos (Previsiones Especificas por Capital (gasto</v>
          </cell>
          <cell r="E3847">
            <v>46166.879999999997</v>
          </cell>
          <cell r="F3847">
            <v>2651.26</v>
          </cell>
          <cell r="G3847">
            <v>2735.3</v>
          </cell>
          <cell r="H3847">
            <v>46082.84</v>
          </cell>
          <cell r="I3847">
            <v>46166.879999999997</v>
          </cell>
          <cell r="J3847">
            <v>2651.26</v>
          </cell>
          <cell r="K3847">
            <v>2735.3</v>
          </cell>
          <cell r="L3847">
            <v>46082.84</v>
          </cell>
        </row>
        <row r="3848">
          <cell r="A3848" t="str">
            <v>712000021801</v>
          </cell>
          <cell r="B3848">
            <v>20</v>
          </cell>
          <cell r="C3848" t="str">
            <v>7120000201USD-153-18</v>
          </cell>
          <cell r="D3848" t="str">
            <v>Saneamiento Obligatorio de Préstamos (Previsiones Especificas por Capital (gasto</v>
          </cell>
          <cell r="E3848">
            <v>79292.820000000007</v>
          </cell>
          <cell r="F3848">
            <v>2631.25</v>
          </cell>
          <cell r="G3848">
            <v>520.32000000000005</v>
          </cell>
          <cell r="H3848">
            <v>81403.75</v>
          </cell>
          <cell r="I3848">
            <v>79292.820000000007</v>
          </cell>
          <cell r="J3848">
            <v>2631.25</v>
          </cell>
          <cell r="K3848">
            <v>520.32000000000005</v>
          </cell>
          <cell r="L3848">
            <v>81403.75</v>
          </cell>
        </row>
        <row r="3849">
          <cell r="A3849" t="str">
            <v>712000021901</v>
          </cell>
          <cell r="B3849">
            <v>20</v>
          </cell>
          <cell r="C3849" t="str">
            <v>7120000201USD-153-19</v>
          </cell>
          <cell r="D3849" t="str">
            <v>Saneamiento Obligatorio de Préstamos (Previsiones Especificas por Capital (gasto</v>
          </cell>
          <cell r="E3849">
            <v>67394.789999999994</v>
          </cell>
          <cell r="F3849">
            <v>8351.01</v>
          </cell>
          <cell r="G3849">
            <v>4819.82</v>
          </cell>
          <cell r="H3849">
            <v>70925.98</v>
          </cell>
          <cell r="I3849">
            <v>67394.789999999994</v>
          </cell>
          <cell r="J3849">
            <v>8351.01</v>
          </cell>
          <cell r="K3849">
            <v>4819.82</v>
          </cell>
          <cell r="L3849">
            <v>70925.98</v>
          </cell>
        </row>
        <row r="3850">
          <cell r="A3850" t="str">
            <v>712000022201</v>
          </cell>
          <cell r="B3850">
            <v>20</v>
          </cell>
          <cell r="C3850" t="str">
            <v>7120000201USD-153-22</v>
          </cell>
          <cell r="D3850" t="str">
            <v>Saneamiento Obligatorio de Préstamos (Previsiones Especificas por Capital (gasto</v>
          </cell>
          <cell r="E3850">
            <v>118863</v>
          </cell>
          <cell r="F3850">
            <v>5292.21</v>
          </cell>
          <cell r="G3850">
            <v>524.91999999999996</v>
          </cell>
          <cell r="H3850">
            <v>123630.29</v>
          </cell>
          <cell r="I3850">
            <v>118863</v>
          </cell>
          <cell r="J3850">
            <v>5292.21</v>
          </cell>
          <cell r="K3850">
            <v>524.91999999999996</v>
          </cell>
          <cell r="L3850">
            <v>123630.29</v>
          </cell>
        </row>
        <row r="3851">
          <cell r="A3851" t="str">
            <v>712000022301</v>
          </cell>
          <cell r="B3851">
            <v>20</v>
          </cell>
          <cell r="C3851" t="str">
            <v>7120000201USD-153-23</v>
          </cell>
          <cell r="D3851" t="str">
            <v>Saneamiento Obligatorio de Préstamos (Previsiones Especificas por Capital (gasto</v>
          </cell>
          <cell r="E3851">
            <v>45931.32</v>
          </cell>
          <cell r="F3851">
            <v>24804.1</v>
          </cell>
          <cell r="G3851">
            <v>64.959999999999994</v>
          </cell>
          <cell r="H3851">
            <v>70670.460000000006</v>
          </cell>
          <cell r="I3851">
            <v>45931.32</v>
          </cell>
          <cell r="J3851">
            <v>24804.1</v>
          </cell>
          <cell r="K3851">
            <v>64.959999999999994</v>
          </cell>
          <cell r="L3851">
            <v>70670.460000000006</v>
          </cell>
        </row>
        <row r="3852">
          <cell r="A3852" t="str">
            <v>712000022401</v>
          </cell>
          <cell r="B3852">
            <v>20</v>
          </cell>
          <cell r="C3852" t="str">
            <v>7120000201USD-153-24</v>
          </cell>
          <cell r="D3852" t="str">
            <v>Saneamiento Obligatorio de Préstamos (Previsiones Especificas por Capital (gasto</v>
          </cell>
          <cell r="E3852">
            <v>34218.019999999997</v>
          </cell>
          <cell r="F3852">
            <v>554.25</v>
          </cell>
          <cell r="G3852">
            <v>5796.65</v>
          </cell>
          <cell r="H3852">
            <v>28975.62</v>
          </cell>
          <cell r="I3852">
            <v>34218.019999999997</v>
          </cell>
          <cell r="J3852">
            <v>554.25</v>
          </cell>
          <cell r="K3852">
            <v>5796.65</v>
          </cell>
          <cell r="L3852">
            <v>28975.62</v>
          </cell>
        </row>
        <row r="3853">
          <cell r="A3853" t="str">
            <v>712000022601</v>
          </cell>
          <cell r="B3853">
            <v>20</v>
          </cell>
          <cell r="C3853" t="str">
            <v>7120000201USD-153-26</v>
          </cell>
          <cell r="D3853" t="str">
            <v>Saneamiento Obligatorio de Préstamos (Previsiones Especificas por Capital (gasto</v>
          </cell>
          <cell r="E3853">
            <v>8969.7000000000007</v>
          </cell>
          <cell r="F3853">
            <v>1089.8499999999999</v>
          </cell>
          <cell r="G3853">
            <v>22.37</v>
          </cell>
          <cell r="H3853">
            <v>10037.18</v>
          </cell>
          <cell r="I3853">
            <v>8969.7000000000007</v>
          </cell>
          <cell r="J3853">
            <v>1089.8499999999999</v>
          </cell>
          <cell r="K3853">
            <v>22.37</v>
          </cell>
          <cell r="L3853">
            <v>10037.18</v>
          </cell>
        </row>
        <row r="3854">
          <cell r="A3854" t="str">
            <v>712000022701</v>
          </cell>
          <cell r="B3854">
            <v>20</v>
          </cell>
          <cell r="C3854" t="str">
            <v>7120000201USD-153-27</v>
          </cell>
          <cell r="D3854" t="str">
            <v>Saneamiento Obligatorio de Préstamos (Previsiones Especificas por Capital (gasto</v>
          </cell>
          <cell r="E3854">
            <v>20738.34</v>
          </cell>
          <cell r="F3854">
            <v>546</v>
          </cell>
          <cell r="G3854">
            <v>194.52</v>
          </cell>
          <cell r="H3854">
            <v>21089.82</v>
          </cell>
          <cell r="I3854">
            <v>20738.34</v>
          </cell>
          <cell r="J3854">
            <v>546</v>
          </cell>
          <cell r="K3854">
            <v>194.52</v>
          </cell>
          <cell r="L3854">
            <v>21089.82</v>
          </cell>
        </row>
        <row r="3855">
          <cell r="A3855" t="str">
            <v>712000023101</v>
          </cell>
          <cell r="B3855">
            <v>20</v>
          </cell>
          <cell r="C3855" t="str">
            <v>7120000201USD-153-31</v>
          </cell>
          <cell r="D3855" t="str">
            <v>Saneamiento Obligatorio de Préstamos (Previsiones Especificas por Capital (gasto</v>
          </cell>
          <cell r="E3855">
            <v>189205.95</v>
          </cell>
          <cell r="F3855">
            <v>11950.73</v>
          </cell>
          <cell r="G3855">
            <v>2722.73</v>
          </cell>
          <cell r="H3855">
            <v>198433.95</v>
          </cell>
          <cell r="I3855">
            <v>189205.95</v>
          </cell>
          <cell r="J3855">
            <v>11950.73</v>
          </cell>
          <cell r="K3855">
            <v>2722.73</v>
          </cell>
          <cell r="L3855">
            <v>198433.95</v>
          </cell>
        </row>
        <row r="3856">
          <cell r="A3856" t="str">
            <v>712000024101</v>
          </cell>
          <cell r="B3856">
            <v>20</v>
          </cell>
          <cell r="C3856" t="str">
            <v>7120000201USD-153-41</v>
          </cell>
          <cell r="D3856" t="str">
            <v>Saneamiento Obligatorio de Préstamos (Previsiones Especificas por Capital (gasto</v>
          </cell>
          <cell r="E3856">
            <v>240155.84</v>
          </cell>
          <cell r="F3856">
            <v>12322.64</v>
          </cell>
          <cell r="G3856">
            <v>4006.61</v>
          </cell>
          <cell r="H3856">
            <v>248471.87</v>
          </cell>
          <cell r="I3856">
            <v>240155.84</v>
          </cell>
          <cell r="J3856">
            <v>12322.64</v>
          </cell>
          <cell r="K3856">
            <v>4006.61</v>
          </cell>
          <cell r="L3856">
            <v>248471.87</v>
          </cell>
        </row>
        <row r="3857">
          <cell r="A3857" t="str">
            <v>7120000202</v>
          </cell>
          <cell r="B3857">
            <v>14</v>
          </cell>
          <cell r="C3857" t="str">
            <v>7120000202 USD</v>
          </cell>
          <cell r="D3857" t="str">
            <v>Saneamiento Voluntario de Préstamos</v>
          </cell>
          <cell r="E3857">
            <v>162519.01999999999</v>
          </cell>
          <cell r="F3857">
            <v>79053.960000000006</v>
          </cell>
          <cell r="G3857">
            <v>32197.27</v>
          </cell>
          <cell r="H3857">
            <v>209375.71</v>
          </cell>
          <cell r="I3857">
            <v>162519.01999999999</v>
          </cell>
          <cell r="J3857">
            <v>79053.960000000006</v>
          </cell>
          <cell r="K3857">
            <v>32197.27</v>
          </cell>
          <cell r="L3857">
            <v>209375.71</v>
          </cell>
        </row>
        <row r="3858">
          <cell r="A3858" t="str">
            <v>712000020202</v>
          </cell>
          <cell r="B3858">
            <v>20</v>
          </cell>
          <cell r="C3858" t="str">
            <v>7120000202USD-153-02</v>
          </cell>
          <cell r="D3858" t="str">
            <v>Saneamiento Voluntario de Préstamos (Previsiones Especificas por Capital (gastos</v>
          </cell>
          <cell r="E3858">
            <v>448.35</v>
          </cell>
          <cell r="F3858">
            <v>0</v>
          </cell>
          <cell r="G3858">
            <v>308.95</v>
          </cell>
          <cell r="H3858">
            <v>139.4</v>
          </cell>
          <cell r="I3858">
            <v>448.35</v>
          </cell>
          <cell r="J3858">
            <v>0</v>
          </cell>
          <cell r="K3858">
            <v>308.95</v>
          </cell>
          <cell r="L3858">
            <v>139.4</v>
          </cell>
        </row>
        <row r="3859">
          <cell r="A3859" t="str">
            <v>712000020302</v>
          </cell>
          <cell r="B3859">
            <v>20</v>
          </cell>
          <cell r="C3859" t="str">
            <v>7120000202USD-153-03</v>
          </cell>
          <cell r="D3859" t="str">
            <v>Saneamiento Voluntario de Préstamos (Previsiones Especificas por Capital (gastos</v>
          </cell>
          <cell r="E3859">
            <v>2185.77</v>
          </cell>
          <cell r="F3859">
            <v>4718.63</v>
          </cell>
          <cell r="G3859">
            <v>679.12</v>
          </cell>
          <cell r="H3859">
            <v>6225.28</v>
          </cell>
          <cell r="I3859">
            <v>2185.77</v>
          </cell>
          <cell r="J3859">
            <v>4718.63</v>
          </cell>
          <cell r="K3859">
            <v>679.12</v>
          </cell>
          <cell r="L3859">
            <v>6225.28</v>
          </cell>
        </row>
        <row r="3860">
          <cell r="A3860" t="str">
            <v>712000020402</v>
          </cell>
          <cell r="B3860">
            <v>20</v>
          </cell>
          <cell r="C3860" t="str">
            <v>7120000202USD-153-04</v>
          </cell>
          <cell r="D3860" t="str">
            <v>Saneamiento Voluntario de Préstamos (Previsiones Especificas por Capital (gastos</v>
          </cell>
          <cell r="E3860">
            <v>4020.29</v>
          </cell>
          <cell r="F3860">
            <v>3479.63</v>
          </cell>
          <cell r="G3860">
            <v>361.16</v>
          </cell>
          <cell r="H3860">
            <v>7138.76</v>
          </cell>
          <cell r="I3860">
            <v>4020.29</v>
          </cell>
          <cell r="J3860">
            <v>3479.63</v>
          </cell>
          <cell r="K3860">
            <v>361.16</v>
          </cell>
          <cell r="L3860">
            <v>7138.76</v>
          </cell>
        </row>
        <row r="3861">
          <cell r="A3861" t="str">
            <v>712000020502</v>
          </cell>
          <cell r="B3861">
            <v>20</v>
          </cell>
          <cell r="C3861" t="str">
            <v>7120000202USD-153-05</v>
          </cell>
          <cell r="D3861" t="str">
            <v>Saneamiento Voluntario de Préstamos (Previsiones Especificas por Capital (gastos</v>
          </cell>
          <cell r="E3861">
            <v>79.3</v>
          </cell>
          <cell r="F3861">
            <v>3266.05</v>
          </cell>
          <cell r="G3861">
            <v>0</v>
          </cell>
          <cell r="H3861">
            <v>3345.35</v>
          </cell>
          <cell r="I3861">
            <v>79.3</v>
          </cell>
          <cell r="J3861">
            <v>3266.05</v>
          </cell>
          <cell r="K3861">
            <v>0</v>
          </cell>
          <cell r="L3861">
            <v>3345.35</v>
          </cell>
        </row>
        <row r="3862">
          <cell r="A3862" t="str">
            <v>712000020702</v>
          </cell>
          <cell r="B3862">
            <v>20</v>
          </cell>
          <cell r="C3862" t="str">
            <v>7120000202USD-153-07</v>
          </cell>
          <cell r="D3862" t="str">
            <v>Saneamiento Voluntario de Préstamos (Previsiones Especificas por Capital (gastos</v>
          </cell>
          <cell r="E3862">
            <v>39556.06</v>
          </cell>
          <cell r="F3862">
            <v>16948.02</v>
          </cell>
          <cell r="G3862">
            <v>248.33</v>
          </cell>
          <cell r="H3862">
            <v>56255.75</v>
          </cell>
          <cell r="I3862">
            <v>39556.06</v>
          </cell>
          <cell r="J3862">
            <v>16948.02</v>
          </cell>
          <cell r="K3862">
            <v>248.33</v>
          </cell>
          <cell r="L3862">
            <v>56255.75</v>
          </cell>
        </row>
        <row r="3863">
          <cell r="A3863" t="str">
            <v>712000020802</v>
          </cell>
          <cell r="B3863">
            <v>20</v>
          </cell>
          <cell r="C3863" t="str">
            <v>7120000202USD-153-08</v>
          </cell>
          <cell r="D3863" t="str">
            <v>Saneamiento Voluntario de Préstamos (Previsiones Especificas por Capital (gastos</v>
          </cell>
          <cell r="E3863">
            <v>6500.3</v>
          </cell>
          <cell r="F3863">
            <v>1742.7</v>
          </cell>
          <cell r="G3863">
            <v>742.07</v>
          </cell>
          <cell r="H3863">
            <v>7500.93</v>
          </cell>
          <cell r="I3863">
            <v>6500.3</v>
          </cell>
          <cell r="J3863">
            <v>1742.7</v>
          </cell>
          <cell r="K3863">
            <v>742.07</v>
          </cell>
          <cell r="L3863">
            <v>7500.93</v>
          </cell>
        </row>
        <row r="3864">
          <cell r="A3864" t="str">
            <v>712000021002</v>
          </cell>
          <cell r="B3864">
            <v>20</v>
          </cell>
          <cell r="C3864" t="str">
            <v>7120000202USD-153-10</v>
          </cell>
          <cell r="D3864" t="str">
            <v>Saneamiento Voluntario de Préstamos (Previsiones Especificas por Capital (gastos</v>
          </cell>
          <cell r="E3864">
            <v>16588.52</v>
          </cell>
          <cell r="F3864">
            <v>4898.17</v>
          </cell>
          <cell r="G3864">
            <v>1644.09</v>
          </cell>
          <cell r="H3864">
            <v>19842.599999999999</v>
          </cell>
          <cell r="I3864">
            <v>16588.52</v>
          </cell>
          <cell r="J3864">
            <v>4898.17</v>
          </cell>
          <cell r="K3864">
            <v>1644.09</v>
          </cell>
          <cell r="L3864">
            <v>19842.599999999999</v>
          </cell>
        </row>
        <row r="3865">
          <cell r="A3865" t="str">
            <v>712000021102</v>
          </cell>
          <cell r="B3865">
            <v>20</v>
          </cell>
          <cell r="C3865" t="str">
            <v>7120000202USD-153-11</v>
          </cell>
          <cell r="D3865" t="str">
            <v>Saneamiento Voluntario de Préstamos (Previsiones Especificas por Capital (gastos</v>
          </cell>
          <cell r="E3865">
            <v>1759.07</v>
          </cell>
          <cell r="F3865">
            <v>0</v>
          </cell>
          <cell r="G3865">
            <v>1759.07</v>
          </cell>
          <cell r="H3865">
            <v>0</v>
          </cell>
          <cell r="I3865">
            <v>1759.07</v>
          </cell>
          <cell r="J3865">
            <v>0</v>
          </cell>
          <cell r="K3865">
            <v>1759.07</v>
          </cell>
          <cell r="L3865">
            <v>0</v>
          </cell>
        </row>
        <row r="3866">
          <cell r="A3866" t="str">
            <v>712000021202</v>
          </cell>
          <cell r="B3866">
            <v>20</v>
          </cell>
          <cell r="C3866" t="str">
            <v>7120000202USD-153-12</v>
          </cell>
          <cell r="D3866" t="str">
            <v>Saneamiento Voluntario de Préstamos (Previsiones Especificas por Capital (gastos</v>
          </cell>
          <cell r="E3866">
            <v>30995.94</v>
          </cell>
          <cell r="F3866">
            <v>11243.1</v>
          </cell>
          <cell r="G3866">
            <v>12121.31</v>
          </cell>
          <cell r="H3866">
            <v>30117.73</v>
          </cell>
          <cell r="I3866">
            <v>30995.94</v>
          </cell>
          <cell r="J3866">
            <v>11243.1</v>
          </cell>
          <cell r="K3866">
            <v>12121.31</v>
          </cell>
          <cell r="L3866">
            <v>30117.73</v>
          </cell>
        </row>
        <row r="3867">
          <cell r="A3867" t="str">
            <v>712000021302</v>
          </cell>
          <cell r="B3867">
            <v>20</v>
          </cell>
          <cell r="C3867" t="str">
            <v>7120000202USD-153-13</v>
          </cell>
          <cell r="D3867" t="str">
            <v>Saneamiento Voluntario de Préstamos (Previsiones Especificas por Capital (gastos</v>
          </cell>
          <cell r="E3867">
            <v>17285.259999999998</v>
          </cell>
          <cell r="F3867">
            <v>7376.44</v>
          </cell>
          <cell r="G3867">
            <v>104.46</v>
          </cell>
          <cell r="H3867">
            <v>24557.24</v>
          </cell>
          <cell r="I3867">
            <v>17285.259999999998</v>
          </cell>
          <cell r="J3867">
            <v>7376.44</v>
          </cell>
          <cell r="K3867">
            <v>104.46</v>
          </cell>
          <cell r="L3867">
            <v>24557.24</v>
          </cell>
        </row>
        <row r="3868">
          <cell r="A3868" t="str">
            <v>712000021702</v>
          </cell>
          <cell r="B3868">
            <v>20</v>
          </cell>
          <cell r="C3868" t="str">
            <v>7120000202USD-153-17</v>
          </cell>
          <cell r="D3868" t="str">
            <v>Saneamiento Voluntario de Préstamos (Previsiones Especificas por Capital (gastos</v>
          </cell>
          <cell r="E3868">
            <v>523.41999999999996</v>
          </cell>
          <cell r="F3868">
            <v>0</v>
          </cell>
          <cell r="G3868">
            <v>523.41999999999996</v>
          </cell>
          <cell r="H3868">
            <v>0</v>
          </cell>
          <cell r="I3868">
            <v>523.41999999999996</v>
          </cell>
          <cell r="J3868">
            <v>0</v>
          </cell>
          <cell r="K3868">
            <v>523.41999999999996</v>
          </cell>
          <cell r="L3868">
            <v>0</v>
          </cell>
        </row>
        <row r="3869">
          <cell r="A3869" t="str">
            <v>712000021802</v>
          </cell>
          <cell r="B3869">
            <v>20</v>
          </cell>
          <cell r="C3869" t="str">
            <v>7120000202USD-153-18</v>
          </cell>
          <cell r="D3869" t="str">
            <v>Saneamiento Voluntario de Préstamos (Previsiones Especificas por Capital (gastos</v>
          </cell>
          <cell r="E3869">
            <v>2848.26</v>
          </cell>
          <cell r="F3869">
            <v>1110.44</v>
          </cell>
          <cell r="G3869">
            <v>548.1</v>
          </cell>
          <cell r="H3869">
            <v>3410.6</v>
          </cell>
          <cell r="I3869">
            <v>2848.26</v>
          </cell>
          <cell r="J3869">
            <v>1110.44</v>
          </cell>
          <cell r="K3869">
            <v>548.1</v>
          </cell>
          <cell r="L3869">
            <v>3410.6</v>
          </cell>
        </row>
        <row r="3870">
          <cell r="A3870" t="str">
            <v>712000021902</v>
          </cell>
          <cell r="B3870">
            <v>20</v>
          </cell>
          <cell r="C3870" t="str">
            <v>7120000202USD-153-19</v>
          </cell>
          <cell r="D3870" t="str">
            <v>Saneamiento Voluntario de Préstamos (Previsiones Especificas por Capital (gastos</v>
          </cell>
          <cell r="E3870">
            <v>2418.34</v>
          </cell>
          <cell r="F3870">
            <v>9244.77</v>
          </cell>
          <cell r="G3870">
            <v>146.62</v>
          </cell>
          <cell r="H3870">
            <v>11516.49</v>
          </cell>
          <cell r="I3870">
            <v>2418.34</v>
          </cell>
          <cell r="J3870">
            <v>9244.77</v>
          </cell>
          <cell r="K3870">
            <v>146.62</v>
          </cell>
          <cell r="L3870">
            <v>11516.49</v>
          </cell>
        </row>
        <row r="3871">
          <cell r="A3871" t="str">
            <v>712000022202</v>
          </cell>
          <cell r="B3871">
            <v>20</v>
          </cell>
          <cell r="C3871" t="str">
            <v>7120000202USD-153-22</v>
          </cell>
          <cell r="D3871" t="str">
            <v>Saneamiento Voluntario de Préstamos (Previsiones Especificas por Capital (gastos</v>
          </cell>
          <cell r="E3871">
            <v>2981.71</v>
          </cell>
          <cell r="F3871">
            <v>1463.72</v>
          </cell>
          <cell r="G3871">
            <v>361.23</v>
          </cell>
          <cell r="H3871">
            <v>4084.2</v>
          </cell>
          <cell r="I3871">
            <v>2981.71</v>
          </cell>
          <cell r="J3871">
            <v>1463.72</v>
          </cell>
          <cell r="K3871">
            <v>361.23</v>
          </cell>
          <cell r="L3871">
            <v>4084.2</v>
          </cell>
        </row>
        <row r="3872">
          <cell r="A3872" t="str">
            <v>712000022302</v>
          </cell>
          <cell r="B3872">
            <v>20</v>
          </cell>
          <cell r="C3872" t="str">
            <v>7120000202USD-153-23</v>
          </cell>
          <cell r="D3872" t="str">
            <v>Saneamiento Voluntario de Préstamos (Previsiones Especificas por Capital (gastos</v>
          </cell>
          <cell r="E3872">
            <v>8737.48</v>
          </cell>
          <cell r="F3872">
            <v>2843.62</v>
          </cell>
          <cell r="G3872">
            <v>4570.29</v>
          </cell>
          <cell r="H3872">
            <v>7010.81</v>
          </cell>
          <cell r="I3872">
            <v>8737.48</v>
          </cell>
          <cell r="J3872">
            <v>2843.62</v>
          </cell>
          <cell r="K3872">
            <v>4570.29</v>
          </cell>
          <cell r="L3872">
            <v>7010.81</v>
          </cell>
        </row>
        <row r="3873">
          <cell r="A3873" t="str">
            <v>712000022402</v>
          </cell>
          <cell r="B3873">
            <v>20</v>
          </cell>
          <cell r="C3873" t="str">
            <v>7120000202USD-153-24</v>
          </cell>
          <cell r="D3873" t="str">
            <v>Saneamiento Voluntario de Préstamos (Previsiones Especificas por Capital (gastos</v>
          </cell>
          <cell r="E3873">
            <v>1928.83</v>
          </cell>
          <cell r="F3873">
            <v>1080.5999999999999</v>
          </cell>
          <cell r="G3873">
            <v>0</v>
          </cell>
          <cell r="H3873">
            <v>3009.43</v>
          </cell>
          <cell r="I3873">
            <v>1928.83</v>
          </cell>
          <cell r="J3873">
            <v>1080.5999999999999</v>
          </cell>
          <cell r="K3873">
            <v>0</v>
          </cell>
          <cell r="L3873">
            <v>3009.43</v>
          </cell>
        </row>
        <row r="3874">
          <cell r="A3874" t="str">
            <v>712000022602</v>
          </cell>
          <cell r="B3874">
            <v>20</v>
          </cell>
          <cell r="C3874" t="str">
            <v>7120000202USD-153-26</v>
          </cell>
          <cell r="D3874" t="str">
            <v>Saneamiento Voluntario de Préstamos (Previsiones Especificas por Capital (gastos</v>
          </cell>
          <cell r="E3874">
            <v>1939.7</v>
          </cell>
          <cell r="F3874">
            <v>1015.16</v>
          </cell>
          <cell r="G3874">
            <v>15.83</v>
          </cell>
          <cell r="H3874">
            <v>2939.03</v>
          </cell>
          <cell r="I3874">
            <v>1939.7</v>
          </cell>
          <cell r="J3874">
            <v>1015.16</v>
          </cell>
          <cell r="K3874">
            <v>15.83</v>
          </cell>
          <cell r="L3874">
            <v>2939.03</v>
          </cell>
        </row>
        <row r="3875">
          <cell r="A3875" t="str">
            <v>712000022702</v>
          </cell>
          <cell r="B3875">
            <v>20</v>
          </cell>
          <cell r="C3875" t="str">
            <v>7120000202USD-153-27</v>
          </cell>
          <cell r="D3875" t="str">
            <v>Saneamiento Voluntario de Préstamos (Previsiones Especificas por Capital (gastos</v>
          </cell>
          <cell r="E3875">
            <v>355.88</v>
          </cell>
          <cell r="F3875">
            <v>0</v>
          </cell>
          <cell r="G3875">
            <v>289.29000000000002</v>
          </cell>
          <cell r="H3875">
            <v>66.59</v>
          </cell>
          <cell r="I3875">
            <v>355.88</v>
          </cell>
          <cell r="J3875">
            <v>0</v>
          </cell>
          <cell r="K3875">
            <v>289.29000000000002</v>
          </cell>
          <cell r="L3875">
            <v>66.59</v>
          </cell>
        </row>
        <row r="3876">
          <cell r="A3876" t="str">
            <v>712000023102</v>
          </cell>
          <cell r="B3876">
            <v>20</v>
          </cell>
          <cell r="C3876" t="str">
            <v>7120000202USD-153-31</v>
          </cell>
          <cell r="D3876" t="str">
            <v>Saneamiento Voluntario de Préstamos (Previsiones Especificas por Capital (gastos</v>
          </cell>
          <cell r="E3876">
            <v>4195.6499999999996</v>
          </cell>
          <cell r="F3876">
            <v>4103.55</v>
          </cell>
          <cell r="G3876">
            <v>0</v>
          </cell>
          <cell r="H3876">
            <v>8299.2000000000007</v>
          </cell>
          <cell r="I3876">
            <v>4195.6499999999996</v>
          </cell>
          <cell r="J3876">
            <v>4103.55</v>
          </cell>
          <cell r="K3876">
            <v>0</v>
          </cell>
          <cell r="L3876">
            <v>8299.2000000000007</v>
          </cell>
        </row>
        <row r="3877">
          <cell r="A3877" t="str">
            <v>712000024102</v>
          </cell>
          <cell r="B3877">
            <v>20</v>
          </cell>
          <cell r="C3877" t="str">
            <v>7120000202USD-153-41</v>
          </cell>
          <cell r="D3877" t="str">
            <v>Saneamiento Voluntario de Préstamos (Previsiones Especificas por Capital (gastos</v>
          </cell>
          <cell r="E3877">
            <v>17170.89</v>
          </cell>
          <cell r="F3877">
            <v>4519.3599999999997</v>
          </cell>
          <cell r="G3877">
            <v>7773.93</v>
          </cell>
          <cell r="H3877">
            <v>13916.32</v>
          </cell>
          <cell r="I3877">
            <v>17170.89</v>
          </cell>
          <cell r="J3877">
            <v>4519.3599999999997</v>
          </cell>
          <cell r="K3877">
            <v>7773.93</v>
          </cell>
          <cell r="L3877">
            <v>13916.32</v>
          </cell>
        </row>
        <row r="3878">
          <cell r="A3878" t="str">
            <v>7120000203</v>
          </cell>
          <cell r="B3878">
            <v>14</v>
          </cell>
          <cell r="C3878" t="str">
            <v>7120000203 USD</v>
          </cell>
          <cell r="D3878" t="str">
            <v>Saneamiento Obligatorio de Intereses</v>
          </cell>
          <cell r="E3878">
            <v>18769.349999999999</v>
          </cell>
          <cell r="F3878">
            <v>2877.01</v>
          </cell>
          <cell r="G3878">
            <v>4703.22</v>
          </cell>
          <cell r="H3878">
            <v>16943.14</v>
          </cell>
          <cell r="I3878">
            <v>18769.349999999999</v>
          </cell>
          <cell r="J3878">
            <v>2877.01</v>
          </cell>
          <cell r="K3878">
            <v>4703.22</v>
          </cell>
          <cell r="L3878">
            <v>16943.14</v>
          </cell>
        </row>
        <row r="3879">
          <cell r="A3879" t="str">
            <v>712000020203</v>
          </cell>
          <cell r="B3879">
            <v>20</v>
          </cell>
          <cell r="C3879" t="str">
            <v>7120000203USD-154-02</v>
          </cell>
          <cell r="D3879" t="str">
            <v>Saneamiento Obligatorio de Intereses (Previsiones Especificas por Intereses (gas</v>
          </cell>
          <cell r="E3879">
            <v>775.5</v>
          </cell>
          <cell r="F3879">
            <v>70.13</v>
          </cell>
          <cell r="G3879">
            <v>65.2</v>
          </cell>
          <cell r="H3879">
            <v>780.43</v>
          </cell>
          <cell r="I3879">
            <v>775.5</v>
          </cell>
          <cell r="J3879">
            <v>70.13</v>
          </cell>
          <cell r="K3879">
            <v>65.2</v>
          </cell>
          <cell r="L3879">
            <v>780.43</v>
          </cell>
        </row>
        <row r="3880">
          <cell r="A3880" t="str">
            <v>712000020303</v>
          </cell>
          <cell r="B3880">
            <v>20</v>
          </cell>
          <cell r="C3880" t="str">
            <v>7120000203USD-154-03</v>
          </cell>
          <cell r="D3880" t="str">
            <v>Saneamiento Obligatorio de Intereses (Previsiones Especificas por Intereses (gas</v>
          </cell>
          <cell r="E3880">
            <v>1854.19</v>
          </cell>
          <cell r="F3880">
            <v>535.71</v>
          </cell>
          <cell r="G3880">
            <v>343.82</v>
          </cell>
          <cell r="H3880">
            <v>2046.08</v>
          </cell>
          <cell r="I3880">
            <v>1854.19</v>
          </cell>
          <cell r="J3880">
            <v>535.71</v>
          </cell>
          <cell r="K3880">
            <v>343.82</v>
          </cell>
          <cell r="L3880">
            <v>2046.08</v>
          </cell>
        </row>
        <row r="3881">
          <cell r="A3881" t="str">
            <v>712000020403</v>
          </cell>
          <cell r="B3881">
            <v>20</v>
          </cell>
          <cell r="C3881" t="str">
            <v>7120000203USD-154-04</v>
          </cell>
          <cell r="D3881" t="str">
            <v>Saneamiento Obligatorio de Intereses (Previsiones Especificas por Intereses (gas</v>
          </cell>
          <cell r="E3881">
            <v>440.26</v>
          </cell>
          <cell r="F3881">
            <v>197.59</v>
          </cell>
          <cell r="G3881">
            <v>226.04</v>
          </cell>
          <cell r="H3881">
            <v>411.81</v>
          </cell>
          <cell r="I3881">
            <v>440.26</v>
          </cell>
          <cell r="J3881">
            <v>197.59</v>
          </cell>
          <cell r="K3881">
            <v>226.04</v>
          </cell>
          <cell r="L3881">
            <v>411.81</v>
          </cell>
        </row>
        <row r="3882">
          <cell r="A3882" t="str">
            <v>712000020503</v>
          </cell>
          <cell r="B3882">
            <v>20</v>
          </cell>
          <cell r="C3882" t="str">
            <v>7120000203USD-154-05</v>
          </cell>
          <cell r="D3882" t="str">
            <v>Saneamiento Obligatorio de Intereses (Previsiones Especificas por Intereses (gas</v>
          </cell>
          <cell r="E3882">
            <v>956.95</v>
          </cell>
          <cell r="F3882">
            <v>217.56</v>
          </cell>
          <cell r="G3882">
            <v>149.08000000000001</v>
          </cell>
          <cell r="H3882">
            <v>1025.43</v>
          </cell>
          <cell r="I3882">
            <v>956.95</v>
          </cell>
          <cell r="J3882">
            <v>217.56</v>
          </cell>
          <cell r="K3882">
            <v>149.08000000000001</v>
          </cell>
          <cell r="L3882">
            <v>1025.43</v>
          </cell>
        </row>
        <row r="3883">
          <cell r="A3883" t="str">
            <v>712000020703</v>
          </cell>
          <cell r="B3883">
            <v>20</v>
          </cell>
          <cell r="C3883" t="str">
            <v>7120000203USD-154-07</v>
          </cell>
          <cell r="D3883" t="str">
            <v>Saneamiento Obligatorio de Intereses (Previsiones Especificas por Intereses (gas</v>
          </cell>
          <cell r="E3883">
            <v>497.27</v>
          </cell>
          <cell r="F3883">
            <v>101.34</v>
          </cell>
          <cell r="G3883">
            <v>66.08</v>
          </cell>
          <cell r="H3883">
            <v>532.53</v>
          </cell>
          <cell r="I3883">
            <v>497.27</v>
          </cell>
          <cell r="J3883">
            <v>101.34</v>
          </cell>
          <cell r="K3883">
            <v>66.08</v>
          </cell>
          <cell r="L3883">
            <v>532.53</v>
          </cell>
        </row>
        <row r="3884">
          <cell r="A3884" t="str">
            <v>712000020803</v>
          </cell>
          <cell r="B3884">
            <v>20</v>
          </cell>
          <cell r="C3884" t="str">
            <v>7120000203USD-154-08</v>
          </cell>
          <cell r="D3884" t="str">
            <v>Saneamiento Obligatorio de Intereses (Previsiones Especificas por Intereses (gas</v>
          </cell>
          <cell r="E3884">
            <v>921.03</v>
          </cell>
          <cell r="F3884">
            <v>188.98</v>
          </cell>
          <cell r="G3884">
            <v>176.15</v>
          </cell>
          <cell r="H3884">
            <v>933.86</v>
          </cell>
          <cell r="I3884">
            <v>921.03</v>
          </cell>
          <cell r="J3884">
            <v>188.98</v>
          </cell>
          <cell r="K3884">
            <v>176.15</v>
          </cell>
          <cell r="L3884">
            <v>933.86</v>
          </cell>
        </row>
        <row r="3885">
          <cell r="A3885" t="str">
            <v>712000021003</v>
          </cell>
          <cell r="B3885">
            <v>20</v>
          </cell>
          <cell r="C3885" t="str">
            <v>7120000203USD-154-10</v>
          </cell>
          <cell r="D3885" t="str">
            <v>Saneamiento Obligatorio de Intereses (Previsiones Especificas por Intereses (gas</v>
          </cell>
          <cell r="E3885">
            <v>570.24</v>
          </cell>
          <cell r="F3885">
            <v>121.77</v>
          </cell>
          <cell r="G3885">
            <v>137.32</v>
          </cell>
          <cell r="H3885">
            <v>554.69000000000005</v>
          </cell>
          <cell r="I3885">
            <v>570.24</v>
          </cell>
          <cell r="J3885">
            <v>121.77</v>
          </cell>
          <cell r="K3885">
            <v>137.32</v>
          </cell>
          <cell r="L3885">
            <v>554.69000000000005</v>
          </cell>
        </row>
        <row r="3886">
          <cell r="A3886" t="str">
            <v>712000021103</v>
          </cell>
          <cell r="B3886">
            <v>20</v>
          </cell>
          <cell r="C3886" t="str">
            <v>7120000203USD-154-11</v>
          </cell>
          <cell r="D3886" t="str">
            <v>Saneamiento Obligatorio de Intereses (Previsiones Especificas por Intereses (gas</v>
          </cell>
          <cell r="E3886">
            <v>238.45</v>
          </cell>
          <cell r="F3886">
            <v>72.239999999999995</v>
          </cell>
          <cell r="G3886">
            <v>29.56</v>
          </cell>
          <cell r="H3886">
            <v>281.13</v>
          </cell>
          <cell r="I3886">
            <v>238.45</v>
          </cell>
          <cell r="J3886">
            <v>72.239999999999995</v>
          </cell>
          <cell r="K3886">
            <v>29.56</v>
          </cell>
          <cell r="L3886">
            <v>281.13</v>
          </cell>
        </row>
        <row r="3887">
          <cell r="A3887" t="str">
            <v>712000021203</v>
          </cell>
          <cell r="B3887">
            <v>20</v>
          </cell>
          <cell r="C3887" t="str">
            <v>7120000203USD-154-12</v>
          </cell>
          <cell r="D3887" t="str">
            <v>Saneamiento Obligatorio de Intereses (Previsiones Especificas por Intereses (gas</v>
          </cell>
          <cell r="E3887">
            <v>1003.56</v>
          </cell>
          <cell r="F3887">
            <v>301.76</v>
          </cell>
          <cell r="G3887">
            <v>310.64</v>
          </cell>
          <cell r="H3887">
            <v>994.68</v>
          </cell>
          <cell r="I3887">
            <v>1003.56</v>
          </cell>
          <cell r="J3887">
            <v>301.76</v>
          </cell>
          <cell r="K3887">
            <v>310.64</v>
          </cell>
          <cell r="L3887">
            <v>994.68</v>
          </cell>
        </row>
        <row r="3888">
          <cell r="A3888" t="str">
            <v>712000021303</v>
          </cell>
          <cell r="B3888">
            <v>20</v>
          </cell>
          <cell r="C3888" t="str">
            <v>7120000203USD-154-13</v>
          </cell>
          <cell r="D3888" t="str">
            <v>Saneamiento Obligatorio de Intereses (Previsiones Especificas por Intereses (gas</v>
          </cell>
          <cell r="E3888">
            <v>1211.53</v>
          </cell>
          <cell r="F3888">
            <v>126.25</v>
          </cell>
          <cell r="G3888">
            <v>170.66</v>
          </cell>
          <cell r="H3888">
            <v>1167.1199999999999</v>
          </cell>
          <cell r="I3888">
            <v>1211.53</v>
          </cell>
          <cell r="J3888">
            <v>126.25</v>
          </cell>
          <cell r="K3888">
            <v>170.66</v>
          </cell>
          <cell r="L3888">
            <v>1167.1199999999999</v>
          </cell>
        </row>
        <row r="3889">
          <cell r="A3889" t="str">
            <v>712000021703</v>
          </cell>
          <cell r="B3889">
            <v>20</v>
          </cell>
          <cell r="C3889" t="str">
            <v>7120000203USD-154-17</v>
          </cell>
          <cell r="D3889" t="str">
            <v>Saneamiento Obligatorio de Intereses (Previsiones Especificas por Intereses (gas</v>
          </cell>
          <cell r="E3889">
            <v>265.76</v>
          </cell>
          <cell r="F3889">
            <v>8.07</v>
          </cell>
          <cell r="G3889">
            <v>167.55</v>
          </cell>
          <cell r="H3889">
            <v>106.28</v>
          </cell>
          <cell r="I3889">
            <v>265.76</v>
          </cell>
          <cell r="J3889">
            <v>8.07</v>
          </cell>
          <cell r="K3889">
            <v>167.55</v>
          </cell>
          <cell r="L3889">
            <v>106.28</v>
          </cell>
        </row>
        <row r="3890">
          <cell r="A3890" t="str">
            <v>712000021803</v>
          </cell>
          <cell r="B3890">
            <v>20</v>
          </cell>
          <cell r="C3890" t="str">
            <v>7120000203USD-154-18</v>
          </cell>
          <cell r="D3890" t="str">
            <v>Saneamiento Obligatorio de Intereses (Previsiones Especificas por Intereses (gas</v>
          </cell>
          <cell r="E3890">
            <v>98.74</v>
          </cell>
          <cell r="F3890">
            <v>173.14</v>
          </cell>
          <cell r="G3890">
            <v>13.81</v>
          </cell>
          <cell r="H3890">
            <v>258.07</v>
          </cell>
          <cell r="I3890">
            <v>98.74</v>
          </cell>
          <cell r="J3890">
            <v>173.14</v>
          </cell>
          <cell r="K3890">
            <v>13.81</v>
          </cell>
          <cell r="L3890">
            <v>258.07</v>
          </cell>
        </row>
        <row r="3891">
          <cell r="A3891" t="str">
            <v>712000021903</v>
          </cell>
          <cell r="B3891">
            <v>20</v>
          </cell>
          <cell r="C3891" t="str">
            <v>7120000203USD-154-19</v>
          </cell>
          <cell r="D3891" t="str">
            <v>Saneamiento Obligatorio de Intereses (Previsiones Especificas por Intereses (gas</v>
          </cell>
          <cell r="E3891">
            <v>859.74</v>
          </cell>
          <cell r="F3891">
            <v>62.98</v>
          </cell>
          <cell r="G3891">
            <v>307.48</v>
          </cell>
          <cell r="H3891">
            <v>615.24</v>
          </cell>
          <cell r="I3891">
            <v>859.74</v>
          </cell>
          <cell r="J3891">
            <v>62.98</v>
          </cell>
          <cell r="K3891">
            <v>307.48</v>
          </cell>
          <cell r="L3891">
            <v>615.24</v>
          </cell>
        </row>
        <row r="3892">
          <cell r="A3892" t="str">
            <v>712000022203</v>
          </cell>
          <cell r="B3892">
            <v>20</v>
          </cell>
          <cell r="C3892" t="str">
            <v>7120000203USD-154-22</v>
          </cell>
          <cell r="D3892" t="str">
            <v>Saneamiento Obligatorio de Intereses (Previsiones Especificas por Intereses (gas</v>
          </cell>
          <cell r="E3892">
            <v>2361.17</v>
          </cell>
          <cell r="F3892">
            <v>142.08000000000001</v>
          </cell>
          <cell r="G3892">
            <v>2074.4899999999998</v>
          </cell>
          <cell r="H3892">
            <v>428.76</v>
          </cell>
          <cell r="I3892">
            <v>2361.17</v>
          </cell>
          <cell r="J3892">
            <v>142.08000000000001</v>
          </cell>
          <cell r="K3892">
            <v>2074.4899999999998</v>
          </cell>
          <cell r="L3892">
            <v>428.76</v>
          </cell>
        </row>
        <row r="3893">
          <cell r="A3893" t="str">
            <v>712000022303</v>
          </cell>
          <cell r="B3893">
            <v>20</v>
          </cell>
          <cell r="C3893" t="str">
            <v>7120000203USD-154-23</v>
          </cell>
          <cell r="D3893" t="str">
            <v>Saneamiento Obligatorio de Intereses (Previsiones Especificas por Intereses (gas</v>
          </cell>
          <cell r="E3893">
            <v>78.39</v>
          </cell>
          <cell r="F3893">
            <v>45.37</v>
          </cell>
          <cell r="G3893">
            <v>29.73</v>
          </cell>
          <cell r="H3893">
            <v>94.03</v>
          </cell>
          <cell r="I3893">
            <v>78.39</v>
          </cell>
          <cell r="J3893">
            <v>45.37</v>
          </cell>
          <cell r="K3893">
            <v>29.73</v>
          </cell>
          <cell r="L3893">
            <v>94.03</v>
          </cell>
        </row>
        <row r="3894">
          <cell r="A3894" t="str">
            <v>712000022403</v>
          </cell>
          <cell r="B3894">
            <v>20</v>
          </cell>
          <cell r="C3894" t="str">
            <v>7120000203USD-154-24</v>
          </cell>
          <cell r="D3894" t="str">
            <v>Saneamiento Obligatorio de Intereses (Previsiones Especificas por Intereses (gas</v>
          </cell>
          <cell r="E3894">
            <v>2853.85</v>
          </cell>
          <cell r="F3894">
            <v>107.51</v>
          </cell>
          <cell r="G3894">
            <v>256.76</v>
          </cell>
          <cell r="H3894">
            <v>2704.6</v>
          </cell>
          <cell r="I3894">
            <v>2853.85</v>
          </cell>
          <cell r="J3894">
            <v>107.51</v>
          </cell>
          <cell r="K3894">
            <v>256.76</v>
          </cell>
          <cell r="L3894">
            <v>2704.6</v>
          </cell>
        </row>
        <row r="3895">
          <cell r="A3895" t="str">
            <v>712000022603</v>
          </cell>
          <cell r="B3895">
            <v>20</v>
          </cell>
          <cell r="C3895" t="str">
            <v>7120000203USD-154-26</v>
          </cell>
          <cell r="D3895" t="str">
            <v>Saneamiento Obligatorio de Intereses (Previsiones Especificas por Intereses (gas</v>
          </cell>
          <cell r="E3895">
            <v>86.54</v>
          </cell>
          <cell r="F3895">
            <v>19.2</v>
          </cell>
          <cell r="G3895">
            <v>6.16</v>
          </cell>
          <cell r="H3895">
            <v>99.58</v>
          </cell>
          <cell r="I3895">
            <v>86.54</v>
          </cell>
          <cell r="J3895">
            <v>19.2</v>
          </cell>
          <cell r="K3895">
            <v>6.16</v>
          </cell>
          <cell r="L3895">
            <v>99.58</v>
          </cell>
        </row>
        <row r="3896">
          <cell r="A3896" t="str">
            <v>712000022703</v>
          </cell>
          <cell r="B3896">
            <v>20</v>
          </cell>
          <cell r="C3896" t="str">
            <v>7120000203USD-154-27</v>
          </cell>
          <cell r="D3896" t="str">
            <v>Saneamiento Obligatorio de Intereses (Previsiones Especificas por Intereses (gas</v>
          </cell>
          <cell r="E3896">
            <v>63.15</v>
          </cell>
          <cell r="F3896">
            <v>8.73</v>
          </cell>
          <cell r="G3896">
            <v>3.88</v>
          </cell>
          <cell r="H3896">
            <v>68</v>
          </cell>
          <cell r="I3896">
            <v>63.15</v>
          </cell>
          <cell r="J3896">
            <v>8.73</v>
          </cell>
          <cell r="K3896">
            <v>3.88</v>
          </cell>
          <cell r="L3896">
            <v>68</v>
          </cell>
        </row>
        <row r="3897">
          <cell r="A3897" t="str">
            <v>712000023103</v>
          </cell>
          <cell r="B3897">
            <v>20</v>
          </cell>
          <cell r="C3897" t="str">
            <v>7120000203USD-154-31</v>
          </cell>
          <cell r="D3897" t="str">
            <v>Saneamiento Obligatorio de Intereses (Previsiones Especificas por Intereses (gas</v>
          </cell>
          <cell r="E3897">
            <v>1479.16</v>
          </cell>
          <cell r="F3897">
            <v>225.27</v>
          </cell>
          <cell r="G3897">
            <v>13.75</v>
          </cell>
          <cell r="H3897">
            <v>1690.68</v>
          </cell>
          <cell r="I3897">
            <v>1479.16</v>
          </cell>
          <cell r="J3897">
            <v>225.27</v>
          </cell>
          <cell r="K3897">
            <v>13.75</v>
          </cell>
          <cell r="L3897">
            <v>1690.68</v>
          </cell>
        </row>
        <row r="3898">
          <cell r="A3898" t="str">
            <v>712000024103</v>
          </cell>
          <cell r="B3898">
            <v>20</v>
          </cell>
          <cell r="C3898" t="str">
            <v>7120000203USD-154-41</v>
          </cell>
          <cell r="D3898" t="str">
            <v>Saneamiento Obligatorio de Intereses (Previsiones Especificas por Intereses (gas</v>
          </cell>
          <cell r="E3898">
            <v>2153.87</v>
          </cell>
          <cell r="F3898">
            <v>151.33000000000001</v>
          </cell>
          <cell r="G3898">
            <v>155.06</v>
          </cell>
          <cell r="H3898">
            <v>2150.14</v>
          </cell>
          <cell r="I3898">
            <v>2153.87</v>
          </cell>
          <cell r="J3898">
            <v>151.33000000000001</v>
          </cell>
          <cell r="K3898">
            <v>155.06</v>
          </cell>
          <cell r="L3898">
            <v>2150.14</v>
          </cell>
        </row>
        <row r="3899">
          <cell r="A3899" t="str">
            <v>7120000205</v>
          </cell>
          <cell r="B3899">
            <v>14</v>
          </cell>
          <cell r="C3899" t="str">
            <v>7120000205 USD</v>
          </cell>
          <cell r="D3899" t="str">
            <v>Saneamiento Obligatorio de Costas</v>
          </cell>
          <cell r="E3899">
            <v>34799.32</v>
          </cell>
          <cell r="F3899">
            <v>5399.87</v>
          </cell>
          <cell r="G3899">
            <v>0</v>
          </cell>
          <cell r="H3899">
            <v>40199.19</v>
          </cell>
          <cell r="I3899">
            <v>34799.32</v>
          </cell>
          <cell r="J3899">
            <v>5399.87</v>
          </cell>
          <cell r="K3899">
            <v>0</v>
          </cell>
          <cell r="L3899">
            <v>40199.19</v>
          </cell>
        </row>
        <row r="3900">
          <cell r="A3900" t="str">
            <v>712000020105</v>
          </cell>
          <cell r="B3900">
            <v>20</v>
          </cell>
          <cell r="C3900" t="str">
            <v>7120000205USD-153-01</v>
          </cell>
          <cell r="D3900" t="str">
            <v>Saneamiento Obligatorio de Costas (Previsiones Especificas por Capital (gastos))</v>
          </cell>
          <cell r="E3900">
            <v>763.43</v>
          </cell>
          <cell r="F3900">
            <v>0</v>
          </cell>
          <cell r="G3900">
            <v>0</v>
          </cell>
          <cell r="H3900">
            <v>763.43</v>
          </cell>
          <cell r="I3900">
            <v>763.43</v>
          </cell>
          <cell r="J3900">
            <v>0</v>
          </cell>
          <cell r="K3900">
            <v>0</v>
          </cell>
          <cell r="L3900">
            <v>763.43</v>
          </cell>
        </row>
        <row r="3901">
          <cell r="A3901" t="str">
            <v>712000020205</v>
          </cell>
          <cell r="B3901">
            <v>20</v>
          </cell>
          <cell r="C3901" t="str">
            <v>7120000205USD-153-02</v>
          </cell>
          <cell r="D3901" t="str">
            <v>Saneamiento Obligatorio de Costas (Previsiones Especificas por Capital (gastos))</v>
          </cell>
          <cell r="E3901">
            <v>1278.8499999999999</v>
          </cell>
          <cell r="F3901">
            <v>141.25</v>
          </cell>
          <cell r="G3901">
            <v>0</v>
          </cell>
          <cell r="H3901">
            <v>1420.1</v>
          </cell>
          <cell r="I3901">
            <v>1278.8499999999999</v>
          </cell>
          <cell r="J3901">
            <v>141.25</v>
          </cell>
          <cell r="K3901">
            <v>0</v>
          </cell>
          <cell r="L3901">
            <v>1420.1</v>
          </cell>
        </row>
        <row r="3902">
          <cell r="A3902" t="str">
            <v>712000020305</v>
          </cell>
          <cell r="B3902">
            <v>20</v>
          </cell>
          <cell r="C3902" t="str">
            <v>7120000205USD-153-03</v>
          </cell>
          <cell r="D3902" t="str">
            <v>Saneamiento Obligatorio de Costas (Previsiones Especificas por Capital (gastos))</v>
          </cell>
          <cell r="E3902">
            <v>5700.08</v>
          </cell>
          <cell r="F3902">
            <v>247.91</v>
          </cell>
          <cell r="G3902">
            <v>0</v>
          </cell>
          <cell r="H3902">
            <v>5947.99</v>
          </cell>
          <cell r="I3902">
            <v>5700.08</v>
          </cell>
          <cell r="J3902">
            <v>247.91</v>
          </cell>
          <cell r="K3902">
            <v>0</v>
          </cell>
          <cell r="L3902">
            <v>5947.99</v>
          </cell>
        </row>
        <row r="3903">
          <cell r="A3903" t="str">
            <v>712000020405</v>
          </cell>
          <cell r="B3903">
            <v>20</v>
          </cell>
          <cell r="C3903" t="str">
            <v>7120000205USD-153-04</v>
          </cell>
          <cell r="D3903" t="str">
            <v>Saneamiento Obligatorio de Costas (Previsiones Especificas por Capital (gastos))</v>
          </cell>
          <cell r="E3903">
            <v>615.82000000000005</v>
          </cell>
          <cell r="F3903">
            <v>0</v>
          </cell>
          <cell r="G3903">
            <v>0</v>
          </cell>
          <cell r="H3903">
            <v>615.82000000000005</v>
          </cell>
          <cell r="I3903">
            <v>615.82000000000005</v>
          </cell>
          <cell r="J3903">
            <v>0</v>
          </cell>
          <cell r="K3903">
            <v>0</v>
          </cell>
          <cell r="L3903">
            <v>615.82000000000005</v>
          </cell>
        </row>
        <row r="3904">
          <cell r="A3904" t="str">
            <v>712000020705</v>
          </cell>
          <cell r="B3904">
            <v>20</v>
          </cell>
          <cell r="C3904" t="str">
            <v>7120000205USD-153-07</v>
          </cell>
          <cell r="D3904" t="str">
            <v>Saneamiento Obligatorio de Costas (Previsiones Especificas por Capital (gastos))</v>
          </cell>
          <cell r="E3904">
            <v>5384.01</v>
          </cell>
          <cell r="F3904">
            <v>1351.53</v>
          </cell>
          <cell r="G3904">
            <v>0</v>
          </cell>
          <cell r="H3904">
            <v>6735.54</v>
          </cell>
          <cell r="I3904">
            <v>5384.01</v>
          </cell>
          <cell r="J3904">
            <v>1351.53</v>
          </cell>
          <cell r="K3904">
            <v>0</v>
          </cell>
          <cell r="L3904">
            <v>6735.54</v>
          </cell>
        </row>
        <row r="3905">
          <cell r="A3905" t="str">
            <v>712000020805</v>
          </cell>
          <cell r="B3905">
            <v>20</v>
          </cell>
          <cell r="C3905" t="str">
            <v>7120000205USD-153-08</v>
          </cell>
          <cell r="D3905" t="str">
            <v>Saneamiento Obligatorio de Costas (Previsiones Especificas por Capital (gastos))</v>
          </cell>
          <cell r="E3905">
            <v>1150.06</v>
          </cell>
          <cell r="F3905">
            <v>783.64</v>
          </cell>
          <cell r="G3905">
            <v>0</v>
          </cell>
          <cell r="H3905">
            <v>1933.7</v>
          </cell>
          <cell r="I3905">
            <v>1150.06</v>
          </cell>
          <cell r="J3905">
            <v>783.64</v>
          </cell>
          <cell r="K3905">
            <v>0</v>
          </cell>
          <cell r="L3905">
            <v>1933.7</v>
          </cell>
        </row>
        <row r="3906">
          <cell r="A3906" t="str">
            <v>712000021005</v>
          </cell>
          <cell r="B3906">
            <v>20</v>
          </cell>
          <cell r="C3906" t="str">
            <v>7120000205USD-153-10</v>
          </cell>
          <cell r="D3906" t="str">
            <v>Saneamiento Obligatorio de Costas (Previsiones Especificas por Capital (gastos))</v>
          </cell>
          <cell r="E3906">
            <v>3231.36</v>
          </cell>
          <cell r="F3906">
            <v>621.09</v>
          </cell>
          <cell r="G3906">
            <v>0</v>
          </cell>
          <cell r="H3906">
            <v>3852.45</v>
          </cell>
          <cell r="I3906">
            <v>3231.36</v>
          </cell>
          <cell r="J3906">
            <v>621.09</v>
          </cell>
          <cell r="K3906">
            <v>0</v>
          </cell>
          <cell r="L3906">
            <v>3852.45</v>
          </cell>
        </row>
        <row r="3907">
          <cell r="A3907" t="str">
            <v>712000021105</v>
          </cell>
          <cell r="B3907">
            <v>20</v>
          </cell>
          <cell r="C3907" t="str">
            <v>7120000205USD-153-11</v>
          </cell>
          <cell r="D3907" t="str">
            <v>Saneamiento Obligatorio de Costas (Previsiones Especificas por Capital (gastos))</v>
          </cell>
          <cell r="E3907">
            <v>628.47</v>
          </cell>
          <cell r="F3907">
            <v>0</v>
          </cell>
          <cell r="G3907">
            <v>0</v>
          </cell>
          <cell r="H3907">
            <v>628.47</v>
          </cell>
          <cell r="I3907">
            <v>628.47</v>
          </cell>
          <cell r="J3907">
            <v>0</v>
          </cell>
          <cell r="K3907">
            <v>0</v>
          </cell>
          <cell r="L3907">
            <v>628.47</v>
          </cell>
        </row>
        <row r="3908">
          <cell r="A3908" t="str">
            <v>712000021205</v>
          </cell>
          <cell r="B3908">
            <v>20</v>
          </cell>
          <cell r="C3908" t="str">
            <v>7120000205USD-153-12</v>
          </cell>
          <cell r="D3908" t="str">
            <v>Saneamiento Obligatorio de Costas (Previsiones Especificas por Capital (gastos))</v>
          </cell>
          <cell r="E3908">
            <v>1311.28</v>
          </cell>
          <cell r="F3908">
            <v>733.13</v>
          </cell>
          <cell r="G3908">
            <v>0</v>
          </cell>
          <cell r="H3908">
            <v>2044.41</v>
          </cell>
          <cell r="I3908">
            <v>1311.28</v>
          </cell>
          <cell r="J3908">
            <v>733.13</v>
          </cell>
          <cell r="K3908">
            <v>0</v>
          </cell>
          <cell r="L3908">
            <v>2044.41</v>
          </cell>
        </row>
        <row r="3909">
          <cell r="A3909" t="str">
            <v>712000021305</v>
          </cell>
          <cell r="B3909">
            <v>20</v>
          </cell>
          <cell r="C3909" t="str">
            <v>7120000205USD-153-13</v>
          </cell>
          <cell r="D3909" t="str">
            <v>Saneamiento Obligatorio de Costas (Previsiones Especificas por Capital (gastos))</v>
          </cell>
          <cell r="E3909">
            <v>1186.81</v>
          </cell>
          <cell r="F3909">
            <v>131.9</v>
          </cell>
          <cell r="G3909">
            <v>0</v>
          </cell>
          <cell r="H3909">
            <v>1318.71</v>
          </cell>
          <cell r="I3909">
            <v>1186.81</v>
          </cell>
          <cell r="J3909">
            <v>131.9</v>
          </cell>
          <cell r="K3909">
            <v>0</v>
          </cell>
          <cell r="L3909">
            <v>1318.71</v>
          </cell>
        </row>
        <row r="3910">
          <cell r="A3910" t="str">
            <v>712000021805</v>
          </cell>
          <cell r="B3910">
            <v>20</v>
          </cell>
          <cell r="C3910" t="str">
            <v>7120000205USD-153-18</v>
          </cell>
          <cell r="D3910" t="str">
            <v>Saneamiento Obligatorio de Costas (Previsiones Especificas por Capital (gastos))</v>
          </cell>
          <cell r="E3910">
            <v>1349.23</v>
          </cell>
          <cell r="F3910">
            <v>0</v>
          </cell>
          <cell r="G3910">
            <v>0</v>
          </cell>
          <cell r="H3910">
            <v>1349.23</v>
          </cell>
          <cell r="I3910">
            <v>1349.23</v>
          </cell>
          <cell r="J3910">
            <v>0</v>
          </cell>
          <cell r="K3910">
            <v>0</v>
          </cell>
          <cell r="L3910">
            <v>1349.23</v>
          </cell>
        </row>
        <row r="3911">
          <cell r="A3911" t="str">
            <v>712000021905</v>
          </cell>
          <cell r="B3911">
            <v>20</v>
          </cell>
          <cell r="C3911" t="str">
            <v>7120000205USD-153-19</v>
          </cell>
          <cell r="D3911" t="str">
            <v>Saneamiento Obligatorio de Costas (Previsiones Especificas por Capital (gastos))</v>
          </cell>
          <cell r="E3911">
            <v>313.62</v>
          </cell>
          <cell r="F3911">
            <v>0</v>
          </cell>
          <cell r="G3911">
            <v>0</v>
          </cell>
          <cell r="H3911">
            <v>313.62</v>
          </cell>
          <cell r="I3911">
            <v>313.62</v>
          </cell>
          <cell r="J3911">
            <v>0</v>
          </cell>
          <cell r="K3911">
            <v>0</v>
          </cell>
          <cell r="L3911">
            <v>313.62</v>
          </cell>
        </row>
        <row r="3912">
          <cell r="A3912" t="str">
            <v>712000022205</v>
          </cell>
          <cell r="B3912">
            <v>20</v>
          </cell>
          <cell r="C3912" t="str">
            <v>7120000205USD-153-22</v>
          </cell>
          <cell r="D3912" t="str">
            <v>Saneamiento Obligatorio de Costas (Previsiones Especificas por Capital (gastos))</v>
          </cell>
          <cell r="E3912">
            <v>423.8</v>
          </cell>
          <cell r="F3912">
            <v>56.33</v>
          </cell>
          <cell r="G3912">
            <v>0</v>
          </cell>
          <cell r="H3912">
            <v>480.13</v>
          </cell>
          <cell r="I3912">
            <v>423.8</v>
          </cell>
          <cell r="J3912">
            <v>56.33</v>
          </cell>
          <cell r="K3912">
            <v>0</v>
          </cell>
          <cell r="L3912">
            <v>480.13</v>
          </cell>
        </row>
        <row r="3913">
          <cell r="A3913" t="str">
            <v>712000022305</v>
          </cell>
          <cell r="B3913">
            <v>20</v>
          </cell>
          <cell r="C3913" t="str">
            <v>7120000205USD-153-23</v>
          </cell>
          <cell r="D3913" t="str">
            <v>Saneamiento Obligatorio de Costas (Previsiones Especificas por Capital (gastos))</v>
          </cell>
          <cell r="E3913">
            <v>1118.47</v>
          </cell>
          <cell r="F3913">
            <v>157.28</v>
          </cell>
          <cell r="G3913">
            <v>0</v>
          </cell>
          <cell r="H3913">
            <v>1275.75</v>
          </cell>
          <cell r="I3913">
            <v>1118.47</v>
          </cell>
          <cell r="J3913">
            <v>157.28</v>
          </cell>
          <cell r="K3913">
            <v>0</v>
          </cell>
          <cell r="L3913">
            <v>1275.75</v>
          </cell>
        </row>
        <row r="3914">
          <cell r="A3914" t="str">
            <v>712000022405</v>
          </cell>
          <cell r="B3914">
            <v>20</v>
          </cell>
          <cell r="C3914" t="str">
            <v>7120000205USD-153-24</v>
          </cell>
          <cell r="D3914" t="str">
            <v>Saneamiento Obligatorio de Costas (Previsiones Especificas por Capital (gastos))</v>
          </cell>
          <cell r="E3914">
            <v>446.13</v>
          </cell>
          <cell r="F3914">
            <v>0</v>
          </cell>
          <cell r="G3914">
            <v>0</v>
          </cell>
          <cell r="H3914">
            <v>446.13</v>
          </cell>
          <cell r="I3914">
            <v>446.13</v>
          </cell>
          <cell r="J3914">
            <v>0</v>
          </cell>
          <cell r="K3914">
            <v>0</v>
          </cell>
          <cell r="L3914">
            <v>446.13</v>
          </cell>
        </row>
        <row r="3915">
          <cell r="A3915" t="str">
            <v>712000022605</v>
          </cell>
          <cell r="B3915">
            <v>20</v>
          </cell>
          <cell r="C3915" t="str">
            <v>7120000205USD-153-26</v>
          </cell>
          <cell r="D3915" t="str">
            <v>Saneamiento Obligatorio de Costas (Previsiones Especificas por Capital (gastos))</v>
          </cell>
          <cell r="E3915">
            <v>86.55</v>
          </cell>
          <cell r="F3915">
            <v>0</v>
          </cell>
          <cell r="G3915">
            <v>0</v>
          </cell>
          <cell r="H3915">
            <v>86.55</v>
          </cell>
          <cell r="I3915">
            <v>86.55</v>
          </cell>
          <cell r="J3915">
            <v>0</v>
          </cell>
          <cell r="K3915">
            <v>0</v>
          </cell>
          <cell r="L3915">
            <v>86.55</v>
          </cell>
        </row>
        <row r="3916">
          <cell r="A3916" t="str">
            <v>712000022705</v>
          </cell>
          <cell r="B3916">
            <v>20</v>
          </cell>
          <cell r="C3916" t="str">
            <v>7120000205USD-153-27</v>
          </cell>
          <cell r="D3916" t="str">
            <v>Saneamiento Obligatorio de Costas (Previsiones Especificas por Capital (gastos))</v>
          </cell>
          <cell r="E3916">
            <v>83.14</v>
          </cell>
          <cell r="F3916">
            <v>0</v>
          </cell>
          <cell r="G3916">
            <v>0</v>
          </cell>
          <cell r="H3916">
            <v>83.14</v>
          </cell>
          <cell r="I3916">
            <v>83.14</v>
          </cell>
          <cell r="J3916">
            <v>0</v>
          </cell>
          <cell r="K3916">
            <v>0</v>
          </cell>
          <cell r="L3916">
            <v>83.14</v>
          </cell>
        </row>
        <row r="3917">
          <cell r="A3917" t="str">
            <v>712000023105</v>
          </cell>
          <cell r="B3917">
            <v>20</v>
          </cell>
          <cell r="C3917" t="str">
            <v>7120000205USD-153-31</v>
          </cell>
          <cell r="D3917" t="str">
            <v>Saneamiento Obligatorio de Costas (Previsiones Especificas por Capital (gastos))</v>
          </cell>
          <cell r="E3917">
            <v>481.27</v>
          </cell>
          <cell r="F3917">
            <v>0</v>
          </cell>
          <cell r="G3917">
            <v>0</v>
          </cell>
          <cell r="H3917">
            <v>481.27</v>
          </cell>
          <cell r="I3917">
            <v>481.27</v>
          </cell>
          <cell r="J3917">
            <v>0</v>
          </cell>
          <cell r="K3917">
            <v>0</v>
          </cell>
          <cell r="L3917">
            <v>481.27</v>
          </cell>
        </row>
        <row r="3918">
          <cell r="A3918" t="str">
            <v>712000024105</v>
          </cell>
          <cell r="B3918">
            <v>20</v>
          </cell>
          <cell r="C3918" t="str">
            <v>7120000205USD-153-41</v>
          </cell>
          <cell r="D3918" t="str">
            <v>Saneamiento Obligatorio de Costas (Previsiones Especificas por Capital (gastos))</v>
          </cell>
          <cell r="E3918">
            <v>9246.94</v>
          </cell>
          <cell r="F3918">
            <v>1175.81</v>
          </cell>
          <cell r="G3918">
            <v>0</v>
          </cell>
          <cell r="H3918">
            <v>10422.75</v>
          </cell>
          <cell r="I3918">
            <v>9246.94</v>
          </cell>
          <cell r="J3918">
            <v>1175.81</v>
          </cell>
          <cell r="K3918">
            <v>0</v>
          </cell>
          <cell r="L3918">
            <v>10422.75</v>
          </cell>
        </row>
        <row r="3919">
          <cell r="A3919" t="str">
            <v>7120000207</v>
          </cell>
          <cell r="B3919">
            <v>14</v>
          </cell>
          <cell r="C3919" t="str">
            <v>7120000207 USD</v>
          </cell>
          <cell r="D3919" t="str">
            <v>Saneamiento Obligatorio de Seguros de créditos</v>
          </cell>
          <cell r="E3919">
            <v>17289.330000000002</v>
          </cell>
          <cell r="F3919">
            <v>1045.78</v>
          </cell>
          <cell r="G3919">
            <v>322.79000000000002</v>
          </cell>
          <cell r="H3919">
            <v>18012.32</v>
          </cell>
          <cell r="I3919">
            <v>17289.330000000002</v>
          </cell>
          <cell r="J3919">
            <v>1045.78</v>
          </cell>
          <cell r="K3919">
            <v>322.79000000000002</v>
          </cell>
          <cell r="L3919">
            <v>18012.32</v>
          </cell>
        </row>
        <row r="3920">
          <cell r="A3920" t="str">
            <v>712000020207</v>
          </cell>
          <cell r="B3920">
            <v>20</v>
          </cell>
          <cell r="C3920" t="str">
            <v>7120000207USD-153-02</v>
          </cell>
          <cell r="D3920" t="str">
            <v>Saneamiento Obligatorio de Seguros de créditos (Previsiones Especificas por Capi</v>
          </cell>
          <cell r="E3920">
            <v>54.07</v>
          </cell>
          <cell r="F3920">
            <v>13.95</v>
          </cell>
          <cell r="G3920">
            <v>3.38</v>
          </cell>
          <cell r="H3920">
            <v>64.64</v>
          </cell>
          <cell r="I3920">
            <v>54.07</v>
          </cell>
          <cell r="J3920">
            <v>13.95</v>
          </cell>
          <cell r="K3920">
            <v>3.38</v>
          </cell>
          <cell r="L3920">
            <v>64.64</v>
          </cell>
        </row>
        <row r="3921">
          <cell r="A3921" t="str">
            <v>712000020307</v>
          </cell>
          <cell r="B3921">
            <v>20</v>
          </cell>
          <cell r="C3921" t="str">
            <v>7120000207USD-153-03</v>
          </cell>
          <cell r="D3921" t="str">
            <v>Saneamiento Obligatorio de Seguros de créditos (Previsiones Especificas por Capi</v>
          </cell>
          <cell r="E3921">
            <v>1087.1400000000001</v>
          </cell>
          <cell r="F3921">
            <v>61.13</v>
          </cell>
          <cell r="G3921">
            <v>4.83</v>
          </cell>
          <cell r="H3921">
            <v>1143.44</v>
          </cell>
          <cell r="I3921">
            <v>1087.1400000000001</v>
          </cell>
          <cell r="J3921">
            <v>61.13</v>
          </cell>
          <cell r="K3921">
            <v>4.83</v>
          </cell>
          <cell r="L3921">
            <v>1143.44</v>
          </cell>
        </row>
        <row r="3922">
          <cell r="A3922" t="str">
            <v>712000020407</v>
          </cell>
          <cell r="B3922">
            <v>20</v>
          </cell>
          <cell r="C3922" t="str">
            <v>7120000207USD-153-04</v>
          </cell>
          <cell r="D3922" t="str">
            <v>Saneamiento Obligatorio de Seguros de créditos (Previsiones Especificas por Capi</v>
          </cell>
          <cell r="E3922">
            <v>879.19</v>
          </cell>
          <cell r="F3922">
            <v>106.36</v>
          </cell>
          <cell r="G3922">
            <v>13.52</v>
          </cell>
          <cell r="H3922">
            <v>972.03</v>
          </cell>
          <cell r="I3922">
            <v>879.19</v>
          </cell>
          <cell r="J3922">
            <v>106.36</v>
          </cell>
          <cell r="K3922">
            <v>13.52</v>
          </cell>
          <cell r="L3922">
            <v>972.03</v>
          </cell>
        </row>
        <row r="3923">
          <cell r="A3923" t="str">
            <v>712000020507</v>
          </cell>
          <cell r="B3923">
            <v>20</v>
          </cell>
          <cell r="C3923" t="str">
            <v>7120000207USD-153-05</v>
          </cell>
          <cell r="D3923" t="str">
            <v>Saneamiento Obligatorio de Seguros de créditos (Previsiones Especificas por Capi</v>
          </cell>
          <cell r="E3923">
            <v>494.02</v>
          </cell>
          <cell r="F3923">
            <v>59.09</v>
          </cell>
          <cell r="G3923">
            <v>1.9</v>
          </cell>
          <cell r="H3923">
            <v>551.21</v>
          </cell>
          <cell r="I3923">
            <v>494.02</v>
          </cell>
          <cell r="J3923">
            <v>59.09</v>
          </cell>
          <cell r="K3923">
            <v>1.9</v>
          </cell>
          <cell r="L3923">
            <v>551.21</v>
          </cell>
        </row>
        <row r="3924">
          <cell r="A3924" t="str">
            <v>712000020707</v>
          </cell>
          <cell r="B3924">
            <v>20</v>
          </cell>
          <cell r="C3924" t="str">
            <v>7120000207USD-153-07</v>
          </cell>
          <cell r="D3924" t="str">
            <v>Saneamiento Obligatorio de Seguros de créditos (Previsiones Especificas por Capi</v>
          </cell>
          <cell r="E3924">
            <v>2427.16</v>
          </cell>
          <cell r="F3924">
            <v>100.15</v>
          </cell>
          <cell r="G3924">
            <v>1.07</v>
          </cell>
          <cell r="H3924">
            <v>2526.2399999999998</v>
          </cell>
          <cell r="I3924">
            <v>2427.16</v>
          </cell>
          <cell r="J3924">
            <v>100.15</v>
          </cell>
          <cell r="K3924">
            <v>1.07</v>
          </cell>
          <cell r="L3924">
            <v>2526.2399999999998</v>
          </cell>
        </row>
        <row r="3925">
          <cell r="A3925" t="str">
            <v>712000020807</v>
          </cell>
          <cell r="B3925">
            <v>20</v>
          </cell>
          <cell r="C3925" t="str">
            <v>7120000207USD-153-08</v>
          </cell>
          <cell r="D3925" t="str">
            <v>Saneamiento Obligatorio de Seguros de créditos (Previsiones Especificas por Capi</v>
          </cell>
          <cell r="E3925">
            <v>438.43</v>
          </cell>
          <cell r="F3925">
            <v>4.49</v>
          </cell>
          <cell r="G3925">
            <v>41.02</v>
          </cell>
          <cell r="H3925">
            <v>401.9</v>
          </cell>
          <cell r="I3925">
            <v>438.43</v>
          </cell>
          <cell r="J3925">
            <v>4.49</v>
          </cell>
          <cell r="K3925">
            <v>41.02</v>
          </cell>
          <cell r="L3925">
            <v>401.9</v>
          </cell>
        </row>
        <row r="3926">
          <cell r="A3926" t="str">
            <v>712000021007</v>
          </cell>
          <cell r="B3926">
            <v>20</v>
          </cell>
          <cell r="C3926" t="str">
            <v>7120000207USD-153-10</v>
          </cell>
          <cell r="D3926" t="str">
            <v>Saneamiento Obligatorio de Seguros de créditos (Previsiones Especificas por Capi</v>
          </cell>
          <cell r="E3926">
            <v>1877.94</v>
          </cell>
          <cell r="F3926">
            <v>56.98</v>
          </cell>
          <cell r="G3926">
            <v>43.23</v>
          </cell>
          <cell r="H3926">
            <v>1891.69</v>
          </cell>
          <cell r="I3926">
            <v>1877.94</v>
          </cell>
          <cell r="J3926">
            <v>56.98</v>
          </cell>
          <cell r="K3926">
            <v>43.23</v>
          </cell>
          <cell r="L3926">
            <v>1891.69</v>
          </cell>
        </row>
        <row r="3927">
          <cell r="A3927" t="str">
            <v>712000021107</v>
          </cell>
          <cell r="B3927">
            <v>20</v>
          </cell>
          <cell r="C3927" t="str">
            <v>7120000207USD-153-11</v>
          </cell>
          <cell r="D3927" t="str">
            <v>Saneamiento Obligatorio de Seguros de créditos (Previsiones Especificas por Capi</v>
          </cell>
          <cell r="E3927">
            <v>926.73</v>
          </cell>
          <cell r="F3927">
            <v>4.29</v>
          </cell>
          <cell r="G3927">
            <v>0.54</v>
          </cell>
          <cell r="H3927">
            <v>930.48</v>
          </cell>
          <cell r="I3927">
            <v>926.73</v>
          </cell>
          <cell r="J3927">
            <v>4.29</v>
          </cell>
          <cell r="K3927">
            <v>0.54</v>
          </cell>
          <cell r="L3927">
            <v>930.48</v>
          </cell>
        </row>
        <row r="3928">
          <cell r="A3928" t="str">
            <v>712000021207</v>
          </cell>
          <cell r="B3928">
            <v>20</v>
          </cell>
          <cell r="C3928" t="str">
            <v>7120000207USD-153-12</v>
          </cell>
          <cell r="D3928" t="str">
            <v>Saneamiento Obligatorio de Seguros de créditos (Previsiones Especificas por Capi</v>
          </cell>
          <cell r="E3928">
            <v>1736.92</v>
          </cell>
          <cell r="F3928">
            <v>217.61</v>
          </cell>
          <cell r="G3928">
            <v>4.01</v>
          </cell>
          <cell r="H3928">
            <v>1950.52</v>
          </cell>
          <cell r="I3928">
            <v>1736.92</v>
          </cell>
          <cell r="J3928">
            <v>217.61</v>
          </cell>
          <cell r="K3928">
            <v>4.01</v>
          </cell>
          <cell r="L3928">
            <v>1950.52</v>
          </cell>
        </row>
        <row r="3929">
          <cell r="A3929" t="str">
            <v>712000021307</v>
          </cell>
          <cell r="B3929">
            <v>20</v>
          </cell>
          <cell r="C3929" t="str">
            <v>7120000207USD-153-13</v>
          </cell>
          <cell r="D3929" t="str">
            <v>Saneamiento Obligatorio de Seguros de créditos (Previsiones Especificas por Capi</v>
          </cell>
          <cell r="E3929">
            <v>1196.29</v>
          </cell>
          <cell r="F3929">
            <v>71.97</v>
          </cell>
          <cell r="G3929">
            <v>7.76</v>
          </cell>
          <cell r="H3929">
            <v>1260.5</v>
          </cell>
          <cell r="I3929">
            <v>1196.29</v>
          </cell>
          <cell r="J3929">
            <v>71.97</v>
          </cell>
          <cell r="K3929">
            <v>7.76</v>
          </cell>
          <cell r="L3929">
            <v>1260.5</v>
          </cell>
        </row>
        <row r="3930">
          <cell r="A3930" t="str">
            <v>712000021707</v>
          </cell>
          <cell r="B3930">
            <v>20</v>
          </cell>
          <cell r="C3930" t="str">
            <v>7120000207USD-153-17</v>
          </cell>
          <cell r="D3930" t="str">
            <v>Saneamiento Obligatorio de Seguros de créditos (Previsiones Especificas por Capi</v>
          </cell>
          <cell r="E3930">
            <v>408.43</v>
          </cell>
          <cell r="F3930">
            <v>8.5299999999999994</v>
          </cell>
          <cell r="G3930">
            <v>9.6999999999999993</v>
          </cell>
          <cell r="H3930">
            <v>407.26</v>
          </cell>
          <cell r="I3930">
            <v>408.43</v>
          </cell>
          <cell r="J3930">
            <v>8.5299999999999994</v>
          </cell>
          <cell r="K3930">
            <v>9.6999999999999993</v>
          </cell>
          <cell r="L3930">
            <v>407.26</v>
          </cell>
        </row>
        <row r="3931">
          <cell r="A3931" t="str">
            <v>712000021807</v>
          </cell>
          <cell r="B3931">
            <v>20</v>
          </cell>
          <cell r="C3931" t="str">
            <v>7120000207USD-153-18</v>
          </cell>
          <cell r="D3931" t="str">
            <v>Saneamiento Obligatorio de Seguros de créditos (Previsiones Especificas por Capi</v>
          </cell>
          <cell r="E3931">
            <v>474.35</v>
          </cell>
          <cell r="F3931">
            <v>20.99</v>
          </cell>
          <cell r="G3931">
            <v>0.06</v>
          </cell>
          <cell r="H3931">
            <v>495.28</v>
          </cell>
          <cell r="I3931">
            <v>474.35</v>
          </cell>
          <cell r="J3931">
            <v>20.99</v>
          </cell>
          <cell r="K3931">
            <v>0.06</v>
          </cell>
          <cell r="L3931">
            <v>495.28</v>
          </cell>
        </row>
        <row r="3932">
          <cell r="A3932" t="str">
            <v>712000021907</v>
          </cell>
          <cell r="B3932">
            <v>20</v>
          </cell>
          <cell r="C3932" t="str">
            <v>7120000207USD-153-19</v>
          </cell>
          <cell r="D3932" t="str">
            <v>Saneamiento Obligatorio de Seguros de créditos (Previsiones Especificas por Capi</v>
          </cell>
          <cell r="E3932">
            <v>720.99</v>
          </cell>
          <cell r="F3932">
            <v>46.98</v>
          </cell>
          <cell r="G3932">
            <v>109.42</v>
          </cell>
          <cell r="H3932">
            <v>658.55</v>
          </cell>
          <cell r="I3932">
            <v>720.99</v>
          </cell>
          <cell r="J3932">
            <v>46.98</v>
          </cell>
          <cell r="K3932">
            <v>109.42</v>
          </cell>
          <cell r="L3932">
            <v>658.55</v>
          </cell>
        </row>
        <row r="3933">
          <cell r="A3933" t="str">
            <v>712000022207</v>
          </cell>
          <cell r="B3933">
            <v>20</v>
          </cell>
          <cell r="C3933" t="str">
            <v>7120000207USD-153-22</v>
          </cell>
          <cell r="D3933" t="str">
            <v>Saneamiento Obligatorio de Seguros de créditos (Previsiones Especificas por Capi</v>
          </cell>
          <cell r="E3933">
            <v>661.78</v>
          </cell>
          <cell r="F3933">
            <v>66.319999999999993</v>
          </cell>
          <cell r="G3933">
            <v>6.85</v>
          </cell>
          <cell r="H3933">
            <v>721.25</v>
          </cell>
          <cell r="I3933">
            <v>661.78</v>
          </cell>
          <cell r="J3933">
            <v>66.319999999999993</v>
          </cell>
          <cell r="K3933">
            <v>6.85</v>
          </cell>
          <cell r="L3933">
            <v>721.25</v>
          </cell>
        </row>
        <row r="3934">
          <cell r="A3934" t="str">
            <v>712000022307</v>
          </cell>
          <cell r="B3934">
            <v>20</v>
          </cell>
          <cell r="C3934" t="str">
            <v>7120000207USD-153-23</v>
          </cell>
          <cell r="D3934" t="str">
            <v>Saneamiento Obligatorio de Seguros de créditos (Previsiones Especificas por Capi</v>
          </cell>
          <cell r="E3934">
            <v>269.07</v>
          </cell>
          <cell r="F3934">
            <v>80.78</v>
          </cell>
          <cell r="G3934">
            <v>0.11</v>
          </cell>
          <cell r="H3934">
            <v>349.74</v>
          </cell>
          <cell r="I3934">
            <v>269.07</v>
          </cell>
          <cell r="J3934">
            <v>80.78</v>
          </cell>
          <cell r="K3934">
            <v>0.11</v>
          </cell>
          <cell r="L3934">
            <v>349.74</v>
          </cell>
        </row>
        <row r="3935">
          <cell r="A3935" t="str">
            <v>712000022407</v>
          </cell>
          <cell r="B3935">
            <v>20</v>
          </cell>
          <cell r="C3935" t="str">
            <v>7120000207USD-153-24</v>
          </cell>
          <cell r="D3935" t="str">
            <v>Saneamiento Obligatorio de Seguros de créditos (Previsiones Especificas por Capi</v>
          </cell>
          <cell r="E3935">
            <v>424.71</v>
          </cell>
          <cell r="F3935">
            <v>7.01</v>
          </cell>
          <cell r="G3935">
            <v>13.72</v>
          </cell>
          <cell r="H3935">
            <v>418</v>
          </cell>
          <cell r="I3935">
            <v>424.71</v>
          </cell>
          <cell r="J3935">
            <v>7.01</v>
          </cell>
          <cell r="K3935">
            <v>13.72</v>
          </cell>
          <cell r="L3935">
            <v>418</v>
          </cell>
        </row>
        <row r="3936">
          <cell r="A3936" t="str">
            <v>712000022607</v>
          </cell>
          <cell r="B3936">
            <v>20</v>
          </cell>
          <cell r="C3936" t="str">
            <v>7120000207USD-153-26</v>
          </cell>
          <cell r="D3936" t="str">
            <v>Saneamiento Obligatorio de Seguros de créditos (Previsiones Especificas por Capi</v>
          </cell>
          <cell r="E3936">
            <v>40.130000000000003</v>
          </cell>
          <cell r="F3936">
            <v>0.84</v>
          </cell>
          <cell r="G3936">
            <v>0.09</v>
          </cell>
          <cell r="H3936">
            <v>40.880000000000003</v>
          </cell>
          <cell r="I3936">
            <v>40.130000000000003</v>
          </cell>
          <cell r="J3936">
            <v>0.84</v>
          </cell>
          <cell r="K3936">
            <v>0.09</v>
          </cell>
          <cell r="L3936">
            <v>40.880000000000003</v>
          </cell>
        </row>
        <row r="3937">
          <cell r="A3937" t="str">
            <v>712000022707</v>
          </cell>
          <cell r="B3937">
            <v>20</v>
          </cell>
          <cell r="C3937" t="str">
            <v>7120000207USD-153-27</v>
          </cell>
          <cell r="D3937" t="str">
            <v>Saneamiento Obligatorio de Seguros de créditos (Previsiones Especificas por Capi</v>
          </cell>
          <cell r="E3937">
            <v>462.59</v>
          </cell>
          <cell r="F3937">
            <v>6.25</v>
          </cell>
          <cell r="G3937">
            <v>0.28999999999999998</v>
          </cell>
          <cell r="H3937">
            <v>468.55</v>
          </cell>
          <cell r="I3937">
            <v>462.59</v>
          </cell>
          <cell r="J3937">
            <v>6.25</v>
          </cell>
          <cell r="K3937">
            <v>0.28999999999999998</v>
          </cell>
          <cell r="L3937">
            <v>468.55</v>
          </cell>
        </row>
        <row r="3938">
          <cell r="A3938" t="str">
            <v>712000023107</v>
          </cell>
          <cell r="B3938">
            <v>20</v>
          </cell>
          <cell r="C3938" t="str">
            <v>7120000207USD-153-31</v>
          </cell>
          <cell r="D3938" t="str">
            <v>Saneamiento Obligatorio de Seguros de créditos (Previsiones Especificas por Capi</v>
          </cell>
          <cell r="E3938">
            <v>214.71</v>
          </cell>
          <cell r="F3938">
            <v>56.77</v>
          </cell>
          <cell r="G3938">
            <v>49.04</v>
          </cell>
          <cell r="H3938">
            <v>222.44</v>
          </cell>
          <cell r="I3938">
            <v>214.71</v>
          </cell>
          <cell r="J3938">
            <v>56.77</v>
          </cell>
          <cell r="K3938">
            <v>49.04</v>
          </cell>
          <cell r="L3938">
            <v>222.44</v>
          </cell>
        </row>
        <row r="3939">
          <cell r="A3939" t="str">
            <v>712000024107</v>
          </cell>
          <cell r="B3939">
            <v>20</v>
          </cell>
          <cell r="C3939" t="str">
            <v>7120000207USD-153-41</v>
          </cell>
          <cell r="D3939" t="str">
            <v>Saneamiento Obligatorio de Seguros de créditos (Previsiones Especificas por Capi</v>
          </cell>
          <cell r="E3939">
            <v>2494.6799999999998</v>
          </cell>
          <cell r="F3939">
            <v>55.29</v>
          </cell>
          <cell r="G3939">
            <v>12.25</v>
          </cell>
          <cell r="H3939">
            <v>2537.7199999999998</v>
          </cell>
          <cell r="I3939">
            <v>2494.6799999999998</v>
          </cell>
          <cell r="J3939">
            <v>55.29</v>
          </cell>
          <cell r="K3939">
            <v>12.25</v>
          </cell>
          <cell r="L3939">
            <v>2537.7199999999998</v>
          </cell>
        </row>
        <row r="3940">
          <cell r="A3940" t="str">
            <v>713</v>
          </cell>
          <cell r="B3940">
            <v>3</v>
          </cell>
          <cell r="C3940">
            <v>713</v>
          </cell>
          <cell r="D3940" t="str">
            <v>CASTIGOS DE ACTIVOS DE INTERMEDIACIÓN</v>
          </cell>
          <cell r="I3940">
            <v>136692.57</v>
          </cell>
          <cell r="J3940">
            <v>9648.7000000000007</v>
          </cell>
          <cell r="K3940">
            <v>76.52</v>
          </cell>
          <cell r="L3940">
            <v>146264.75</v>
          </cell>
        </row>
        <row r="3941">
          <cell r="A3941" t="str">
            <v>7130</v>
          </cell>
          <cell r="B3941">
            <v>4</v>
          </cell>
          <cell r="C3941">
            <v>7130</v>
          </cell>
          <cell r="D3941" t="str">
            <v>CASTIGOS DE ACTIVOS DE INTERMEDIACION</v>
          </cell>
          <cell r="I3941">
            <v>136692.57</v>
          </cell>
          <cell r="J3941">
            <v>9648.7000000000007</v>
          </cell>
          <cell r="K3941">
            <v>76.52</v>
          </cell>
          <cell r="L3941">
            <v>146264.75</v>
          </cell>
        </row>
        <row r="3942">
          <cell r="A3942" t="str">
            <v>7130</v>
          </cell>
          <cell r="B3942">
            <v>4</v>
          </cell>
          <cell r="C3942">
            <v>7130</v>
          </cell>
          <cell r="D3942" t="str">
            <v>CASTIGOS DE ACTIVOS DE INTERMEDIACION</v>
          </cell>
          <cell r="I3942">
            <v>136692.57</v>
          </cell>
          <cell r="J3942">
            <v>9648.7000000000007</v>
          </cell>
          <cell r="K3942">
            <v>76.52</v>
          </cell>
          <cell r="L3942">
            <v>146264.75</v>
          </cell>
        </row>
        <row r="3943">
          <cell r="A3943" t="str">
            <v>71300002 U</v>
          </cell>
          <cell r="B3943">
            <v>12</v>
          </cell>
          <cell r="C3943" t="str">
            <v>71300002 USD</v>
          </cell>
          <cell r="D3943" t="str">
            <v>Cartera de préstamos e intereses</v>
          </cell>
          <cell r="E3943">
            <v>136692.57</v>
          </cell>
          <cell r="F3943">
            <v>9648.7000000000007</v>
          </cell>
          <cell r="G3943">
            <v>76.52</v>
          </cell>
          <cell r="H3943">
            <v>146264.75</v>
          </cell>
          <cell r="I3943">
            <v>136692.57</v>
          </cell>
          <cell r="J3943">
            <v>9648.7000000000007</v>
          </cell>
          <cell r="K3943">
            <v>76.52</v>
          </cell>
          <cell r="L3943">
            <v>146264.75</v>
          </cell>
        </row>
        <row r="3944">
          <cell r="A3944" t="str">
            <v>7130000200</v>
          </cell>
          <cell r="B3944">
            <v>18</v>
          </cell>
          <cell r="C3944" t="str">
            <v>71300002USD-127-00</v>
          </cell>
          <cell r="D3944" t="str">
            <v>Cartera de préstamos e intereses (Pérdidas por incobrables)</v>
          </cell>
          <cell r="E3944">
            <v>0</v>
          </cell>
          <cell r="F3944">
            <v>74.7</v>
          </cell>
          <cell r="G3944">
            <v>74.7</v>
          </cell>
          <cell r="H3944">
            <v>0</v>
          </cell>
          <cell r="I3944">
            <v>0</v>
          </cell>
          <cell r="J3944">
            <v>74.7</v>
          </cell>
          <cell r="K3944">
            <v>74.7</v>
          </cell>
          <cell r="L3944">
            <v>0</v>
          </cell>
        </row>
        <row r="3945">
          <cell r="A3945" t="str">
            <v>7130000202</v>
          </cell>
          <cell r="B3945">
            <v>18</v>
          </cell>
          <cell r="C3945" t="str">
            <v>71300002USD-127-02</v>
          </cell>
          <cell r="D3945" t="str">
            <v>Cartera de préstamos e intereses (Pérdidas por incobrables)</v>
          </cell>
          <cell r="E3945">
            <v>1699.19</v>
          </cell>
          <cell r="F3945">
            <v>246.51</v>
          </cell>
          <cell r="G3945">
            <v>0</v>
          </cell>
          <cell r="H3945">
            <v>1945.7</v>
          </cell>
          <cell r="I3945">
            <v>1699.19</v>
          </cell>
          <cell r="J3945">
            <v>246.51</v>
          </cell>
          <cell r="K3945">
            <v>0</v>
          </cell>
          <cell r="L3945">
            <v>1945.7</v>
          </cell>
        </row>
        <row r="3946">
          <cell r="A3946" t="str">
            <v>7130000203</v>
          </cell>
          <cell r="B3946">
            <v>18</v>
          </cell>
          <cell r="C3946" t="str">
            <v>71300002USD-127-03</v>
          </cell>
          <cell r="D3946" t="str">
            <v>Cartera de préstamos e intereses (Pérdidas por incobrables)</v>
          </cell>
          <cell r="E3946">
            <v>12690.35</v>
          </cell>
          <cell r="F3946">
            <v>902.26</v>
          </cell>
          <cell r="G3946">
            <v>0</v>
          </cell>
          <cell r="H3946">
            <v>13592.61</v>
          </cell>
          <cell r="I3946">
            <v>12690.35</v>
          </cell>
          <cell r="J3946">
            <v>902.26</v>
          </cell>
          <cell r="K3946">
            <v>0</v>
          </cell>
          <cell r="L3946">
            <v>13592.61</v>
          </cell>
        </row>
        <row r="3947">
          <cell r="A3947" t="str">
            <v>7130000204</v>
          </cell>
          <cell r="B3947">
            <v>18</v>
          </cell>
          <cell r="C3947" t="str">
            <v>71300002USD-127-04</v>
          </cell>
          <cell r="D3947" t="str">
            <v>Cartera de préstamos e intereses (Pérdidas por incobrables)</v>
          </cell>
          <cell r="E3947">
            <v>1312.37</v>
          </cell>
          <cell r="F3947">
            <v>72.88</v>
          </cell>
          <cell r="G3947">
            <v>0</v>
          </cell>
          <cell r="H3947">
            <v>1385.25</v>
          </cell>
          <cell r="I3947">
            <v>1312.37</v>
          </cell>
          <cell r="J3947">
            <v>72.88</v>
          </cell>
          <cell r="K3947">
            <v>0</v>
          </cell>
          <cell r="L3947">
            <v>1385.25</v>
          </cell>
        </row>
        <row r="3948">
          <cell r="A3948" t="str">
            <v>7130000205</v>
          </cell>
          <cell r="B3948">
            <v>18</v>
          </cell>
          <cell r="C3948" t="str">
            <v>71300002USD-127-05</v>
          </cell>
          <cell r="D3948" t="str">
            <v>Cartera de préstamos e intereses (Pérdidas por incobrables)</v>
          </cell>
          <cell r="E3948">
            <v>2724.74</v>
          </cell>
          <cell r="F3948">
            <v>100</v>
          </cell>
          <cell r="G3948">
            <v>0</v>
          </cell>
          <cell r="H3948">
            <v>2824.74</v>
          </cell>
          <cell r="I3948">
            <v>2724.74</v>
          </cell>
          <cell r="J3948">
            <v>100</v>
          </cell>
          <cell r="K3948">
            <v>0</v>
          </cell>
          <cell r="L3948">
            <v>2824.74</v>
          </cell>
        </row>
        <row r="3949">
          <cell r="A3949" t="str">
            <v>7130000207</v>
          </cell>
          <cell r="B3949">
            <v>18</v>
          </cell>
          <cell r="C3949" t="str">
            <v>71300002USD-127-07</v>
          </cell>
          <cell r="D3949" t="str">
            <v>Cartera de préstamos e intereses (Pérdidas por incobrables)</v>
          </cell>
          <cell r="E3949">
            <v>8894.61</v>
          </cell>
          <cell r="F3949">
            <v>299.8</v>
          </cell>
          <cell r="G3949">
            <v>0</v>
          </cell>
          <cell r="H3949">
            <v>9194.41</v>
          </cell>
          <cell r="I3949">
            <v>8894.61</v>
          </cell>
          <cell r="J3949">
            <v>299.8</v>
          </cell>
          <cell r="K3949">
            <v>0</v>
          </cell>
          <cell r="L3949">
            <v>9194.41</v>
          </cell>
        </row>
        <row r="3950">
          <cell r="A3950" t="str">
            <v>7130000208</v>
          </cell>
          <cell r="B3950">
            <v>18</v>
          </cell>
          <cell r="C3950" t="str">
            <v>71300002USD-127-08</v>
          </cell>
          <cell r="D3950" t="str">
            <v>Cartera de préstamos e intereses (Pérdidas por incobrables)</v>
          </cell>
          <cell r="E3950">
            <v>2914.11</v>
          </cell>
          <cell r="F3950">
            <v>282.94</v>
          </cell>
          <cell r="G3950">
            <v>0</v>
          </cell>
          <cell r="H3950">
            <v>3197.05</v>
          </cell>
          <cell r="I3950">
            <v>2914.11</v>
          </cell>
          <cell r="J3950">
            <v>282.94</v>
          </cell>
          <cell r="K3950">
            <v>0</v>
          </cell>
          <cell r="L3950">
            <v>3197.05</v>
          </cell>
        </row>
        <row r="3951">
          <cell r="A3951" t="str">
            <v>7130000210</v>
          </cell>
          <cell r="B3951">
            <v>18</v>
          </cell>
          <cell r="C3951" t="str">
            <v>71300002USD-127-10</v>
          </cell>
          <cell r="D3951" t="str">
            <v>Cartera de préstamos e intereses (Pérdidas por incobrables)</v>
          </cell>
          <cell r="E3951">
            <v>839.38</v>
          </cell>
          <cell r="F3951">
            <v>0</v>
          </cell>
          <cell r="G3951">
            <v>0</v>
          </cell>
          <cell r="H3951">
            <v>839.38</v>
          </cell>
          <cell r="I3951">
            <v>839.38</v>
          </cell>
          <cell r="J3951">
            <v>0</v>
          </cell>
          <cell r="K3951">
            <v>0</v>
          </cell>
          <cell r="L3951">
            <v>839.38</v>
          </cell>
        </row>
        <row r="3952">
          <cell r="A3952" t="str">
            <v>7130000211</v>
          </cell>
          <cell r="B3952">
            <v>18</v>
          </cell>
          <cell r="C3952" t="str">
            <v>71300002USD-127-11</v>
          </cell>
          <cell r="D3952" t="str">
            <v>Cartera de préstamos e intereses (Pérdidas por incobrables)</v>
          </cell>
          <cell r="E3952">
            <v>2995.34</v>
          </cell>
          <cell r="F3952">
            <v>216.8</v>
          </cell>
          <cell r="G3952">
            <v>0</v>
          </cell>
          <cell r="H3952">
            <v>3212.14</v>
          </cell>
          <cell r="I3952">
            <v>2995.34</v>
          </cell>
          <cell r="J3952">
            <v>216.8</v>
          </cell>
          <cell r="K3952">
            <v>0</v>
          </cell>
          <cell r="L3952">
            <v>3212.14</v>
          </cell>
        </row>
        <row r="3953">
          <cell r="A3953" t="str">
            <v>7130000212</v>
          </cell>
          <cell r="B3953">
            <v>18</v>
          </cell>
          <cell r="C3953" t="str">
            <v>71300002USD-127-12</v>
          </cell>
          <cell r="D3953" t="str">
            <v>Cartera de préstamos e intereses (Pérdidas por incobrables)</v>
          </cell>
          <cell r="E3953">
            <v>6413.73</v>
          </cell>
          <cell r="F3953">
            <v>191</v>
          </cell>
          <cell r="G3953">
            <v>0</v>
          </cell>
          <cell r="H3953">
            <v>6604.73</v>
          </cell>
          <cell r="I3953">
            <v>6413.73</v>
          </cell>
          <cell r="J3953">
            <v>191</v>
          </cell>
          <cell r="K3953">
            <v>0</v>
          </cell>
          <cell r="L3953">
            <v>6604.73</v>
          </cell>
        </row>
        <row r="3954">
          <cell r="A3954" t="str">
            <v>7130000213</v>
          </cell>
          <cell r="B3954">
            <v>18</v>
          </cell>
          <cell r="C3954" t="str">
            <v>71300002USD-127-13</v>
          </cell>
          <cell r="D3954" t="str">
            <v>Cartera de préstamos e intereses (Pérdidas por incobrables)</v>
          </cell>
          <cell r="E3954">
            <v>5528.07</v>
          </cell>
          <cell r="F3954">
            <v>503.1</v>
          </cell>
          <cell r="G3954">
            <v>0</v>
          </cell>
          <cell r="H3954">
            <v>6031.17</v>
          </cell>
          <cell r="I3954">
            <v>5528.07</v>
          </cell>
          <cell r="J3954">
            <v>503.1</v>
          </cell>
          <cell r="K3954">
            <v>0</v>
          </cell>
          <cell r="L3954">
            <v>6031.17</v>
          </cell>
        </row>
        <row r="3955">
          <cell r="A3955" t="str">
            <v>7130000218</v>
          </cell>
          <cell r="B3955">
            <v>18</v>
          </cell>
          <cell r="C3955" t="str">
            <v>71300002USD-127-18</v>
          </cell>
          <cell r="D3955" t="str">
            <v>Cartera de préstamos e intereses (Pérdidas por incobrables)</v>
          </cell>
          <cell r="E3955">
            <v>5230.7299999999996</v>
          </cell>
          <cell r="F3955">
            <v>70.489999999999995</v>
          </cell>
          <cell r="G3955">
            <v>0</v>
          </cell>
          <cell r="H3955">
            <v>5301.22</v>
          </cell>
          <cell r="I3955">
            <v>5230.7299999999996</v>
          </cell>
          <cell r="J3955">
            <v>70.489999999999995</v>
          </cell>
          <cell r="K3955">
            <v>0</v>
          </cell>
          <cell r="L3955">
            <v>5301.22</v>
          </cell>
        </row>
        <row r="3956">
          <cell r="A3956" t="str">
            <v>7130000219</v>
          </cell>
          <cell r="B3956">
            <v>18</v>
          </cell>
          <cell r="C3956" t="str">
            <v>71300002USD-127-19</v>
          </cell>
          <cell r="D3956" t="str">
            <v>Cartera de préstamos e intereses (Pérdidas por incobrables)</v>
          </cell>
          <cell r="E3956">
            <v>6361.66</v>
          </cell>
          <cell r="F3956">
            <v>408.62</v>
          </cell>
          <cell r="G3956">
            <v>0</v>
          </cell>
          <cell r="H3956">
            <v>6770.28</v>
          </cell>
          <cell r="I3956">
            <v>6361.66</v>
          </cell>
          <cell r="J3956">
            <v>408.62</v>
          </cell>
          <cell r="K3956">
            <v>0</v>
          </cell>
          <cell r="L3956">
            <v>6770.28</v>
          </cell>
        </row>
        <row r="3957">
          <cell r="A3957" t="str">
            <v>7130000222</v>
          </cell>
          <cell r="B3957">
            <v>18</v>
          </cell>
          <cell r="C3957" t="str">
            <v>71300002USD-127-22</v>
          </cell>
          <cell r="D3957" t="str">
            <v>Cartera de préstamos e intereses (Pérdidas por incobrables)</v>
          </cell>
          <cell r="E3957">
            <v>2285.6999999999998</v>
          </cell>
          <cell r="F3957">
            <v>168.97</v>
          </cell>
          <cell r="G3957">
            <v>0</v>
          </cell>
          <cell r="H3957">
            <v>2454.67</v>
          </cell>
          <cell r="I3957">
            <v>2285.6999999999998</v>
          </cell>
          <cell r="J3957">
            <v>168.97</v>
          </cell>
          <cell r="K3957">
            <v>0</v>
          </cell>
          <cell r="L3957">
            <v>2454.67</v>
          </cell>
        </row>
        <row r="3958">
          <cell r="A3958" t="str">
            <v>7130000223</v>
          </cell>
          <cell r="B3958">
            <v>18</v>
          </cell>
          <cell r="C3958" t="str">
            <v>71300002USD-127-23</v>
          </cell>
          <cell r="D3958" t="str">
            <v>Cartera de préstamos e intereses (Pérdidas por incobrables)</v>
          </cell>
          <cell r="E3958">
            <v>2019.56</v>
          </cell>
          <cell r="F3958">
            <v>127.58</v>
          </cell>
          <cell r="G3958">
            <v>0</v>
          </cell>
          <cell r="H3958">
            <v>2147.14</v>
          </cell>
          <cell r="I3958">
            <v>2019.56</v>
          </cell>
          <cell r="J3958">
            <v>127.58</v>
          </cell>
          <cell r="K3958">
            <v>0</v>
          </cell>
          <cell r="L3958">
            <v>2147.14</v>
          </cell>
        </row>
        <row r="3959">
          <cell r="A3959" t="str">
            <v>7130000224</v>
          </cell>
          <cell r="B3959">
            <v>18</v>
          </cell>
          <cell r="C3959" t="str">
            <v>71300002USD-127-24</v>
          </cell>
          <cell r="D3959" t="str">
            <v>Cartera de préstamos e intereses (Pérdidas por incobrables)</v>
          </cell>
          <cell r="E3959">
            <v>3286.75</v>
          </cell>
          <cell r="F3959">
            <v>126.42</v>
          </cell>
          <cell r="G3959">
            <v>0</v>
          </cell>
          <cell r="H3959">
            <v>3413.17</v>
          </cell>
          <cell r="I3959">
            <v>3286.75</v>
          </cell>
          <cell r="J3959">
            <v>126.42</v>
          </cell>
          <cell r="K3959">
            <v>0</v>
          </cell>
          <cell r="L3959">
            <v>3413.17</v>
          </cell>
        </row>
        <row r="3960">
          <cell r="A3960" t="str">
            <v>7130000226</v>
          </cell>
          <cell r="B3960">
            <v>18</v>
          </cell>
          <cell r="C3960" t="str">
            <v>71300002USD-127-26</v>
          </cell>
          <cell r="D3960" t="str">
            <v>Cartera de préstamos e intereses (Pérdidas por incobrables)</v>
          </cell>
          <cell r="E3960">
            <v>871.62</v>
          </cell>
          <cell r="F3960">
            <v>200</v>
          </cell>
          <cell r="G3960">
            <v>0</v>
          </cell>
          <cell r="H3960">
            <v>1071.6199999999999</v>
          </cell>
          <cell r="I3960">
            <v>871.62</v>
          </cell>
          <cell r="J3960">
            <v>200</v>
          </cell>
          <cell r="K3960">
            <v>0</v>
          </cell>
          <cell r="L3960">
            <v>1071.6199999999999</v>
          </cell>
        </row>
        <row r="3961">
          <cell r="A3961" t="str">
            <v>7130000227</v>
          </cell>
          <cell r="B3961">
            <v>18</v>
          </cell>
          <cell r="C3961" t="str">
            <v>71300002USD-127-27</v>
          </cell>
          <cell r="D3961" t="str">
            <v>Cartera de préstamos e intereses (Pérdidas por incobrables)</v>
          </cell>
          <cell r="E3961">
            <v>3437.33</v>
          </cell>
          <cell r="F3961">
            <v>3777.27</v>
          </cell>
          <cell r="G3961">
            <v>0</v>
          </cell>
          <cell r="H3961">
            <v>7214.6</v>
          </cell>
          <cell r="I3961">
            <v>3437.33</v>
          </cell>
          <cell r="J3961">
            <v>3777.27</v>
          </cell>
          <cell r="K3961">
            <v>0</v>
          </cell>
          <cell r="L3961">
            <v>7214.6</v>
          </cell>
        </row>
        <row r="3962">
          <cell r="A3962" t="str">
            <v>7130000231</v>
          </cell>
          <cell r="B3962">
            <v>18</v>
          </cell>
          <cell r="C3962" t="str">
            <v>71300002USD-127-31</v>
          </cell>
          <cell r="D3962" t="str">
            <v>Cartera de préstamos e intereses (Pérdidas por incobrables)</v>
          </cell>
          <cell r="E3962">
            <v>55533.66</v>
          </cell>
          <cell r="F3962">
            <v>5.66</v>
          </cell>
          <cell r="G3962">
            <v>1.82</v>
          </cell>
          <cell r="H3962">
            <v>55537.5</v>
          </cell>
          <cell r="I3962">
            <v>55533.66</v>
          </cell>
          <cell r="J3962">
            <v>5.66</v>
          </cell>
          <cell r="K3962">
            <v>1.82</v>
          </cell>
          <cell r="L3962">
            <v>55537.5</v>
          </cell>
        </row>
        <row r="3963">
          <cell r="A3963" t="str">
            <v>7130000241</v>
          </cell>
          <cell r="B3963">
            <v>18</v>
          </cell>
          <cell r="C3963" t="str">
            <v>71300002USD-127-41</v>
          </cell>
          <cell r="D3963" t="str">
            <v>Cartera de préstamos e intereses (Pérdidas por incobrables)</v>
          </cell>
          <cell r="E3963">
            <v>11653.67</v>
          </cell>
          <cell r="F3963">
            <v>1873.7</v>
          </cell>
          <cell r="G3963">
            <v>0</v>
          </cell>
          <cell r="H3963">
            <v>13527.37</v>
          </cell>
          <cell r="I3963">
            <v>11653.67</v>
          </cell>
          <cell r="J3963">
            <v>1873.7</v>
          </cell>
          <cell r="K3963">
            <v>0</v>
          </cell>
          <cell r="L3963">
            <v>13527.37</v>
          </cell>
        </row>
        <row r="3964">
          <cell r="A3964" t="str">
            <v>72</v>
          </cell>
          <cell r="B3964">
            <v>2</v>
          </cell>
          <cell r="C3964">
            <v>72</v>
          </cell>
          <cell r="D3964" t="str">
            <v>COSTOS DE OTRAS OPERACIONES</v>
          </cell>
          <cell r="I3964">
            <v>98629.34</v>
          </cell>
          <cell r="J3964">
            <v>18962.53</v>
          </cell>
          <cell r="K3964">
            <v>8007.81</v>
          </cell>
          <cell r="L3964">
            <v>109584.06</v>
          </cell>
        </row>
        <row r="3965">
          <cell r="A3965" t="str">
            <v>724</v>
          </cell>
          <cell r="B3965">
            <v>3</v>
          </cell>
          <cell r="C3965">
            <v>724</v>
          </cell>
          <cell r="D3965" t="str">
            <v>PRESTACIÓN DE SERVICIOS</v>
          </cell>
          <cell r="I3965">
            <v>98629.34</v>
          </cell>
          <cell r="J3965">
            <v>18962.53</v>
          </cell>
          <cell r="K3965">
            <v>8007.81</v>
          </cell>
          <cell r="L3965">
            <v>109584.06</v>
          </cell>
        </row>
        <row r="3966">
          <cell r="A3966" t="str">
            <v>7240</v>
          </cell>
          <cell r="B3966">
            <v>4</v>
          </cell>
          <cell r="C3966">
            <v>7240</v>
          </cell>
          <cell r="D3966" t="str">
            <v>PRESTACIÓN DE SERVICIOS</v>
          </cell>
          <cell r="I3966">
            <v>98629.34</v>
          </cell>
          <cell r="J3966">
            <v>18962.53</v>
          </cell>
          <cell r="K3966">
            <v>8007.81</v>
          </cell>
          <cell r="L3966">
            <v>109584.06</v>
          </cell>
        </row>
        <row r="3967">
          <cell r="A3967" t="str">
            <v>7240</v>
          </cell>
          <cell r="B3967">
            <v>4</v>
          </cell>
          <cell r="C3967">
            <v>7240</v>
          </cell>
          <cell r="D3967" t="str">
            <v>PRESTACIÓN DE SERVICIOS</v>
          </cell>
          <cell r="I3967">
            <v>98629.34</v>
          </cell>
          <cell r="J3967">
            <v>18962.53</v>
          </cell>
          <cell r="K3967">
            <v>8007.81</v>
          </cell>
          <cell r="L3967">
            <v>109584.06</v>
          </cell>
        </row>
        <row r="3968">
          <cell r="A3968" t="str">
            <v>72400004 U</v>
          </cell>
          <cell r="B3968">
            <v>12</v>
          </cell>
          <cell r="C3968" t="str">
            <v>72400004 USD</v>
          </cell>
          <cell r="D3968" t="str">
            <v>Otros</v>
          </cell>
          <cell r="E3968">
            <v>98629.34</v>
          </cell>
          <cell r="F3968">
            <v>18962.53</v>
          </cell>
          <cell r="G3968">
            <v>8007.81</v>
          </cell>
          <cell r="H3968">
            <v>109584.06</v>
          </cell>
          <cell r="I3968">
            <v>98629.34</v>
          </cell>
          <cell r="J3968">
            <v>18962.53</v>
          </cell>
          <cell r="K3968">
            <v>8007.81</v>
          </cell>
          <cell r="L3968">
            <v>109584.06</v>
          </cell>
        </row>
        <row r="3969">
          <cell r="A3969" t="str">
            <v>7240000400</v>
          </cell>
          <cell r="B3969">
            <v>18</v>
          </cell>
          <cell r="C3969" t="str">
            <v>72400004USD-223-00</v>
          </cell>
          <cell r="D3969" t="str">
            <v>Otros (Otros Costos por Servicios Financieros)</v>
          </cell>
          <cell r="E3969">
            <v>98629.34</v>
          </cell>
          <cell r="F3969">
            <v>18962.53</v>
          </cell>
          <cell r="G3969">
            <v>8007.81</v>
          </cell>
          <cell r="H3969">
            <v>109584.06</v>
          </cell>
          <cell r="I3969">
            <v>98629.34</v>
          </cell>
          <cell r="J3969">
            <v>18962.53</v>
          </cell>
          <cell r="K3969">
            <v>8007.81</v>
          </cell>
          <cell r="L3969">
            <v>109584.06</v>
          </cell>
        </row>
        <row r="3970">
          <cell r="A3970" t="str">
            <v>8</v>
          </cell>
          <cell r="B3970">
            <v>1</v>
          </cell>
          <cell r="C3970">
            <v>8</v>
          </cell>
          <cell r="D3970" t="str">
            <v>GASTOS</v>
          </cell>
          <cell r="I3970">
            <v>21344047.789999999</v>
          </cell>
          <cell r="J3970">
            <v>2330903.6</v>
          </cell>
          <cell r="K3970">
            <v>316780.65999999997</v>
          </cell>
          <cell r="L3970">
            <v>23358170.73</v>
          </cell>
        </row>
        <row r="3971">
          <cell r="A3971" t="str">
            <v>81</v>
          </cell>
          <cell r="B3971">
            <v>2</v>
          </cell>
          <cell r="C3971">
            <v>81</v>
          </cell>
          <cell r="D3971" t="str">
            <v>GASTOS DE OPERACIÓN</v>
          </cell>
          <cell r="I3971">
            <v>19110797.280000001</v>
          </cell>
          <cell r="J3971">
            <v>2048555.49</v>
          </cell>
          <cell r="K3971">
            <v>211833.98</v>
          </cell>
          <cell r="L3971">
            <v>20947518.789999999</v>
          </cell>
        </row>
        <row r="3972">
          <cell r="A3972" t="str">
            <v>811</v>
          </cell>
          <cell r="B3972">
            <v>3</v>
          </cell>
          <cell r="C3972">
            <v>811</v>
          </cell>
          <cell r="D3972" t="str">
            <v>GASTOS DE FUNCIONARIOS Y EMPLEADOS</v>
          </cell>
          <cell r="I3972">
            <v>9553864.6300000008</v>
          </cell>
          <cell r="J3972">
            <v>889159.12</v>
          </cell>
          <cell r="K3972">
            <v>60539.72</v>
          </cell>
          <cell r="L3972">
            <v>10382484.029999999</v>
          </cell>
        </row>
        <row r="3973">
          <cell r="A3973" t="str">
            <v>8110</v>
          </cell>
          <cell r="B3973">
            <v>4</v>
          </cell>
          <cell r="C3973">
            <v>8110</v>
          </cell>
          <cell r="D3973" t="str">
            <v>GASTOS DE FUNCIONARIOS Y EMPLEADOS</v>
          </cell>
          <cell r="I3973">
            <v>9553864.6300000008</v>
          </cell>
          <cell r="J3973">
            <v>889159.12</v>
          </cell>
          <cell r="K3973">
            <v>60539.72</v>
          </cell>
          <cell r="L3973">
            <v>10382484.029999999</v>
          </cell>
        </row>
        <row r="3974">
          <cell r="A3974" t="str">
            <v>811001</v>
          </cell>
          <cell r="B3974">
            <v>6</v>
          </cell>
          <cell r="C3974">
            <v>811001</v>
          </cell>
          <cell r="D3974" t="str">
            <v>REMUNERACIONES</v>
          </cell>
          <cell r="I3974">
            <v>6407972.2300000004</v>
          </cell>
          <cell r="J3974">
            <v>597902.82999999996</v>
          </cell>
          <cell r="K3974">
            <v>8224.44</v>
          </cell>
          <cell r="L3974">
            <v>6997650.6200000001</v>
          </cell>
        </row>
        <row r="3975">
          <cell r="A3975" t="str">
            <v>81100101 U</v>
          </cell>
          <cell r="B3975">
            <v>12</v>
          </cell>
          <cell r="C3975" t="str">
            <v>81100101 USD</v>
          </cell>
          <cell r="D3975" t="str">
            <v>Salarios ordinarios</v>
          </cell>
          <cell r="E3975">
            <v>6203731.75</v>
          </cell>
          <cell r="F3975">
            <v>560285.69999999995</v>
          </cell>
          <cell r="G3975">
            <v>8224.44</v>
          </cell>
          <cell r="H3975">
            <v>6755793.0099999998</v>
          </cell>
          <cell r="I3975">
            <v>6203731.75</v>
          </cell>
          <cell r="J3975">
            <v>560285.69999999995</v>
          </cell>
          <cell r="K3975">
            <v>8224.44</v>
          </cell>
          <cell r="L3975">
            <v>6755793.0099999998</v>
          </cell>
        </row>
        <row r="3976">
          <cell r="A3976" t="str">
            <v>8110010100</v>
          </cell>
          <cell r="B3976">
            <v>18</v>
          </cell>
          <cell r="C3976" t="str">
            <v>81100101USD-145-00</v>
          </cell>
          <cell r="D3976" t="str">
            <v>Salarios ordinarios (Gastos de Personal (I) - Sueldos y Salarios)</v>
          </cell>
          <cell r="E3976">
            <v>4241628.41</v>
          </cell>
          <cell r="F3976">
            <v>391445.7</v>
          </cell>
          <cell r="G3976">
            <v>8224.44</v>
          </cell>
          <cell r="H3976">
            <v>4624849.67</v>
          </cell>
          <cell r="I3976">
            <v>4241628.41</v>
          </cell>
          <cell r="J3976">
            <v>391445.7</v>
          </cell>
          <cell r="K3976">
            <v>8224.44</v>
          </cell>
          <cell r="L3976">
            <v>4624849.67</v>
          </cell>
        </row>
        <row r="3977">
          <cell r="A3977" t="str">
            <v>8110010101</v>
          </cell>
          <cell r="B3977">
            <v>18</v>
          </cell>
          <cell r="C3977" t="str">
            <v>81100101USD-145-01</v>
          </cell>
          <cell r="D3977" t="str">
            <v>Salarios ordinarios (Gastos de Personal (I) - Sueldos y Salarios)</v>
          </cell>
          <cell r="E3977">
            <v>38225</v>
          </cell>
          <cell r="F3977">
            <v>3450</v>
          </cell>
          <cell r="G3977">
            <v>0</v>
          </cell>
          <cell r="H3977">
            <v>41675</v>
          </cell>
          <cell r="I3977">
            <v>38225</v>
          </cell>
          <cell r="J3977">
            <v>3450</v>
          </cell>
          <cell r="K3977">
            <v>0</v>
          </cell>
          <cell r="L3977">
            <v>41675</v>
          </cell>
        </row>
        <row r="3978">
          <cell r="A3978" t="str">
            <v>8110010102</v>
          </cell>
          <cell r="B3978">
            <v>18</v>
          </cell>
          <cell r="C3978" t="str">
            <v>81100101USD-145-02</v>
          </cell>
          <cell r="D3978" t="str">
            <v>Salarios ordinarios (Gastos de Personal (I) - Sueldos y Salarios)</v>
          </cell>
          <cell r="E3978">
            <v>94518.84</v>
          </cell>
          <cell r="F3978">
            <v>8610</v>
          </cell>
          <cell r="G3978">
            <v>0</v>
          </cell>
          <cell r="H3978">
            <v>103128.84</v>
          </cell>
          <cell r="I3978">
            <v>94518.84</v>
          </cell>
          <cell r="J3978">
            <v>8610</v>
          </cell>
          <cell r="K3978">
            <v>0</v>
          </cell>
          <cell r="L3978">
            <v>103128.84</v>
          </cell>
        </row>
        <row r="3979">
          <cell r="A3979" t="str">
            <v>8110010103</v>
          </cell>
          <cell r="B3979">
            <v>18</v>
          </cell>
          <cell r="C3979" t="str">
            <v>81100101USD-145-03</v>
          </cell>
          <cell r="D3979" t="str">
            <v>Salarios ordinarios (Gastos de Personal (I) - Sueldos y Salarios)</v>
          </cell>
          <cell r="E3979">
            <v>158209.99</v>
          </cell>
          <cell r="F3979">
            <v>14270</v>
          </cell>
          <cell r="G3979">
            <v>0</v>
          </cell>
          <cell r="H3979">
            <v>172479.99</v>
          </cell>
          <cell r="I3979">
            <v>158209.99</v>
          </cell>
          <cell r="J3979">
            <v>14270</v>
          </cell>
          <cell r="K3979">
            <v>0</v>
          </cell>
          <cell r="L3979">
            <v>172479.99</v>
          </cell>
        </row>
        <row r="3980">
          <cell r="A3980" t="str">
            <v>8110010104</v>
          </cell>
          <cell r="B3980">
            <v>18</v>
          </cell>
          <cell r="C3980" t="str">
            <v>81100101USD-145-04</v>
          </cell>
          <cell r="D3980" t="str">
            <v>Salarios ordinarios (Gastos de Personal (I) - Sueldos y Salarios)</v>
          </cell>
          <cell r="E3980">
            <v>74560.820000000007</v>
          </cell>
          <cell r="F3980">
            <v>6595</v>
          </cell>
          <cell r="G3980">
            <v>0</v>
          </cell>
          <cell r="H3980">
            <v>81155.820000000007</v>
          </cell>
          <cell r="I3980">
            <v>74560.820000000007</v>
          </cell>
          <cell r="J3980">
            <v>6595</v>
          </cell>
          <cell r="K3980">
            <v>0</v>
          </cell>
          <cell r="L3980">
            <v>81155.820000000007</v>
          </cell>
        </row>
        <row r="3981">
          <cell r="A3981" t="str">
            <v>8110010105</v>
          </cell>
          <cell r="B3981">
            <v>18</v>
          </cell>
          <cell r="C3981" t="str">
            <v>81100101USD-145-05</v>
          </cell>
          <cell r="D3981" t="str">
            <v>Salarios ordinarios (Gastos de Personal (I) - Sueldos y Salarios)</v>
          </cell>
          <cell r="E3981">
            <v>70750</v>
          </cell>
          <cell r="F3981">
            <v>5500</v>
          </cell>
          <cell r="G3981">
            <v>0</v>
          </cell>
          <cell r="H3981">
            <v>76250</v>
          </cell>
          <cell r="I3981">
            <v>70750</v>
          </cell>
          <cell r="J3981">
            <v>5500</v>
          </cell>
          <cell r="K3981">
            <v>0</v>
          </cell>
          <cell r="L3981">
            <v>76250</v>
          </cell>
        </row>
        <row r="3982">
          <cell r="A3982" t="str">
            <v>8110010107</v>
          </cell>
          <cell r="B3982">
            <v>18</v>
          </cell>
          <cell r="C3982" t="str">
            <v>81100101USD-145-07</v>
          </cell>
          <cell r="D3982" t="str">
            <v>Salarios ordinarios (Gastos de Personal (I) - Sueldos y Salarios)</v>
          </cell>
          <cell r="E3982">
            <v>116508.32</v>
          </cell>
          <cell r="F3982">
            <v>10325</v>
          </cell>
          <cell r="G3982">
            <v>0</v>
          </cell>
          <cell r="H3982">
            <v>126833.32</v>
          </cell>
          <cell r="I3982">
            <v>116508.32</v>
          </cell>
          <cell r="J3982">
            <v>10325</v>
          </cell>
          <cell r="K3982">
            <v>0</v>
          </cell>
          <cell r="L3982">
            <v>126833.32</v>
          </cell>
        </row>
        <row r="3983">
          <cell r="A3983" t="str">
            <v>8110010108</v>
          </cell>
          <cell r="B3983">
            <v>18</v>
          </cell>
          <cell r="C3983" t="str">
            <v>81100101USD-145-08</v>
          </cell>
          <cell r="D3983" t="str">
            <v>Salarios ordinarios (Gastos de Personal (I) - Sueldos y Salarios)</v>
          </cell>
          <cell r="E3983">
            <v>90033.34</v>
          </cell>
          <cell r="F3983">
            <v>8275</v>
          </cell>
          <cell r="G3983">
            <v>0</v>
          </cell>
          <cell r="H3983">
            <v>98308.34</v>
          </cell>
          <cell r="I3983">
            <v>90033.34</v>
          </cell>
          <cell r="J3983">
            <v>8275</v>
          </cell>
          <cell r="K3983">
            <v>0</v>
          </cell>
          <cell r="L3983">
            <v>98308.34</v>
          </cell>
        </row>
        <row r="3984">
          <cell r="A3984" t="str">
            <v>8110010110</v>
          </cell>
          <cell r="B3984">
            <v>18</v>
          </cell>
          <cell r="C3984" t="str">
            <v>81100101USD-145-10</v>
          </cell>
          <cell r="D3984" t="str">
            <v>Salarios ordinarios (Gastos de Personal (I) - Sueldos y Salarios)</v>
          </cell>
          <cell r="E3984">
            <v>63184.58</v>
          </cell>
          <cell r="F3984">
            <v>5100</v>
          </cell>
          <cell r="G3984">
            <v>0</v>
          </cell>
          <cell r="H3984">
            <v>68284.58</v>
          </cell>
          <cell r="I3984">
            <v>63184.58</v>
          </cell>
          <cell r="J3984">
            <v>5100</v>
          </cell>
          <cell r="K3984">
            <v>0</v>
          </cell>
          <cell r="L3984">
            <v>68284.58</v>
          </cell>
        </row>
        <row r="3985">
          <cell r="A3985" t="str">
            <v>8110010111</v>
          </cell>
          <cell r="B3985">
            <v>18</v>
          </cell>
          <cell r="C3985" t="str">
            <v>81100101USD-145-11</v>
          </cell>
          <cell r="D3985" t="str">
            <v>Salarios ordinarios (Gastos de Personal (I) - Sueldos y Salarios)</v>
          </cell>
          <cell r="E3985">
            <v>81181.67</v>
          </cell>
          <cell r="F3985">
            <v>7300</v>
          </cell>
          <cell r="G3985">
            <v>0</v>
          </cell>
          <cell r="H3985">
            <v>88481.67</v>
          </cell>
          <cell r="I3985">
            <v>81181.67</v>
          </cell>
          <cell r="J3985">
            <v>7300</v>
          </cell>
          <cell r="K3985">
            <v>0</v>
          </cell>
          <cell r="L3985">
            <v>88481.67</v>
          </cell>
        </row>
        <row r="3986">
          <cell r="A3986" t="str">
            <v>8110010112</v>
          </cell>
          <cell r="B3986">
            <v>18</v>
          </cell>
          <cell r="C3986" t="str">
            <v>81100101USD-145-12</v>
          </cell>
          <cell r="D3986" t="str">
            <v>Salarios ordinarios (Gastos de Personal (I) - Sueldos y Salarios)</v>
          </cell>
          <cell r="E3986">
            <v>117968.32000000001</v>
          </cell>
          <cell r="F3986">
            <v>9525</v>
          </cell>
          <cell r="G3986">
            <v>0</v>
          </cell>
          <cell r="H3986">
            <v>127493.32</v>
          </cell>
          <cell r="I3986">
            <v>117968.32000000001</v>
          </cell>
          <cell r="J3986">
            <v>9525</v>
          </cell>
          <cell r="K3986">
            <v>0</v>
          </cell>
          <cell r="L3986">
            <v>127493.32</v>
          </cell>
        </row>
        <row r="3987">
          <cell r="A3987" t="str">
            <v>8110010113</v>
          </cell>
          <cell r="B3987">
            <v>18</v>
          </cell>
          <cell r="C3987" t="str">
            <v>81100101USD-145-13</v>
          </cell>
          <cell r="D3987" t="str">
            <v>Salarios ordinarios (Gastos de Personal (I) - Sueldos y Salarios)</v>
          </cell>
          <cell r="E3987">
            <v>85520</v>
          </cell>
          <cell r="F3987">
            <v>7795</v>
          </cell>
          <cell r="G3987">
            <v>0</v>
          </cell>
          <cell r="H3987">
            <v>93315</v>
          </cell>
          <cell r="I3987">
            <v>85520</v>
          </cell>
          <cell r="J3987">
            <v>7795</v>
          </cell>
          <cell r="K3987">
            <v>0</v>
          </cell>
          <cell r="L3987">
            <v>93315</v>
          </cell>
        </row>
        <row r="3988">
          <cell r="A3988" t="str">
            <v>8110010117</v>
          </cell>
          <cell r="B3988">
            <v>18</v>
          </cell>
          <cell r="C3988" t="str">
            <v>81100101USD-145-17</v>
          </cell>
          <cell r="D3988" t="str">
            <v>Salarios ordinarios (Gastos de Personal (I) - Sueldos y Salarios)</v>
          </cell>
          <cell r="E3988">
            <v>92535.83</v>
          </cell>
          <cell r="F3988">
            <v>7800</v>
          </cell>
          <cell r="G3988">
            <v>0</v>
          </cell>
          <cell r="H3988">
            <v>100335.83</v>
          </cell>
          <cell r="I3988">
            <v>92535.83</v>
          </cell>
          <cell r="J3988">
            <v>7800</v>
          </cell>
          <cell r="K3988">
            <v>0</v>
          </cell>
          <cell r="L3988">
            <v>100335.83</v>
          </cell>
        </row>
        <row r="3989">
          <cell r="A3989" t="str">
            <v>8110010118</v>
          </cell>
          <cell r="B3989">
            <v>18</v>
          </cell>
          <cell r="C3989" t="str">
            <v>81100101USD-145-18</v>
          </cell>
          <cell r="D3989" t="str">
            <v>Salarios ordinarios (Gastos de Personal (I) - Sueldos y Salarios)</v>
          </cell>
          <cell r="E3989">
            <v>66599.990000000005</v>
          </cell>
          <cell r="F3989">
            <v>5375</v>
          </cell>
          <cell r="G3989">
            <v>0</v>
          </cell>
          <cell r="H3989">
            <v>71974.990000000005</v>
          </cell>
          <cell r="I3989">
            <v>66599.990000000005</v>
          </cell>
          <cell r="J3989">
            <v>5375</v>
          </cell>
          <cell r="K3989">
            <v>0</v>
          </cell>
          <cell r="L3989">
            <v>71974.990000000005</v>
          </cell>
        </row>
        <row r="3990">
          <cell r="A3990" t="str">
            <v>8110010119</v>
          </cell>
          <cell r="B3990">
            <v>18</v>
          </cell>
          <cell r="C3990" t="str">
            <v>81100101USD-145-19</v>
          </cell>
          <cell r="D3990" t="str">
            <v>Salarios ordinarios (Gastos de Personal (I) - Sueldos y Salarios)</v>
          </cell>
          <cell r="E3990">
            <v>78396.649999999994</v>
          </cell>
          <cell r="F3990">
            <v>5775</v>
          </cell>
          <cell r="G3990">
            <v>0</v>
          </cell>
          <cell r="H3990">
            <v>84171.65</v>
          </cell>
          <cell r="I3990">
            <v>78396.649999999994</v>
          </cell>
          <cell r="J3990">
            <v>5775</v>
          </cell>
          <cell r="K3990">
            <v>0</v>
          </cell>
          <cell r="L3990">
            <v>84171.65</v>
          </cell>
        </row>
        <row r="3991">
          <cell r="A3991" t="str">
            <v>8110010122</v>
          </cell>
          <cell r="B3991">
            <v>18</v>
          </cell>
          <cell r="C3991" t="str">
            <v>81100101USD-145-22</v>
          </cell>
          <cell r="D3991" t="str">
            <v>Salarios ordinarios (Gastos de Personal (I) - Sueldos y Salarios)</v>
          </cell>
          <cell r="E3991">
            <v>76003.33</v>
          </cell>
          <cell r="F3991">
            <v>6600</v>
          </cell>
          <cell r="G3991">
            <v>0</v>
          </cell>
          <cell r="H3991">
            <v>82603.33</v>
          </cell>
          <cell r="I3991">
            <v>76003.33</v>
          </cell>
          <cell r="J3991">
            <v>6600</v>
          </cell>
          <cell r="K3991">
            <v>0</v>
          </cell>
          <cell r="L3991">
            <v>82603.33</v>
          </cell>
        </row>
        <row r="3992">
          <cell r="A3992" t="str">
            <v>8110010123</v>
          </cell>
          <cell r="B3992">
            <v>18</v>
          </cell>
          <cell r="C3992" t="str">
            <v>81100101USD-145-23</v>
          </cell>
          <cell r="D3992" t="str">
            <v>Salarios ordinarios (Gastos de Personal (I) - Sueldos y Salarios)</v>
          </cell>
          <cell r="E3992">
            <v>82525</v>
          </cell>
          <cell r="F3992">
            <v>6300</v>
          </cell>
          <cell r="G3992">
            <v>0</v>
          </cell>
          <cell r="H3992">
            <v>88825</v>
          </cell>
          <cell r="I3992">
            <v>82525</v>
          </cell>
          <cell r="J3992">
            <v>6300</v>
          </cell>
          <cell r="K3992">
            <v>0</v>
          </cell>
          <cell r="L3992">
            <v>88825</v>
          </cell>
        </row>
        <row r="3993">
          <cell r="A3993" t="str">
            <v>8110010124</v>
          </cell>
          <cell r="B3993">
            <v>18</v>
          </cell>
          <cell r="C3993" t="str">
            <v>81100101USD-145-24</v>
          </cell>
          <cell r="D3993" t="str">
            <v>Salarios ordinarios (Gastos de Personal (I) - Sueldos y Salarios)</v>
          </cell>
          <cell r="E3993">
            <v>87920</v>
          </cell>
          <cell r="F3993">
            <v>7570</v>
          </cell>
          <cell r="G3993">
            <v>0</v>
          </cell>
          <cell r="H3993">
            <v>95490</v>
          </cell>
          <cell r="I3993">
            <v>87920</v>
          </cell>
          <cell r="J3993">
            <v>7570</v>
          </cell>
          <cell r="K3993">
            <v>0</v>
          </cell>
          <cell r="L3993">
            <v>95490</v>
          </cell>
        </row>
        <row r="3994">
          <cell r="A3994" t="str">
            <v>8110010125</v>
          </cell>
          <cell r="B3994">
            <v>18</v>
          </cell>
          <cell r="C3994" t="str">
            <v>81100101USD-145-25</v>
          </cell>
          <cell r="D3994" t="str">
            <v>Salarios ordinarios (Gastos de Personal (I) - Sueldos y Salarios)</v>
          </cell>
          <cell r="E3994">
            <v>29021.68</v>
          </cell>
          <cell r="F3994">
            <v>2280</v>
          </cell>
          <cell r="G3994">
            <v>0</v>
          </cell>
          <cell r="H3994">
            <v>31301.68</v>
          </cell>
          <cell r="I3994">
            <v>29021.68</v>
          </cell>
          <cell r="J3994">
            <v>2280</v>
          </cell>
          <cell r="K3994">
            <v>0</v>
          </cell>
          <cell r="L3994">
            <v>31301.68</v>
          </cell>
        </row>
        <row r="3995">
          <cell r="A3995" t="str">
            <v>8110010126</v>
          </cell>
          <cell r="B3995">
            <v>18</v>
          </cell>
          <cell r="C3995" t="str">
            <v>81100101USD-145-26</v>
          </cell>
          <cell r="D3995" t="str">
            <v>Salarios ordinarios (Gastos de Personal (I) - Sueldos y Salarios)</v>
          </cell>
          <cell r="E3995">
            <v>62868.33</v>
          </cell>
          <cell r="F3995">
            <v>4650</v>
          </cell>
          <cell r="G3995">
            <v>0</v>
          </cell>
          <cell r="H3995">
            <v>67518.33</v>
          </cell>
          <cell r="I3995">
            <v>62868.33</v>
          </cell>
          <cell r="J3995">
            <v>4650</v>
          </cell>
          <cell r="K3995">
            <v>0</v>
          </cell>
          <cell r="L3995">
            <v>67518.33</v>
          </cell>
        </row>
        <row r="3996">
          <cell r="A3996" t="str">
            <v>8110010127</v>
          </cell>
          <cell r="B3996">
            <v>18</v>
          </cell>
          <cell r="C3996" t="str">
            <v>81100101USD-145-27</v>
          </cell>
          <cell r="D3996" t="str">
            <v>Salarios ordinarios (Gastos de Personal (I) - Sueldos y Salarios)</v>
          </cell>
          <cell r="E3996">
            <v>68505</v>
          </cell>
          <cell r="F3996">
            <v>5840</v>
          </cell>
          <cell r="G3996">
            <v>0</v>
          </cell>
          <cell r="H3996">
            <v>74345</v>
          </cell>
          <cell r="I3996">
            <v>68505</v>
          </cell>
          <cell r="J3996">
            <v>5840</v>
          </cell>
          <cell r="K3996">
            <v>0</v>
          </cell>
          <cell r="L3996">
            <v>74345</v>
          </cell>
        </row>
        <row r="3997">
          <cell r="A3997" t="str">
            <v>8110010131</v>
          </cell>
          <cell r="B3997">
            <v>18</v>
          </cell>
          <cell r="C3997" t="str">
            <v>81100101USD-145-31</v>
          </cell>
          <cell r="D3997" t="str">
            <v>Salarios ordinarios (Gastos de Personal (I) - Sueldos y Salarios)</v>
          </cell>
          <cell r="E3997">
            <v>106943.32</v>
          </cell>
          <cell r="F3997">
            <v>9475</v>
          </cell>
          <cell r="G3997">
            <v>0</v>
          </cell>
          <cell r="H3997">
            <v>116418.32</v>
          </cell>
          <cell r="I3997">
            <v>106943.32</v>
          </cell>
          <cell r="J3997">
            <v>9475</v>
          </cell>
          <cell r="K3997">
            <v>0</v>
          </cell>
          <cell r="L3997">
            <v>116418.32</v>
          </cell>
        </row>
        <row r="3998">
          <cell r="A3998" t="str">
            <v>8110010141</v>
          </cell>
          <cell r="B3998">
            <v>18</v>
          </cell>
          <cell r="C3998" t="str">
            <v>81100101USD-145-41</v>
          </cell>
          <cell r="D3998" t="str">
            <v>Salarios ordinarios (Gastos de Personal (I) - Sueldos y Salarios)</v>
          </cell>
          <cell r="E3998">
            <v>128374.16</v>
          </cell>
          <cell r="F3998">
            <v>11000</v>
          </cell>
          <cell r="G3998">
            <v>0</v>
          </cell>
          <cell r="H3998">
            <v>139374.16</v>
          </cell>
          <cell r="I3998">
            <v>128374.16</v>
          </cell>
          <cell r="J3998">
            <v>11000</v>
          </cell>
          <cell r="K3998">
            <v>0</v>
          </cell>
          <cell r="L3998">
            <v>139374.16</v>
          </cell>
        </row>
        <row r="3999">
          <cell r="A3999" t="str">
            <v>8110010158</v>
          </cell>
          <cell r="B3999">
            <v>18</v>
          </cell>
          <cell r="C3999" t="str">
            <v>81100101USD-145-58</v>
          </cell>
          <cell r="D3999" t="str">
            <v>Salarios ordinarios (Gastos de Personal (I) - Sueldos y Salarios)</v>
          </cell>
          <cell r="E3999">
            <v>55744.17</v>
          </cell>
          <cell r="F3999">
            <v>4590</v>
          </cell>
          <cell r="G3999">
            <v>0</v>
          </cell>
          <cell r="H3999">
            <v>60334.17</v>
          </cell>
          <cell r="I3999">
            <v>55744.17</v>
          </cell>
          <cell r="J3999">
            <v>4590</v>
          </cell>
          <cell r="K3999">
            <v>0</v>
          </cell>
          <cell r="L3999">
            <v>60334.17</v>
          </cell>
        </row>
        <row r="4000">
          <cell r="A4000" t="str">
            <v>8110010159</v>
          </cell>
          <cell r="B4000">
            <v>18</v>
          </cell>
          <cell r="C4000" t="str">
            <v>81100101USD-145-59</v>
          </cell>
          <cell r="D4000" t="str">
            <v>Salarios ordinarios (Gastos de Personal (I) - Sueldos y Salarios)</v>
          </cell>
          <cell r="E4000">
            <v>36005</v>
          </cell>
          <cell r="F4000">
            <v>4840</v>
          </cell>
          <cell r="G4000">
            <v>0</v>
          </cell>
          <cell r="H4000">
            <v>40845</v>
          </cell>
          <cell r="I4000">
            <v>36005</v>
          </cell>
          <cell r="J4000">
            <v>4840</v>
          </cell>
          <cell r="K4000">
            <v>0</v>
          </cell>
          <cell r="L4000">
            <v>40845</v>
          </cell>
        </row>
        <row r="4001">
          <cell r="A4001" t="str">
            <v>81100102 U</v>
          </cell>
          <cell r="B4001">
            <v>12</v>
          </cell>
          <cell r="C4001" t="str">
            <v>81100102 USD</v>
          </cell>
          <cell r="D4001" t="str">
            <v>Salarios extraordinarios</v>
          </cell>
          <cell r="E4001">
            <v>204240.48</v>
          </cell>
          <cell r="F4001">
            <v>37617.129999999997</v>
          </cell>
          <cell r="G4001">
            <v>0</v>
          </cell>
          <cell r="H4001">
            <v>241857.61</v>
          </cell>
          <cell r="I4001">
            <v>204240.48</v>
          </cell>
          <cell r="J4001">
            <v>37617.129999999997</v>
          </cell>
          <cell r="K4001">
            <v>0</v>
          </cell>
          <cell r="L4001">
            <v>241857.61</v>
          </cell>
        </row>
        <row r="4002">
          <cell r="A4002" t="str">
            <v>8110010200</v>
          </cell>
          <cell r="B4002">
            <v>18</v>
          </cell>
          <cell r="C4002" t="str">
            <v>81100102USD-626-00</v>
          </cell>
          <cell r="D4002" t="str">
            <v>Salarios extraordinarios (Gastos de Personal (IX), Bonos, Extraordinarios)</v>
          </cell>
          <cell r="E4002">
            <v>182546.09</v>
          </cell>
          <cell r="F4002">
            <v>32247.7</v>
          </cell>
          <cell r="G4002">
            <v>0</v>
          </cell>
          <cell r="H4002">
            <v>214793.79</v>
          </cell>
          <cell r="I4002">
            <v>182546.09</v>
          </cell>
          <cell r="J4002">
            <v>32247.7</v>
          </cell>
          <cell r="K4002">
            <v>0</v>
          </cell>
          <cell r="L4002">
            <v>214793.79</v>
          </cell>
        </row>
        <row r="4003">
          <cell r="A4003" t="str">
            <v>8110010201</v>
          </cell>
          <cell r="B4003">
            <v>18</v>
          </cell>
          <cell r="C4003" t="str">
            <v>81100102USD-626-01</v>
          </cell>
          <cell r="D4003" t="str">
            <v>Salarios extraordinarios (Gastos de Personal (IX), Bonos, Extraordinarios)</v>
          </cell>
          <cell r="E4003">
            <v>95.01</v>
          </cell>
          <cell r="F4003">
            <v>26.67</v>
          </cell>
          <cell r="G4003">
            <v>0</v>
          </cell>
          <cell r="H4003">
            <v>121.68</v>
          </cell>
          <cell r="I4003">
            <v>95.01</v>
          </cell>
          <cell r="J4003">
            <v>26.67</v>
          </cell>
          <cell r="K4003">
            <v>0</v>
          </cell>
          <cell r="L4003">
            <v>121.68</v>
          </cell>
        </row>
        <row r="4004">
          <cell r="A4004" t="str">
            <v>8110010202</v>
          </cell>
          <cell r="B4004">
            <v>18</v>
          </cell>
          <cell r="C4004" t="str">
            <v>81100102USD-626-02</v>
          </cell>
          <cell r="D4004" t="str">
            <v>Salarios extraordinarios (Gastos de Personal (IX), Bonos, Extraordinarios)</v>
          </cell>
          <cell r="E4004">
            <v>1840.16</v>
          </cell>
          <cell r="F4004">
            <v>550.52</v>
          </cell>
          <cell r="G4004">
            <v>0</v>
          </cell>
          <cell r="H4004">
            <v>2390.6799999999998</v>
          </cell>
          <cell r="I4004">
            <v>1840.16</v>
          </cell>
          <cell r="J4004">
            <v>550.52</v>
          </cell>
          <cell r="K4004">
            <v>0</v>
          </cell>
          <cell r="L4004">
            <v>2390.6799999999998</v>
          </cell>
        </row>
        <row r="4005">
          <cell r="A4005" t="str">
            <v>8110010203</v>
          </cell>
          <cell r="B4005">
            <v>18</v>
          </cell>
          <cell r="C4005" t="str">
            <v>81100102USD-626-03</v>
          </cell>
          <cell r="D4005" t="str">
            <v>Salarios extraordinarios (Gastos de Personal (IX), Bonos, Extraordinarios)</v>
          </cell>
          <cell r="E4005">
            <v>111.67</v>
          </cell>
          <cell r="F4005">
            <v>50.84</v>
          </cell>
          <cell r="G4005">
            <v>0</v>
          </cell>
          <cell r="H4005">
            <v>162.51</v>
          </cell>
          <cell r="I4005">
            <v>111.67</v>
          </cell>
          <cell r="J4005">
            <v>50.84</v>
          </cell>
          <cell r="K4005">
            <v>0</v>
          </cell>
          <cell r="L4005">
            <v>162.51</v>
          </cell>
        </row>
        <row r="4006">
          <cell r="A4006" t="str">
            <v>8110010204</v>
          </cell>
          <cell r="B4006">
            <v>18</v>
          </cell>
          <cell r="C4006" t="str">
            <v>81100102USD-626-04</v>
          </cell>
          <cell r="D4006" t="str">
            <v>Salarios extraordinarios (Gastos de Personal (IX), Bonos, Extraordinarios)</v>
          </cell>
          <cell r="E4006">
            <v>33.64</v>
          </cell>
          <cell r="F4006">
            <v>0</v>
          </cell>
          <cell r="G4006">
            <v>0</v>
          </cell>
          <cell r="H4006">
            <v>33.64</v>
          </cell>
          <cell r="I4006">
            <v>33.64</v>
          </cell>
          <cell r="J4006">
            <v>0</v>
          </cell>
          <cell r="K4006">
            <v>0</v>
          </cell>
          <cell r="L4006">
            <v>33.64</v>
          </cell>
        </row>
        <row r="4007">
          <cell r="A4007" t="str">
            <v>8110010205</v>
          </cell>
          <cell r="B4007">
            <v>18</v>
          </cell>
          <cell r="C4007" t="str">
            <v>81100102USD-626-05</v>
          </cell>
          <cell r="D4007" t="str">
            <v>Salarios extraordinarios (Gastos de Personal (IX), Bonos, Extraordinarios)</v>
          </cell>
          <cell r="E4007">
            <v>2627.23</v>
          </cell>
          <cell r="F4007">
            <v>40</v>
          </cell>
          <cell r="G4007">
            <v>0</v>
          </cell>
          <cell r="H4007">
            <v>2667.23</v>
          </cell>
          <cell r="I4007">
            <v>2627.23</v>
          </cell>
          <cell r="J4007">
            <v>40</v>
          </cell>
          <cell r="K4007">
            <v>0</v>
          </cell>
          <cell r="L4007">
            <v>2667.23</v>
          </cell>
        </row>
        <row r="4008">
          <cell r="A4008" t="str">
            <v>8110010207</v>
          </cell>
          <cell r="B4008">
            <v>18</v>
          </cell>
          <cell r="C4008" t="str">
            <v>81100102USD-626-07</v>
          </cell>
          <cell r="D4008" t="str">
            <v>Salarios extraordinarios (Gastos de Personal (IX), Bonos, Extraordinarios)</v>
          </cell>
          <cell r="E4008">
            <v>4292.05</v>
          </cell>
          <cell r="F4008">
            <v>311.89999999999998</v>
          </cell>
          <cell r="G4008">
            <v>0</v>
          </cell>
          <cell r="H4008">
            <v>4603.95</v>
          </cell>
          <cell r="I4008">
            <v>4292.05</v>
          </cell>
          <cell r="J4008">
            <v>311.89999999999998</v>
          </cell>
          <cell r="K4008">
            <v>0</v>
          </cell>
          <cell r="L4008">
            <v>4603.95</v>
          </cell>
        </row>
        <row r="4009">
          <cell r="A4009" t="str">
            <v>8110010208</v>
          </cell>
          <cell r="B4009">
            <v>18</v>
          </cell>
          <cell r="C4009" t="str">
            <v>81100102USD-626-08</v>
          </cell>
          <cell r="D4009" t="str">
            <v>Salarios extraordinarios (Gastos de Personal (IX), Bonos, Extraordinarios)</v>
          </cell>
          <cell r="E4009">
            <v>111.67</v>
          </cell>
          <cell r="F4009">
            <v>64.17</v>
          </cell>
          <cell r="G4009">
            <v>0</v>
          </cell>
          <cell r="H4009">
            <v>175.84</v>
          </cell>
          <cell r="I4009">
            <v>111.67</v>
          </cell>
          <cell r="J4009">
            <v>64.17</v>
          </cell>
          <cell r="K4009">
            <v>0</v>
          </cell>
          <cell r="L4009">
            <v>175.84</v>
          </cell>
        </row>
        <row r="4010">
          <cell r="A4010" t="str">
            <v>8110010210</v>
          </cell>
          <cell r="B4010">
            <v>18</v>
          </cell>
          <cell r="C4010" t="str">
            <v>81100102USD-626-10</v>
          </cell>
          <cell r="D4010" t="str">
            <v>Salarios extraordinarios (Gastos de Personal (IX), Bonos, Extraordinarios)</v>
          </cell>
          <cell r="E4010">
            <v>290.01</v>
          </cell>
          <cell r="F4010">
            <v>26.67</v>
          </cell>
          <cell r="G4010">
            <v>0</v>
          </cell>
          <cell r="H4010">
            <v>316.68</v>
          </cell>
          <cell r="I4010">
            <v>290.01</v>
          </cell>
          <cell r="J4010">
            <v>26.67</v>
          </cell>
          <cell r="K4010">
            <v>0</v>
          </cell>
          <cell r="L4010">
            <v>316.68</v>
          </cell>
        </row>
        <row r="4011">
          <cell r="A4011" t="str">
            <v>8110010211</v>
          </cell>
          <cell r="B4011">
            <v>18</v>
          </cell>
          <cell r="C4011" t="str">
            <v>81100102USD-626-11</v>
          </cell>
          <cell r="D4011" t="str">
            <v>Salarios extraordinarios (Gastos de Personal (IX), Bonos, Extraordinarios)</v>
          </cell>
          <cell r="E4011">
            <v>1038.3399999999999</v>
          </cell>
          <cell r="F4011">
            <v>67.510000000000005</v>
          </cell>
          <cell r="G4011">
            <v>0</v>
          </cell>
          <cell r="H4011">
            <v>1105.8499999999999</v>
          </cell>
          <cell r="I4011">
            <v>1038.3399999999999</v>
          </cell>
          <cell r="J4011">
            <v>67.510000000000005</v>
          </cell>
          <cell r="K4011">
            <v>0</v>
          </cell>
          <cell r="L4011">
            <v>1105.8499999999999</v>
          </cell>
        </row>
        <row r="4012">
          <cell r="A4012" t="str">
            <v>8110010212</v>
          </cell>
          <cell r="B4012">
            <v>18</v>
          </cell>
          <cell r="C4012" t="str">
            <v>81100102USD-626-12</v>
          </cell>
          <cell r="D4012" t="str">
            <v>Salarios extraordinarios (Gastos de Personal (IX), Bonos, Extraordinarios)</v>
          </cell>
          <cell r="E4012">
            <v>95</v>
          </cell>
          <cell r="F4012">
            <v>64.17</v>
          </cell>
          <cell r="G4012">
            <v>0</v>
          </cell>
          <cell r="H4012">
            <v>159.16999999999999</v>
          </cell>
          <cell r="I4012">
            <v>95</v>
          </cell>
          <cell r="J4012">
            <v>64.17</v>
          </cell>
          <cell r="K4012">
            <v>0</v>
          </cell>
          <cell r="L4012">
            <v>159.16999999999999</v>
          </cell>
        </row>
        <row r="4013">
          <cell r="A4013" t="str">
            <v>8110010213</v>
          </cell>
          <cell r="B4013">
            <v>18</v>
          </cell>
          <cell r="C4013" t="str">
            <v>81100102USD-626-13</v>
          </cell>
          <cell r="D4013" t="str">
            <v>Salarios extraordinarios (Gastos de Personal (IX), Bonos, Extraordinarios)</v>
          </cell>
          <cell r="E4013">
            <v>711.34</v>
          </cell>
          <cell r="F4013">
            <v>2593.17</v>
          </cell>
          <cell r="G4013">
            <v>0</v>
          </cell>
          <cell r="H4013">
            <v>3304.51</v>
          </cell>
          <cell r="I4013">
            <v>711.34</v>
          </cell>
          <cell r="J4013">
            <v>2593.17</v>
          </cell>
          <cell r="K4013">
            <v>0</v>
          </cell>
          <cell r="L4013">
            <v>3304.51</v>
          </cell>
        </row>
        <row r="4014">
          <cell r="A4014" t="str">
            <v>8110010217</v>
          </cell>
          <cell r="B4014">
            <v>18</v>
          </cell>
          <cell r="C4014" t="str">
            <v>81100102USD-626-17</v>
          </cell>
          <cell r="D4014" t="str">
            <v>Salarios extraordinarios (Gastos de Personal (IX), Bonos, Extraordinarios)</v>
          </cell>
          <cell r="E4014">
            <v>128.34</v>
          </cell>
          <cell r="F4014">
            <v>60.84</v>
          </cell>
          <cell r="G4014">
            <v>0</v>
          </cell>
          <cell r="H4014">
            <v>189.18</v>
          </cell>
          <cell r="I4014">
            <v>128.34</v>
          </cell>
          <cell r="J4014">
            <v>60.84</v>
          </cell>
          <cell r="K4014">
            <v>0</v>
          </cell>
          <cell r="L4014">
            <v>189.18</v>
          </cell>
        </row>
        <row r="4015">
          <cell r="A4015" t="str">
            <v>8110010218</v>
          </cell>
          <cell r="B4015">
            <v>18</v>
          </cell>
          <cell r="C4015" t="str">
            <v>81100102USD-626-18</v>
          </cell>
          <cell r="D4015" t="str">
            <v>Salarios extraordinarios (Gastos de Personal (IX), Bonos, Extraordinarios)</v>
          </cell>
          <cell r="E4015">
            <v>145.84</v>
          </cell>
          <cell r="F4015">
            <v>68.34</v>
          </cell>
          <cell r="G4015">
            <v>0</v>
          </cell>
          <cell r="H4015">
            <v>214.18</v>
          </cell>
          <cell r="I4015">
            <v>145.84</v>
          </cell>
          <cell r="J4015">
            <v>68.34</v>
          </cell>
          <cell r="K4015">
            <v>0</v>
          </cell>
          <cell r="L4015">
            <v>214.18</v>
          </cell>
        </row>
        <row r="4016">
          <cell r="A4016" t="str">
            <v>8110010219</v>
          </cell>
          <cell r="B4016">
            <v>18</v>
          </cell>
          <cell r="C4016" t="str">
            <v>81100102USD-626-19</v>
          </cell>
          <cell r="D4016" t="str">
            <v>Salarios extraordinarios (Gastos de Personal (IX), Bonos, Extraordinarios)</v>
          </cell>
          <cell r="E4016">
            <v>106.67</v>
          </cell>
          <cell r="F4016">
            <v>46.67</v>
          </cell>
          <cell r="G4016">
            <v>0</v>
          </cell>
          <cell r="H4016">
            <v>153.34</v>
          </cell>
          <cell r="I4016">
            <v>106.67</v>
          </cell>
          <cell r="J4016">
            <v>46.67</v>
          </cell>
          <cell r="K4016">
            <v>0</v>
          </cell>
          <cell r="L4016">
            <v>153.34</v>
          </cell>
        </row>
        <row r="4017">
          <cell r="A4017" t="str">
            <v>8110010222</v>
          </cell>
          <cell r="B4017">
            <v>18</v>
          </cell>
          <cell r="C4017" t="str">
            <v>81100102USD-626-22</v>
          </cell>
          <cell r="D4017" t="str">
            <v>Salarios extraordinarios (Gastos de Personal (IX), Bonos, Extraordinarios)</v>
          </cell>
          <cell r="E4017">
            <v>66.66</v>
          </cell>
          <cell r="F4017">
            <v>33.33</v>
          </cell>
          <cell r="G4017">
            <v>0</v>
          </cell>
          <cell r="H4017">
            <v>99.99</v>
          </cell>
          <cell r="I4017">
            <v>66.66</v>
          </cell>
          <cell r="J4017">
            <v>33.33</v>
          </cell>
          <cell r="K4017">
            <v>0</v>
          </cell>
          <cell r="L4017">
            <v>99.99</v>
          </cell>
        </row>
        <row r="4018">
          <cell r="A4018" t="str">
            <v>8110010223</v>
          </cell>
          <cell r="B4018">
            <v>18</v>
          </cell>
          <cell r="C4018" t="str">
            <v>81100102USD-626-23</v>
          </cell>
          <cell r="D4018" t="str">
            <v>Salarios extraordinarios (Gastos de Personal (IX), Bonos, Extraordinarios)</v>
          </cell>
          <cell r="E4018">
            <v>121.66</v>
          </cell>
          <cell r="F4018">
            <v>47.5</v>
          </cell>
          <cell r="G4018">
            <v>0</v>
          </cell>
          <cell r="H4018">
            <v>169.16</v>
          </cell>
          <cell r="I4018">
            <v>121.66</v>
          </cell>
          <cell r="J4018">
            <v>47.5</v>
          </cell>
          <cell r="K4018">
            <v>0</v>
          </cell>
          <cell r="L4018">
            <v>169.16</v>
          </cell>
        </row>
        <row r="4019">
          <cell r="A4019" t="str">
            <v>8110010224</v>
          </cell>
          <cell r="B4019">
            <v>18</v>
          </cell>
          <cell r="C4019" t="str">
            <v>81100102USD-626-24</v>
          </cell>
          <cell r="D4019" t="str">
            <v>Salarios extraordinarios (Gastos de Personal (IX), Bonos, Extraordinarios)</v>
          </cell>
          <cell r="E4019">
            <v>181.08</v>
          </cell>
          <cell r="F4019">
            <v>186.96</v>
          </cell>
          <cell r="G4019">
            <v>0</v>
          </cell>
          <cell r="H4019">
            <v>368.04</v>
          </cell>
          <cell r="I4019">
            <v>181.08</v>
          </cell>
          <cell r="J4019">
            <v>186.96</v>
          </cell>
          <cell r="K4019">
            <v>0</v>
          </cell>
          <cell r="L4019">
            <v>368.04</v>
          </cell>
        </row>
        <row r="4020">
          <cell r="A4020" t="str">
            <v>8110010225</v>
          </cell>
          <cell r="B4020">
            <v>18</v>
          </cell>
          <cell r="C4020" t="str">
            <v>81100102USD-626-25</v>
          </cell>
          <cell r="D4020" t="str">
            <v>Salarios extraordinarios (Gastos de Personal (IX), Bonos, Extraordinarios)</v>
          </cell>
          <cell r="E4020">
            <v>33.5</v>
          </cell>
          <cell r="F4020">
            <v>46</v>
          </cell>
          <cell r="G4020">
            <v>0</v>
          </cell>
          <cell r="H4020">
            <v>79.5</v>
          </cell>
          <cell r="I4020">
            <v>33.5</v>
          </cell>
          <cell r="J4020">
            <v>46</v>
          </cell>
          <cell r="K4020">
            <v>0</v>
          </cell>
          <cell r="L4020">
            <v>79.5</v>
          </cell>
        </row>
        <row r="4021">
          <cell r="A4021" t="str">
            <v>8110010226</v>
          </cell>
          <cell r="B4021">
            <v>18</v>
          </cell>
          <cell r="C4021" t="str">
            <v>81100102USD-626-26</v>
          </cell>
          <cell r="D4021" t="str">
            <v>Salarios extraordinarios (Gastos de Personal (IX), Bonos, Extraordinarios)</v>
          </cell>
          <cell r="E4021">
            <v>113.34</v>
          </cell>
          <cell r="F4021">
            <v>56.67</v>
          </cell>
          <cell r="G4021">
            <v>0</v>
          </cell>
          <cell r="H4021">
            <v>170.01</v>
          </cell>
          <cell r="I4021">
            <v>113.34</v>
          </cell>
          <cell r="J4021">
            <v>56.67</v>
          </cell>
          <cell r="K4021">
            <v>0</v>
          </cell>
          <cell r="L4021">
            <v>170.01</v>
          </cell>
        </row>
        <row r="4022">
          <cell r="A4022" t="str">
            <v>8110010227</v>
          </cell>
          <cell r="B4022">
            <v>18</v>
          </cell>
          <cell r="C4022" t="str">
            <v>81100102USD-626-27</v>
          </cell>
          <cell r="D4022" t="str">
            <v>Salarios extraordinarios (Gastos de Personal (IX), Bonos, Extraordinarios)</v>
          </cell>
          <cell r="E4022">
            <v>761.67</v>
          </cell>
          <cell r="F4022">
            <v>30</v>
          </cell>
          <cell r="G4022">
            <v>0</v>
          </cell>
          <cell r="H4022">
            <v>791.67</v>
          </cell>
          <cell r="I4022">
            <v>761.67</v>
          </cell>
          <cell r="J4022">
            <v>30</v>
          </cell>
          <cell r="K4022">
            <v>0</v>
          </cell>
          <cell r="L4022">
            <v>791.67</v>
          </cell>
        </row>
        <row r="4023">
          <cell r="A4023" t="str">
            <v>8110010231</v>
          </cell>
          <cell r="B4023">
            <v>18</v>
          </cell>
          <cell r="C4023" t="str">
            <v>81100102USD-626-31</v>
          </cell>
          <cell r="D4023" t="str">
            <v>Salarios extraordinarios (Gastos de Personal (IX), Bonos, Extraordinarios)</v>
          </cell>
          <cell r="E4023">
            <v>1801.59</v>
          </cell>
          <cell r="F4023">
            <v>325.42</v>
          </cell>
          <cell r="G4023">
            <v>0</v>
          </cell>
          <cell r="H4023">
            <v>2127.0100000000002</v>
          </cell>
          <cell r="I4023">
            <v>1801.59</v>
          </cell>
          <cell r="J4023">
            <v>325.42</v>
          </cell>
          <cell r="K4023">
            <v>0</v>
          </cell>
          <cell r="L4023">
            <v>2127.0100000000002</v>
          </cell>
        </row>
        <row r="4024">
          <cell r="A4024" t="str">
            <v>8110010241</v>
          </cell>
          <cell r="B4024">
            <v>18</v>
          </cell>
          <cell r="C4024" t="str">
            <v>81100102USD-626-41</v>
          </cell>
          <cell r="D4024" t="str">
            <v>Salarios extraordinarios (Gastos de Personal (IX), Bonos, Extraordinarios)</v>
          </cell>
          <cell r="E4024">
            <v>1555.6</v>
          </cell>
          <cell r="F4024">
            <v>60</v>
          </cell>
          <cell r="G4024">
            <v>0</v>
          </cell>
          <cell r="H4024">
            <v>1615.6</v>
          </cell>
          <cell r="I4024">
            <v>1555.6</v>
          </cell>
          <cell r="J4024">
            <v>60</v>
          </cell>
          <cell r="K4024">
            <v>0</v>
          </cell>
          <cell r="L4024">
            <v>1615.6</v>
          </cell>
        </row>
        <row r="4025">
          <cell r="A4025" t="str">
            <v>8110010258</v>
          </cell>
          <cell r="B4025">
            <v>18</v>
          </cell>
          <cell r="C4025" t="str">
            <v>81100102USD-626-58</v>
          </cell>
          <cell r="D4025" t="str">
            <v>Salarios extraordinarios (Gastos de Personal (IX), Bonos, Extraordinarios)</v>
          </cell>
          <cell r="E4025">
            <v>3606.29</v>
          </cell>
          <cell r="F4025">
            <v>278.75</v>
          </cell>
          <cell r="G4025">
            <v>0</v>
          </cell>
          <cell r="H4025">
            <v>3885.04</v>
          </cell>
          <cell r="I4025">
            <v>3606.29</v>
          </cell>
          <cell r="J4025">
            <v>278.75</v>
          </cell>
          <cell r="K4025">
            <v>0</v>
          </cell>
          <cell r="L4025">
            <v>3885.04</v>
          </cell>
        </row>
        <row r="4026">
          <cell r="A4026" t="str">
            <v>8110010259</v>
          </cell>
          <cell r="B4026">
            <v>18</v>
          </cell>
          <cell r="C4026" t="str">
            <v>81100102USD-626-59</v>
          </cell>
          <cell r="D4026" t="str">
            <v>Salarios extraordinarios (Gastos de Personal (IX), Bonos, Extraordinarios)</v>
          </cell>
          <cell r="E4026">
            <v>1826.03</v>
          </cell>
          <cell r="F4026">
            <v>333.33</v>
          </cell>
          <cell r="G4026">
            <v>0</v>
          </cell>
          <cell r="H4026">
            <v>2159.36</v>
          </cell>
          <cell r="I4026">
            <v>1826.03</v>
          </cell>
          <cell r="J4026">
            <v>333.33</v>
          </cell>
          <cell r="K4026">
            <v>0</v>
          </cell>
          <cell r="L4026">
            <v>2159.36</v>
          </cell>
        </row>
        <row r="4027">
          <cell r="A4027" t="str">
            <v>811002</v>
          </cell>
          <cell r="B4027">
            <v>6</v>
          </cell>
          <cell r="C4027">
            <v>811002</v>
          </cell>
          <cell r="D4027" t="str">
            <v>PRESTACIONES AL PERSONAL</v>
          </cell>
          <cell r="I4027">
            <v>2590901.7400000002</v>
          </cell>
          <cell r="J4027">
            <v>238304.43</v>
          </cell>
          <cell r="K4027">
            <v>47570.79</v>
          </cell>
          <cell r="L4027">
            <v>2781635.38</v>
          </cell>
        </row>
        <row r="4028">
          <cell r="A4028" t="str">
            <v>8110020101</v>
          </cell>
          <cell r="B4028">
            <v>14</v>
          </cell>
          <cell r="C4028" t="str">
            <v>8110020101 USD</v>
          </cell>
          <cell r="D4028" t="str">
            <v>Aguinaldos</v>
          </cell>
          <cell r="E4028">
            <v>531097.46</v>
          </cell>
          <cell r="F4028">
            <v>61597.8</v>
          </cell>
          <cell r="G4028">
            <v>30798.9</v>
          </cell>
          <cell r="H4028">
            <v>561896.36</v>
          </cell>
          <cell r="I4028">
            <v>531097.46</v>
          </cell>
          <cell r="J4028">
            <v>61597.8</v>
          </cell>
          <cell r="K4028">
            <v>30798.9</v>
          </cell>
          <cell r="L4028">
            <v>561896.36</v>
          </cell>
        </row>
        <row r="4029">
          <cell r="A4029" t="str">
            <v>811002010001</v>
          </cell>
          <cell r="B4029">
            <v>20</v>
          </cell>
          <cell r="C4029" t="str">
            <v>8110020101USD-467-00</v>
          </cell>
          <cell r="D4029" t="str">
            <v>Aguinaldos (Gastos de Personal (XI) - extra salaries)</v>
          </cell>
          <cell r="E4029">
            <v>366391.87</v>
          </cell>
          <cell r="F4029">
            <v>52264.78</v>
          </cell>
          <cell r="G4029">
            <v>30798.9</v>
          </cell>
          <cell r="H4029">
            <v>387857.75</v>
          </cell>
          <cell r="I4029">
            <v>366391.87</v>
          </cell>
          <cell r="J4029">
            <v>52264.78</v>
          </cell>
          <cell r="K4029">
            <v>30798.9</v>
          </cell>
          <cell r="L4029">
            <v>387857.75</v>
          </cell>
        </row>
        <row r="4030">
          <cell r="A4030" t="str">
            <v>811002010101</v>
          </cell>
          <cell r="B4030">
            <v>20</v>
          </cell>
          <cell r="C4030" t="str">
            <v>8110020101USD-467-01</v>
          </cell>
          <cell r="D4030" t="str">
            <v>Aguinaldos (Gastos de Personal (XI) - extra salaries)</v>
          </cell>
          <cell r="E4030">
            <v>3209.18</v>
          </cell>
          <cell r="F4030">
            <v>188.77</v>
          </cell>
          <cell r="G4030">
            <v>0</v>
          </cell>
          <cell r="H4030">
            <v>3397.95</v>
          </cell>
          <cell r="I4030">
            <v>3209.18</v>
          </cell>
          <cell r="J4030">
            <v>188.77</v>
          </cell>
          <cell r="K4030">
            <v>0</v>
          </cell>
          <cell r="L4030">
            <v>3397.95</v>
          </cell>
        </row>
        <row r="4031">
          <cell r="A4031" t="str">
            <v>811002010201</v>
          </cell>
          <cell r="B4031">
            <v>20</v>
          </cell>
          <cell r="C4031" t="str">
            <v>8110020101USD-467-02</v>
          </cell>
          <cell r="D4031" t="str">
            <v>Aguinaldos (Gastos de Personal (XI) - extra salaries)</v>
          </cell>
          <cell r="E4031">
            <v>7876.94</v>
          </cell>
          <cell r="F4031">
            <v>471.11</v>
          </cell>
          <cell r="G4031">
            <v>0</v>
          </cell>
          <cell r="H4031">
            <v>8348.0499999999993</v>
          </cell>
          <cell r="I4031">
            <v>7876.94</v>
          </cell>
          <cell r="J4031">
            <v>471.11</v>
          </cell>
          <cell r="K4031">
            <v>0</v>
          </cell>
          <cell r="L4031">
            <v>8348.0499999999993</v>
          </cell>
        </row>
        <row r="4032">
          <cell r="A4032" t="str">
            <v>811002010301</v>
          </cell>
          <cell r="B4032">
            <v>20</v>
          </cell>
          <cell r="C4032" t="str">
            <v>8110020101USD-467-03</v>
          </cell>
          <cell r="D4032" t="str">
            <v>Aguinaldos (Gastos de Personal (XI) - extra salaries)</v>
          </cell>
          <cell r="E4032">
            <v>13603.31</v>
          </cell>
          <cell r="F4032">
            <v>796.13</v>
          </cell>
          <cell r="G4032">
            <v>0</v>
          </cell>
          <cell r="H4032">
            <v>14399.44</v>
          </cell>
          <cell r="I4032">
            <v>13603.31</v>
          </cell>
          <cell r="J4032">
            <v>796.13</v>
          </cell>
          <cell r="K4032">
            <v>0</v>
          </cell>
          <cell r="L4032">
            <v>14399.44</v>
          </cell>
        </row>
        <row r="4033">
          <cell r="A4033" t="str">
            <v>811002010401</v>
          </cell>
          <cell r="B4033">
            <v>20</v>
          </cell>
          <cell r="C4033" t="str">
            <v>8110020101USD-467-04</v>
          </cell>
          <cell r="D4033" t="str">
            <v>Aguinaldos (Gastos de Personal (XI) - extra salaries)</v>
          </cell>
          <cell r="E4033">
            <v>6296.12</v>
          </cell>
          <cell r="F4033">
            <v>378.09</v>
          </cell>
          <cell r="G4033">
            <v>0</v>
          </cell>
          <cell r="H4033">
            <v>6674.21</v>
          </cell>
          <cell r="I4033">
            <v>6296.12</v>
          </cell>
          <cell r="J4033">
            <v>378.09</v>
          </cell>
          <cell r="K4033">
            <v>0</v>
          </cell>
          <cell r="L4033">
            <v>6674.21</v>
          </cell>
        </row>
        <row r="4034">
          <cell r="A4034" t="str">
            <v>811002010501</v>
          </cell>
          <cell r="B4034">
            <v>20</v>
          </cell>
          <cell r="C4034" t="str">
            <v>8110020101USD-467-05</v>
          </cell>
          <cell r="D4034" t="str">
            <v>Aguinaldos (Gastos de Personal (XI) - extra salaries)</v>
          </cell>
          <cell r="E4034">
            <v>5886.58</v>
          </cell>
          <cell r="F4034">
            <v>300.94</v>
          </cell>
          <cell r="G4034">
            <v>0</v>
          </cell>
          <cell r="H4034">
            <v>6187.52</v>
          </cell>
          <cell r="I4034">
            <v>5886.58</v>
          </cell>
          <cell r="J4034">
            <v>300.94</v>
          </cell>
          <cell r="K4034">
            <v>0</v>
          </cell>
          <cell r="L4034">
            <v>6187.52</v>
          </cell>
        </row>
        <row r="4035">
          <cell r="A4035" t="str">
            <v>811002010701</v>
          </cell>
          <cell r="B4035">
            <v>20</v>
          </cell>
          <cell r="C4035" t="str">
            <v>8110020101USD-467-07</v>
          </cell>
          <cell r="D4035" t="str">
            <v>Aguinaldos (Gastos de Personal (XI) - extra salaries)</v>
          </cell>
          <cell r="E4035">
            <v>9929.11</v>
          </cell>
          <cell r="F4035">
            <v>591.49</v>
          </cell>
          <cell r="G4035">
            <v>0</v>
          </cell>
          <cell r="H4035">
            <v>10520.6</v>
          </cell>
          <cell r="I4035">
            <v>9929.11</v>
          </cell>
          <cell r="J4035">
            <v>591.49</v>
          </cell>
          <cell r="K4035">
            <v>0</v>
          </cell>
          <cell r="L4035">
            <v>10520.6</v>
          </cell>
        </row>
        <row r="4036">
          <cell r="A4036" t="str">
            <v>811002010801</v>
          </cell>
          <cell r="B4036">
            <v>20</v>
          </cell>
          <cell r="C4036" t="str">
            <v>8110020101USD-467-08</v>
          </cell>
          <cell r="D4036" t="str">
            <v>Aguinaldos (Gastos de Personal (XI) - extra salaries)</v>
          </cell>
          <cell r="E4036">
            <v>7499.88</v>
          </cell>
          <cell r="F4036">
            <v>452.78</v>
          </cell>
          <cell r="G4036">
            <v>0</v>
          </cell>
          <cell r="H4036">
            <v>7952.66</v>
          </cell>
          <cell r="I4036">
            <v>7499.88</v>
          </cell>
          <cell r="J4036">
            <v>452.78</v>
          </cell>
          <cell r="K4036">
            <v>0</v>
          </cell>
          <cell r="L4036">
            <v>7952.66</v>
          </cell>
        </row>
        <row r="4037">
          <cell r="A4037" t="str">
            <v>811002011001</v>
          </cell>
          <cell r="B4037">
            <v>20</v>
          </cell>
          <cell r="C4037" t="str">
            <v>8110020101USD-467-10</v>
          </cell>
          <cell r="D4037" t="str">
            <v>Aguinaldos (Gastos de Personal (XI) - extra salaries)</v>
          </cell>
          <cell r="E4037">
            <v>5412.88</v>
          </cell>
          <cell r="F4037">
            <v>279.05</v>
          </cell>
          <cell r="G4037">
            <v>0</v>
          </cell>
          <cell r="H4037">
            <v>5691.93</v>
          </cell>
          <cell r="I4037">
            <v>5412.88</v>
          </cell>
          <cell r="J4037">
            <v>279.05</v>
          </cell>
          <cell r="K4037">
            <v>0</v>
          </cell>
          <cell r="L4037">
            <v>5691.93</v>
          </cell>
        </row>
        <row r="4038">
          <cell r="A4038" t="str">
            <v>811002011101</v>
          </cell>
          <cell r="B4038">
            <v>20</v>
          </cell>
          <cell r="C4038" t="str">
            <v>8110020101USD-467-11</v>
          </cell>
          <cell r="D4038" t="str">
            <v>Aguinaldos (Gastos de Personal (XI) - extra salaries)</v>
          </cell>
          <cell r="E4038">
            <v>6817.69</v>
          </cell>
          <cell r="F4038">
            <v>399.43</v>
          </cell>
          <cell r="G4038">
            <v>0</v>
          </cell>
          <cell r="H4038">
            <v>7217.12</v>
          </cell>
          <cell r="I4038">
            <v>6817.69</v>
          </cell>
          <cell r="J4038">
            <v>399.43</v>
          </cell>
          <cell r="K4038">
            <v>0</v>
          </cell>
          <cell r="L4038">
            <v>7217.12</v>
          </cell>
        </row>
        <row r="4039">
          <cell r="A4039" t="str">
            <v>811002011201</v>
          </cell>
          <cell r="B4039">
            <v>20</v>
          </cell>
          <cell r="C4039" t="str">
            <v>8110020101USD-467-12</v>
          </cell>
          <cell r="D4039" t="str">
            <v>Aguinaldos (Gastos de Personal (XI) - extra salaries)</v>
          </cell>
          <cell r="E4039">
            <v>9810.6</v>
          </cell>
          <cell r="F4039">
            <v>521.16999999999996</v>
          </cell>
          <cell r="G4039">
            <v>0</v>
          </cell>
          <cell r="H4039">
            <v>10331.77</v>
          </cell>
          <cell r="I4039">
            <v>9810.6</v>
          </cell>
          <cell r="J4039">
            <v>521.16999999999996</v>
          </cell>
          <cell r="K4039">
            <v>0</v>
          </cell>
          <cell r="L4039">
            <v>10331.77</v>
          </cell>
        </row>
        <row r="4040">
          <cell r="A4040" t="str">
            <v>811002011301</v>
          </cell>
          <cell r="B4040">
            <v>20</v>
          </cell>
          <cell r="C4040" t="str">
            <v>8110020101USD-467-13</v>
          </cell>
          <cell r="D4040" t="str">
            <v>Aguinaldos (Gastos de Personal (XI) - extra salaries)</v>
          </cell>
          <cell r="E4040">
            <v>7132.93</v>
          </cell>
          <cell r="F4040">
            <v>426.52</v>
          </cell>
          <cell r="G4040">
            <v>0</v>
          </cell>
          <cell r="H4040">
            <v>7559.45</v>
          </cell>
          <cell r="I4040">
            <v>7132.93</v>
          </cell>
          <cell r="J4040">
            <v>426.52</v>
          </cell>
          <cell r="K4040">
            <v>0</v>
          </cell>
          <cell r="L4040">
            <v>7559.45</v>
          </cell>
        </row>
        <row r="4041">
          <cell r="A4041" t="str">
            <v>811002011701</v>
          </cell>
          <cell r="B4041">
            <v>20</v>
          </cell>
          <cell r="C4041" t="str">
            <v>8110020101USD-467-17</v>
          </cell>
          <cell r="D4041" t="str">
            <v>Aguinaldos (Gastos de Personal (XI) - extra salaries)</v>
          </cell>
          <cell r="E4041">
            <v>7735.14</v>
          </cell>
          <cell r="F4041">
            <v>440.47</v>
          </cell>
          <cell r="G4041">
            <v>0</v>
          </cell>
          <cell r="H4041">
            <v>8175.61</v>
          </cell>
          <cell r="I4041">
            <v>7735.14</v>
          </cell>
          <cell r="J4041">
            <v>440.47</v>
          </cell>
          <cell r="K4041">
            <v>0</v>
          </cell>
          <cell r="L4041">
            <v>8175.61</v>
          </cell>
        </row>
        <row r="4042">
          <cell r="A4042" t="str">
            <v>811002011801</v>
          </cell>
          <cell r="B4042">
            <v>20</v>
          </cell>
          <cell r="C4042" t="str">
            <v>8110020101USD-467-18</v>
          </cell>
          <cell r="D4042" t="str">
            <v>Aguinaldos (Gastos de Personal (XI) - extra salaries)</v>
          </cell>
          <cell r="E4042">
            <v>5673.51</v>
          </cell>
          <cell r="F4042">
            <v>294.10000000000002</v>
          </cell>
          <cell r="G4042">
            <v>0</v>
          </cell>
          <cell r="H4042">
            <v>5967.61</v>
          </cell>
          <cell r="I4042">
            <v>5673.51</v>
          </cell>
          <cell r="J4042">
            <v>294.10000000000002</v>
          </cell>
          <cell r="K4042">
            <v>0</v>
          </cell>
          <cell r="L4042">
            <v>5967.61</v>
          </cell>
        </row>
        <row r="4043">
          <cell r="A4043" t="str">
            <v>811002011901</v>
          </cell>
          <cell r="B4043">
            <v>20</v>
          </cell>
          <cell r="C4043" t="str">
            <v>8110020101USD-467-19</v>
          </cell>
          <cell r="D4043" t="str">
            <v>Aguinaldos (Gastos de Personal (XI) - extra salaries)</v>
          </cell>
          <cell r="E4043">
            <v>6517.16</v>
          </cell>
          <cell r="F4043">
            <v>315.99</v>
          </cell>
          <cell r="G4043">
            <v>0</v>
          </cell>
          <cell r="H4043">
            <v>6833.15</v>
          </cell>
          <cell r="I4043">
            <v>6517.16</v>
          </cell>
          <cell r="J4043">
            <v>315.99</v>
          </cell>
          <cell r="K4043">
            <v>0</v>
          </cell>
          <cell r="L4043">
            <v>6833.15</v>
          </cell>
        </row>
        <row r="4044">
          <cell r="A4044" t="str">
            <v>811002012201</v>
          </cell>
          <cell r="B4044">
            <v>20</v>
          </cell>
          <cell r="C4044" t="str">
            <v>8110020101USD-467-22</v>
          </cell>
          <cell r="D4044" t="str">
            <v>Aguinaldos (Gastos de Personal (XI) - extra salaries)</v>
          </cell>
          <cell r="E4044">
            <v>6320.37</v>
          </cell>
          <cell r="F4044">
            <v>361.13</v>
          </cell>
          <cell r="G4044">
            <v>0</v>
          </cell>
          <cell r="H4044">
            <v>6681.5</v>
          </cell>
          <cell r="I4044">
            <v>6320.37</v>
          </cell>
          <cell r="J4044">
            <v>361.13</v>
          </cell>
          <cell r="K4044">
            <v>0</v>
          </cell>
          <cell r="L4044">
            <v>6681.5</v>
          </cell>
        </row>
        <row r="4045">
          <cell r="A4045" t="str">
            <v>811002012301</v>
          </cell>
          <cell r="B4045">
            <v>20</v>
          </cell>
          <cell r="C4045" t="str">
            <v>8110020101USD-467-23</v>
          </cell>
          <cell r="D4045" t="str">
            <v>Aguinaldos (Gastos de Personal (XI) - extra salaries)</v>
          </cell>
          <cell r="E4045">
            <v>6864.74</v>
          </cell>
          <cell r="F4045">
            <v>344.72</v>
          </cell>
          <cell r="G4045">
            <v>0</v>
          </cell>
          <cell r="H4045">
            <v>7209.46</v>
          </cell>
          <cell r="I4045">
            <v>6864.74</v>
          </cell>
          <cell r="J4045">
            <v>344.72</v>
          </cell>
          <cell r="K4045">
            <v>0</v>
          </cell>
          <cell r="L4045">
            <v>7209.46</v>
          </cell>
        </row>
        <row r="4046">
          <cell r="A4046" t="str">
            <v>811002012401</v>
          </cell>
          <cell r="B4046">
            <v>20</v>
          </cell>
          <cell r="C4046" t="str">
            <v>8110020101USD-467-24</v>
          </cell>
          <cell r="D4046" t="str">
            <v>Aguinaldos (Gastos de Personal (XI) - extra salaries)</v>
          </cell>
          <cell r="E4046">
            <v>7323.37</v>
          </cell>
          <cell r="F4046">
            <v>414.2</v>
          </cell>
          <cell r="G4046">
            <v>0</v>
          </cell>
          <cell r="H4046">
            <v>7737.57</v>
          </cell>
          <cell r="I4046">
            <v>7323.37</v>
          </cell>
          <cell r="J4046">
            <v>414.2</v>
          </cell>
          <cell r="K4046">
            <v>0</v>
          </cell>
          <cell r="L4046">
            <v>7737.57</v>
          </cell>
        </row>
        <row r="4047">
          <cell r="A4047" t="str">
            <v>811002012501</v>
          </cell>
          <cell r="B4047">
            <v>20</v>
          </cell>
          <cell r="C4047" t="str">
            <v>8110020101USD-467-25</v>
          </cell>
          <cell r="D4047" t="str">
            <v>Aguinaldos (Gastos de Personal (XI) - extra salaries)</v>
          </cell>
          <cell r="E4047">
            <v>2420.2399999999998</v>
          </cell>
          <cell r="F4047">
            <v>124.75</v>
          </cell>
          <cell r="G4047">
            <v>0</v>
          </cell>
          <cell r="H4047">
            <v>2544.9899999999998</v>
          </cell>
          <cell r="I4047">
            <v>2420.2399999999998</v>
          </cell>
          <cell r="J4047">
            <v>124.75</v>
          </cell>
          <cell r="K4047">
            <v>0</v>
          </cell>
          <cell r="L4047">
            <v>2544.9899999999998</v>
          </cell>
        </row>
        <row r="4048">
          <cell r="A4048" t="str">
            <v>811002012601</v>
          </cell>
          <cell r="B4048">
            <v>20</v>
          </cell>
          <cell r="C4048" t="str">
            <v>8110020101USD-467-26</v>
          </cell>
          <cell r="D4048" t="str">
            <v>Aguinaldos (Gastos de Personal (XI) - extra salaries)</v>
          </cell>
          <cell r="E4048">
            <v>5423.03</v>
          </cell>
          <cell r="F4048">
            <v>254.43</v>
          </cell>
          <cell r="G4048">
            <v>0</v>
          </cell>
          <cell r="H4048">
            <v>5677.46</v>
          </cell>
          <cell r="I4048">
            <v>5423.03</v>
          </cell>
          <cell r="J4048">
            <v>254.43</v>
          </cell>
          <cell r="K4048">
            <v>0</v>
          </cell>
          <cell r="L4048">
            <v>5677.46</v>
          </cell>
        </row>
        <row r="4049">
          <cell r="A4049" t="str">
            <v>811002012701</v>
          </cell>
          <cell r="B4049">
            <v>20</v>
          </cell>
          <cell r="C4049" t="str">
            <v>8110020101USD-467-27</v>
          </cell>
          <cell r="D4049" t="str">
            <v>Aguinaldos (Gastos de Personal (XI) - extra salaries)</v>
          </cell>
          <cell r="E4049">
            <v>5719.7</v>
          </cell>
          <cell r="F4049">
            <v>341.43</v>
          </cell>
          <cell r="G4049">
            <v>0</v>
          </cell>
          <cell r="H4049">
            <v>6061.13</v>
          </cell>
          <cell r="I4049">
            <v>5719.7</v>
          </cell>
          <cell r="J4049">
            <v>341.43</v>
          </cell>
          <cell r="K4049">
            <v>0</v>
          </cell>
          <cell r="L4049">
            <v>6061.13</v>
          </cell>
        </row>
        <row r="4050">
          <cell r="A4050" t="str">
            <v>811002013101</v>
          </cell>
          <cell r="B4050">
            <v>20</v>
          </cell>
          <cell r="C4050" t="str">
            <v>8110020101USD-467-31</v>
          </cell>
          <cell r="D4050" t="str">
            <v>Aguinaldos (Gastos de Personal (XI) - extra salaries)</v>
          </cell>
          <cell r="E4050">
            <v>8913.4599999999991</v>
          </cell>
          <cell r="F4050">
            <v>518.44000000000005</v>
          </cell>
          <cell r="G4050">
            <v>0</v>
          </cell>
          <cell r="H4050">
            <v>9431.9</v>
          </cell>
          <cell r="I4050">
            <v>8913.4599999999991</v>
          </cell>
          <cell r="J4050">
            <v>518.44000000000005</v>
          </cell>
          <cell r="K4050">
            <v>0</v>
          </cell>
          <cell r="L4050">
            <v>9431.9</v>
          </cell>
        </row>
        <row r="4051">
          <cell r="A4051" t="str">
            <v>811002014101</v>
          </cell>
          <cell r="B4051">
            <v>20</v>
          </cell>
          <cell r="C4051" t="str">
            <v>8110020101USD-467-41</v>
          </cell>
          <cell r="D4051" t="str">
            <v>Aguinaldos (Gastos de Personal (XI) - extra salaries)</v>
          </cell>
          <cell r="E4051">
            <v>10639.79</v>
          </cell>
          <cell r="F4051">
            <v>601.89</v>
          </cell>
          <cell r="G4051">
            <v>0</v>
          </cell>
          <cell r="H4051">
            <v>11241.68</v>
          </cell>
          <cell r="I4051">
            <v>10639.79</v>
          </cell>
          <cell r="J4051">
            <v>601.89</v>
          </cell>
          <cell r="K4051">
            <v>0</v>
          </cell>
          <cell r="L4051">
            <v>11241.68</v>
          </cell>
        </row>
        <row r="4052">
          <cell r="A4052" t="str">
            <v>811002015801</v>
          </cell>
          <cell r="B4052">
            <v>20</v>
          </cell>
          <cell r="C4052" t="str">
            <v>8110020101USD-467-58</v>
          </cell>
          <cell r="D4052" t="str">
            <v>Aguinaldos (Gastos de Personal (XI) - extra salaries)</v>
          </cell>
          <cell r="E4052">
            <v>4586.29</v>
          </cell>
          <cell r="F4052">
            <v>251.15</v>
          </cell>
          <cell r="G4052">
            <v>0</v>
          </cell>
          <cell r="H4052">
            <v>4837.4399999999996</v>
          </cell>
          <cell r="I4052">
            <v>4586.29</v>
          </cell>
          <cell r="J4052">
            <v>251.15</v>
          </cell>
          <cell r="K4052">
            <v>0</v>
          </cell>
          <cell r="L4052">
            <v>4837.4399999999996</v>
          </cell>
        </row>
        <row r="4053">
          <cell r="A4053" t="str">
            <v>811002015901</v>
          </cell>
          <cell r="B4053">
            <v>20</v>
          </cell>
          <cell r="C4053" t="str">
            <v>8110020101USD-467-59</v>
          </cell>
          <cell r="D4053" t="str">
            <v>Aguinaldos (Gastos de Personal (XI) - extra salaries)</v>
          </cell>
          <cell r="E4053">
            <v>3093.57</v>
          </cell>
          <cell r="F4053">
            <v>264.83999999999997</v>
          </cell>
          <cell r="G4053">
            <v>0</v>
          </cell>
          <cell r="H4053">
            <v>3358.41</v>
          </cell>
          <cell r="I4053">
            <v>3093.57</v>
          </cell>
          <cell r="J4053">
            <v>264.83999999999997</v>
          </cell>
          <cell r="K4053">
            <v>0</v>
          </cell>
          <cell r="L4053">
            <v>3358.41</v>
          </cell>
        </row>
        <row r="4054">
          <cell r="A4054" t="str">
            <v>8110020102</v>
          </cell>
          <cell r="B4054">
            <v>14</v>
          </cell>
          <cell r="C4054" t="str">
            <v>8110020102 USD</v>
          </cell>
          <cell r="D4054" t="str">
            <v>Bonificaciones</v>
          </cell>
          <cell r="E4054">
            <v>260000</v>
          </cell>
          <cell r="F4054">
            <v>15000</v>
          </cell>
          <cell r="G4054">
            <v>0</v>
          </cell>
          <cell r="H4054">
            <v>275000</v>
          </cell>
          <cell r="I4054">
            <v>260000</v>
          </cell>
          <cell r="J4054">
            <v>15000</v>
          </cell>
          <cell r="K4054">
            <v>0</v>
          </cell>
          <cell r="L4054">
            <v>275000</v>
          </cell>
        </row>
        <row r="4055">
          <cell r="A4055" t="str">
            <v>811002010002</v>
          </cell>
          <cell r="B4055">
            <v>20</v>
          </cell>
          <cell r="C4055" t="str">
            <v>8110020102USD-467-00</v>
          </cell>
          <cell r="D4055" t="str">
            <v>Bonificaciones (Gastos de Personal (XI) - extra salaries)</v>
          </cell>
          <cell r="E4055">
            <v>260000</v>
          </cell>
          <cell r="F4055">
            <v>15000</v>
          </cell>
          <cell r="G4055">
            <v>0</v>
          </cell>
          <cell r="H4055">
            <v>275000</v>
          </cell>
          <cell r="I4055">
            <v>260000</v>
          </cell>
          <cell r="J4055">
            <v>15000</v>
          </cell>
          <cell r="K4055">
            <v>0</v>
          </cell>
          <cell r="L4055">
            <v>275000</v>
          </cell>
        </row>
        <row r="4056">
          <cell r="A4056" t="str">
            <v>8110020104</v>
          </cell>
          <cell r="B4056">
            <v>14</v>
          </cell>
          <cell r="C4056" t="str">
            <v>8110020104 USD</v>
          </cell>
          <cell r="D4056" t="str">
            <v>Bonificaciones extraordinarias</v>
          </cell>
          <cell r="E4056">
            <v>7450</v>
          </cell>
          <cell r="F4056">
            <v>1400</v>
          </cell>
          <cell r="G4056">
            <v>0</v>
          </cell>
          <cell r="H4056">
            <v>8850</v>
          </cell>
          <cell r="I4056">
            <v>7450</v>
          </cell>
          <cell r="J4056">
            <v>1400</v>
          </cell>
          <cell r="K4056">
            <v>0</v>
          </cell>
          <cell r="L4056">
            <v>8850</v>
          </cell>
        </row>
        <row r="4057">
          <cell r="A4057" t="str">
            <v>811002010004</v>
          </cell>
          <cell r="B4057">
            <v>20</v>
          </cell>
          <cell r="C4057" t="str">
            <v>8110020104USD-467-00</v>
          </cell>
          <cell r="D4057" t="str">
            <v>Bonificaciones extraordinarias (Gastos de Personal (XI) - extra salaries)</v>
          </cell>
          <cell r="E4057">
            <v>7150</v>
          </cell>
          <cell r="F4057">
            <v>1400</v>
          </cell>
          <cell r="G4057">
            <v>0</v>
          </cell>
          <cell r="H4057">
            <v>8550</v>
          </cell>
          <cell r="I4057">
            <v>7150</v>
          </cell>
          <cell r="J4057">
            <v>1400</v>
          </cell>
          <cell r="K4057">
            <v>0</v>
          </cell>
          <cell r="L4057">
            <v>8550</v>
          </cell>
        </row>
        <row r="4058">
          <cell r="A4058" t="str">
            <v>811002014104</v>
          </cell>
          <cell r="B4058">
            <v>20</v>
          </cell>
          <cell r="C4058" t="str">
            <v>8110020104USD-467-41</v>
          </cell>
          <cell r="D4058" t="str">
            <v>Bonificaciones extraordinarias (Gastos de Personal (XI) - extra salaries)</v>
          </cell>
          <cell r="E4058">
            <v>300</v>
          </cell>
          <cell r="F4058">
            <v>0</v>
          </cell>
          <cell r="G4058">
            <v>0</v>
          </cell>
          <cell r="H4058">
            <v>300</v>
          </cell>
          <cell r="I4058">
            <v>300</v>
          </cell>
          <cell r="J4058">
            <v>0</v>
          </cell>
          <cell r="K4058">
            <v>0</v>
          </cell>
          <cell r="L4058">
            <v>300</v>
          </cell>
        </row>
        <row r="4059">
          <cell r="A4059" t="str">
            <v>8110020105</v>
          </cell>
          <cell r="B4059">
            <v>14</v>
          </cell>
          <cell r="C4059" t="str">
            <v>8110020105 USD</v>
          </cell>
          <cell r="D4059" t="str">
            <v>Treceavo salario</v>
          </cell>
          <cell r="E4059">
            <v>74550</v>
          </cell>
          <cell r="F4059">
            <v>0</v>
          </cell>
          <cell r="G4059">
            <v>0</v>
          </cell>
          <cell r="H4059">
            <v>74550</v>
          </cell>
          <cell r="I4059">
            <v>74550</v>
          </cell>
          <cell r="J4059">
            <v>0</v>
          </cell>
          <cell r="K4059">
            <v>0</v>
          </cell>
          <cell r="L4059">
            <v>74550</v>
          </cell>
        </row>
        <row r="4060">
          <cell r="A4060" t="str">
            <v>811002010005</v>
          </cell>
          <cell r="B4060">
            <v>20</v>
          </cell>
          <cell r="C4060" t="str">
            <v>8110020105USD-467-00</v>
          </cell>
          <cell r="D4060" t="str">
            <v>Treceavo salario (Gastos de Personal (XI) - extra salaries)</v>
          </cell>
          <cell r="E4060">
            <v>74550</v>
          </cell>
          <cell r="F4060">
            <v>0</v>
          </cell>
          <cell r="G4060">
            <v>0</v>
          </cell>
          <cell r="H4060">
            <v>74550</v>
          </cell>
          <cell r="I4060">
            <v>74550</v>
          </cell>
          <cell r="J4060">
            <v>0</v>
          </cell>
          <cell r="K4060">
            <v>0</v>
          </cell>
          <cell r="L4060">
            <v>74550</v>
          </cell>
        </row>
        <row r="4061">
          <cell r="A4061" t="str">
            <v>81100202 U</v>
          </cell>
          <cell r="B4061">
            <v>12</v>
          </cell>
          <cell r="C4061" t="str">
            <v>81100202 USD</v>
          </cell>
          <cell r="D4061" t="str">
            <v>Vacaciones</v>
          </cell>
          <cell r="E4061">
            <v>168338.04</v>
          </cell>
          <cell r="F4061">
            <v>18555.55</v>
          </cell>
          <cell r="G4061">
            <v>0</v>
          </cell>
          <cell r="H4061">
            <v>186893.59</v>
          </cell>
          <cell r="I4061">
            <v>168338.04</v>
          </cell>
          <cell r="J4061">
            <v>18555.55</v>
          </cell>
          <cell r="K4061">
            <v>0</v>
          </cell>
          <cell r="L4061">
            <v>186893.59</v>
          </cell>
        </row>
        <row r="4062">
          <cell r="A4062" t="str">
            <v>8110020200</v>
          </cell>
          <cell r="B4062">
            <v>18</v>
          </cell>
          <cell r="C4062" t="str">
            <v>81100202USD-627-00</v>
          </cell>
          <cell r="D4062" t="str">
            <v>Vacaciones (Gastos de Personal (XII) - Vacaciones)</v>
          </cell>
          <cell r="E4062">
            <v>120220.99</v>
          </cell>
          <cell r="F4062">
            <v>14354.39</v>
          </cell>
          <cell r="G4062">
            <v>0</v>
          </cell>
          <cell r="H4062">
            <v>134575.38</v>
          </cell>
          <cell r="I4062">
            <v>120220.99</v>
          </cell>
          <cell r="J4062">
            <v>14354.39</v>
          </cell>
          <cell r="K4062">
            <v>0</v>
          </cell>
          <cell r="L4062">
            <v>134575.38</v>
          </cell>
        </row>
        <row r="4063">
          <cell r="A4063" t="str">
            <v>8110020201</v>
          </cell>
          <cell r="B4063">
            <v>18</v>
          </cell>
          <cell r="C4063" t="str">
            <v>81100202USD-627-01</v>
          </cell>
          <cell r="D4063" t="str">
            <v>Vacaciones (Gastos de Personal (XII) - Vacaciones)</v>
          </cell>
          <cell r="E4063">
            <v>930.7</v>
          </cell>
          <cell r="F4063">
            <v>84.97</v>
          </cell>
          <cell r="G4063">
            <v>0</v>
          </cell>
          <cell r="H4063">
            <v>1015.67</v>
          </cell>
          <cell r="I4063">
            <v>930.7</v>
          </cell>
          <cell r="J4063">
            <v>84.97</v>
          </cell>
          <cell r="K4063">
            <v>0</v>
          </cell>
          <cell r="L4063">
            <v>1015.67</v>
          </cell>
        </row>
        <row r="4064">
          <cell r="A4064" t="str">
            <v>8110020202</v>
          </cell>
          <cell r="B4064">
            <v>18</v>
          </cell>
          <cell r="C4064" t="str">
            <v>81100202USD-627-02</v>
          </cell>
          <cell r="D4064" t="str">
            <v>Vacaciones (Gastos de Personal (XII) - Vacaciones)</v>
          </cell>
          <cell r="E4064">
            <v>2284.37</v>
          </cell>
          <cell r="F4064">
            <v>212.07</v>
          </cell>
          <cell r="G4064">
            <v>0</v>
          </cell>
          <cell r="H4064">
            <v>2496.44</v>
          </cell>
          <cell r="I4064">
            <v>2284.37</v>
          </cell>
          <cell r="J4064">
            <v>212.07</v>
          </cell>
          <cell r="K4064">
            <v>0</v>
          </cell>
          <cell r="L4064">
            <v>2496.44</v>
          </cell>
        </row>
        <row r="4065">
          <cell r="A4065" t="str">
            <v>8110020203</v>
          </cell>
          <cell r="B4065">
            <v>18</v>
          </cell>
          <cell r="C4065" t="str">
            <v>81100202USD-627-03</v>
          </cell>
          <cell r="D4065" t="str">
            <v>Vacaciones (Gastos de Personal (XII) - Vacaciones)</v>
          </cell>
          <cell r="E4065">
            <v>3944.98</v>
          </cell>
          <cell r="F4065">
            <v>358.37</v>
          </cell>
          <cell r="G4065">
            <v>0</v>
          </cell>
          <cell r="H4065">
            <v>4303.3500000000004</v>
          </cell>
          <cell r="I4065">
            <v>3944.98</v>
          </cell>
          <cell r="J4065">
            <v>358.37</v>
          </cell>
          <cell r="K4065">
            <v>0</v>
          </cell>
          <cell r="L4065">
            <v>4303.3500000000004</v>
          </cell>
        </row>
        <row r="4066">
          <cell r="A4066" t="str">
            <v>8110020204</v>
          </cell>
          <cell r="B4066">
            <v>18</v>
          </cell>
          <cell r="C4066" t="str">
            <v>81100202USD-627-04</v>
          </cell>
          <cell r="D4066" t="str">
            <v>Vacaciones (Gastos de Personal (XII) - Vacaciones)</v>
          </cell>
          <cell r="E4066">
            <v>1816.62</v>
          </cell>
          <cell r="F4066">
            <v>170.2</v>
          </cell>
          <cell r="G4066">
            <v>0</v>
          </cell>
          <cell r="H4066">
            <v>1986.82</v>
          </cell>
          <cell r="I4066">
            <v>1816.62</v>
          </cell>
          <cell r="J4066">
            <v>170.2</v>
          </cell>
          <cell r="K4066">
            <v>0</v>
          </cell>
          <cell r="L4066">
            <v>1986.82</v>
          </cell>
        </row>
        <row r="4067">
          <cell r="A4067" t="str">
            <v>8110020205</v>
          </cell>
          <cell r="B4067">
            <v>18</v>
          </cell>
          <cell r="C4067" t="str">
            <v>81100202USD-627-05</v>
          </cell>
          <cell r="D4067" t="str">
            <v>Vacaciones (Gastos de Personal (XII) - Vacaciones)</v>
          </cell>
          <cell r="E4067">
            <v>1707.11</v>
          </cell>
          <cell r="F4067">
            <v>135.47</v>
          </cell>
          <cell r="G4067">
            <v>0</v>
          </cell>
          <cell r="H4067">
            <v>1842.58</v>
          </cell>
          <cell r="I4067">
            <v>1707.11</v>
          </cell>
          <cell r="J4067">
            <v>135.47</v>
          </cell>
          <cell r="K4067">
            <v>0</v>
          </cell>
          <cell r="L4067">
            <v>1842.58</v>
          </cell>
        </row>
        <row r="4068">
          <cell r="A4068" t="str">
            <v>8110020207</v>
          </cell>
          <cell r="B4068">
            <v>18</v>
          </cell>
          <cell r="C4068" t="str">
            <v>81100202USD-627-07</v>
          </cell>
          <cell r="D4068" t="str">
            <v>Vacaciones (Gastos de Personal (XII) - Vacaciones)</v>
          </cell>
          <cell r="E4068">
            <v>2867.57</v>
          </cell>
          <cell r="F4068">
            <v>266.25</v>
          </cell>
          <cell r="G4068">
            <v>0</v>
          </cell>
          <cell r="H4068">
            <v>3133.82</v>
          </cell>
          <cell r="I4068">
            <v>2867.57</v>
          </cell>
          <cell r="J4068">
            <v>266.25</v>
          </cell>
          <cell r="K4068">
            <v>0</v>
          </cell>
          <cell r="L4068">
            <v>3133.82</v>
          </cell>
        </row>
        <row r="4069">
          <cell r="A4069" t="str">
            <v>8110020208</v>
          </cell>
          <cell r="B4069">
            <v>18</v>
          </cell>
          <cell r="C4069" t="str">
            <v>81100202USD-627-08</v>
          </cell>
          <cell r="D4069" t="str">
            <v>Vacaciones (Gastos de Personal (XII) - Vacaciones)</v>
          </cell>
          <cell r="E4069">
            <v>2174.9699999999998</v>
          </cell>
          <cell r="F4069">
            <v>203.81</v>
          </cell>
          <cell r="G4069">
            <v>0</v>
          </cell>
          <cell r="H4069">
            <v>2378.7800000000002</v>
          </cell>
          <cell r="I4069">
            <v>2174.9699999999998</v>
          </cell>
          <cell r="J4069">
            <v>203.81</v>
          </cell>
          <cell r="K4069">
            <v>0</v>
          </cell>
          <cell r="L4069">
            <v>2378.7800000000002</v>
          </cell>
        </row>
        <row r="4070">
          <cell r="A4070" t="str">
            <v>8110020210</v>
          </cell>
          <cell r="B4070">
            <v>18</v>
          </cell>
          <cell r="C4070" t="str">
            <v>81100202USD-627-10</v>
          </cell>
          <cell r="D4070" t="str">
            <v>Vacaciones (Gastos de Personal (XII) - Vacaciones)</v>
          </cell>
          <cell r="E4070">
            <v>1569.76</v>
          </cell>
          <cell r="F4070">
            <v>125.61</v>
          </cell>
          <cell r="G4070">
            <v>0</v>
          </cell>
          <cell r="H4070">
            <v>1695.37</v>
          </cell>
          <cell r="I4070">
            <v>1569.76</v>
          </cell>
          <cell r="J4070">
            <v>125.61</v>
          </cell>
          <cell r="K4070">
            <v>0</v>
          </cell>
          <cell r="L4070">
            <v>1695.37</v>
          </cell>
        </row>
        <row r="4071">
          <cell r="A4071" t="str">
            <v>8110020211</v>
          </cell>
          <cell r="B4071">
            <v>18</v>
          </cell>
          <cell r="C4071" t="str">
            <v>81100202USD-627-11</v>
          </cell>
          <cell r="D4071" t="str">
            <v>Vacaciones (Gastos de Personal (XII) - Vacaciones)</v>
          </cell>
          <cell r="E4071">
            <v>1977.15</v>
          </cell>
          <cell r="F4071">
            <v>179.8</v>
          </cell>
          <cell r="G4071">
            <v>0</v>
          </cell>
          <cell r="H4071">
            <v>2156.9499999999998</v>
          </cell>
          <cell r="I4071">
            <v>1977.15</v>
          </cell>
          <cell r="J4071">
            <v>179.8</v>
          </cell>
          <cell r="K4071">
            <v>0</v>
          </cell>
          <cell r="L4071">
            <v>2156.9499999999998</v>
          </cell>
        </row>
        <row r="4072">
          <cell r="A4072" t="str">
            <v>8110020212</v>
          </cell>
          <cell r="B4072">
            <v>18</v>
          </cell>
          <cell r="C4072" t="str">
            <v>81100202USD-627-12</v>
          </cell>
          <cell r="D4072" t="str">
            <v>Vacaciones (Gastos de Personal (XII) - Vacaciones)</v>
          </cell>
          <cell r="E4072">
            <v>2845.12</v>
          </cell>
          <cell r="F4072">
            <v>234.6</v>
          </cell>
          <cell r="G4072">
            <v>0</v>
          </cell>
          <cell r="H4072">
            <v>3079.72</v>
          </cell>
          <cell r="I4072">
            <v>2845.12</v>
          </cell>
          <cell r="J4072">
            <v>234.6</v>
          </cell>
          <cell r="K4072">
            <v>0</v>
          </cell>
          <cell r="L4072">
            <v>3079.72</v>
          </cell>
        </row>
        <row r="4073">
          <cell r="A4073" t="str">
            <v>8110020213</v>
          </cell>
          <cell r="B4073">
            <v>18</v>
          </cell>
          <cell r="C4073" t="str">
            <v>81100202USD-627-13</v>
          </cell>
          <cell r="D4073" t="str">
            <v>Vacaciones (Gastos de Personal (XII) - Vacaciones)</v>
          </cell>
          <cell r="E4073">
            <v>2068.5500000000002</v>
          </cell>
          <cell r="F4073">
            <v>191.99</v>
          </cell>
          <cell r="G4073">
            <v>0</v>
          </cell>
          <cell r="H4073">
            <v>2260.54</v>
          </cell>
          <cell r="I4073">
            <v>2068.5500000000002</v>
          </cell>
          <cell r="J4073">
            <v>191.99</v>
          </cell>
          <cell r="K4073">
            <v>0</v>
          </cell>
          <cell r="L4073">
            <v>2260.54</v>
          </cell>
        </row>
        <row r="4074">
          <cell r="A4074" t="str">
            <v>8110020217</v>
          </cell>
          <cell r="B4074">
            <v>18</v>
          </cell>
          <cell r="C4074" t="str">
            <v>81100202USD-627-17</v>
          </cell>
          <cell r="D4074" t="str">
            <v>Vacaciones (Gastos de Personal (XII) - Vacaciones)</v>
          </cell>
          <cell r="E4074">
            <v>2231.39</v>
          </cell>
          <cell r="F4074">
            <v>198.28</v>
          </cell>
          <cell r="G4074">
            <v>0</v>
          </cell>
          <cell r="H4074">
            <v>2429.67</v>
          </cell>
          <cell r="I4074">
            <v>2231.39</v>
          </cell>
          <cell r="J4074">
            <v>198.28</v>
          </cell>
          <cell r="K4074">
            <v>0</v>
          </cell>
          <cell r="L4074">
            <v>2429.67</v>
          </cell>
        </row>
        <row r="4075">
          <cell r="A4075" t="str">
            <v>8110020218</v>
          </cell>
          <cell r="B4075">
            <v>18</v>
          </cell>
          <cell r="C4075" t="str">
            <v>81100202USD-627-18</v>
          </cell>
          <cell r="D4075" t="str">
            <v>Vacaciones (Gastos de Personal (XII) - Vacaciones)</v>
          </cell>
          <cell r="E4075">
            <v>1645.29</v>
          </cell>
          <cell r="F4075">
            <v>132.38</v>
          </cell>
          <cell r="G4075">
            <v>0</v>
          </cell>
          <cell r="H4075">
            <v>1777.67</v>
          </cell>
          <cell r="I4075">
            <v>1645.29</v>
          </cell>
          <cell r="J4075">
            <v>132.38</v>
          </cell>
          <cell r="K4075">
            <v>0</v>
          </cell>
          <cell r="L4075">
            <v>1777.67</v>
          </cell>
        </row>
        <row r="4076">
          <cell r="A4076" t="str">
            <v>8110020219</v>
          </cell>
          <cell r="B4076">
            <v>18</v>
          </cell>
          <cell r="C4076" t="str">
            <v>81100202USD-627-19</v>
          </cell>
          <cell r="D4076" t="str">
            <v>Vacaciones (Gastos de Personal (XII) - Vacaciones)</v>
          </cell>
          <cell r="E4076">
            <v>1864.99</v>
          </cell>
          <cell r="F4076">
            <v>142.24</v>
          </cell>
          <cell r="G4076">
            <v>0</v>
          </cell>
          <cell r="H4076">
            <v>2007.23</v>
          </cell>
          <cell r="I4076">
            <v>1864.99</v>
          </cell>
          <cell r="J4076">
            <v>142.24</v>
          </cell>
          <cell r="K4076">
            <v>0</v>
          </cell>
          <cell r="L4076">
            <v>2007.23</v>
          </cell>
        </row>
        <row r="4077">
          <cell r="A4077" t="str">
            <v>8110020222</v>
          </cell>
          <cell r="B4077">
            <v>18</v>
          </cell>
          <cell r="C4077" t="str">
            <v>81100202USD-627-22</v>
          </cell>
          <cell r="D4077" t="str">
            <v>Vacaciones (Gastos de Personal (XII) - Vacaciones)</v>
          </cell>
          <cell r="E4077">
            <v>1832.92</v>
          </cell>
          <cell r="F4077">
            <v>162.56</v>
          </cell>
          <cell r="G4077">
            <v>0</v>
          </cell>
          <cell r="H4077">
            <v>1995.48</v>
          </cell>
          <cell r="I4077">
            <v>1832.92</v>
          </cell>
          <cell r="J4077">
            <v>162.56</v>
          </cell>
          <cell r="K4077">
            <v>0</v>
          </cell>
          <cell r="L4077">
            <v>1995.48</v>
          </cell>
        </row>
        <row r="4078">
          <cell r="A4078" t="str">
            <v>8110020223</v>
          </cell>
          <cell r="B4078">
            <v>18</v>
          </cell>
          <cell r="C4078" t="str">
            <v>81100202USD-627-23</v>
          </cell>
          <cell r="D4078" t="str">
            <v>Vacaciones (Gastos de Personal (XII) - Vacaciones)</v>
          </cell>
          <cell r="E4078">
            <v>1990.77</v>
          </cell>
          <cell r="F4078">
            <v>155.16999999999999</v>
          </cell>
          <cell r="G4078">
            <v>0</v>
          </cell>
          <cell r="H4078">
            <v>2145.94</v>
          </cell>
          <cell r="I4078">
            <v>1990.77</v>
          </cell>
          <cell r="J4078">
            <v>155.16999999999999</v>
          </cell>
          <cell r="K4078">
            <v>0</v>
          </cell>
          <cell r="L4078">
            <v>2145.94</v>
          </cell>
        </row>
        <row r="4079">
          <cell r="A4079" t="str">
            <v>8110020224</v>
          </cell>
          <cell r="B4079">
            <v>18</v>
          </cell>
          <cell r="C4079" t="str">
            <v>81100202USD-627-24</v>
          </cell>
          <cell r="D4079" t="str">
            <v>Vacaciones (Gastos de Personal (XII) - Vacaciones)</v>
          </cell>
          <cell r="E4079">
            <v>2123.7800000000002</v>
          </cell>
          <cell r="F4079">
            <v>186.45</v>
          </cell>
          <cell r="G4079">
            <v>0</v>
          </cell>
          <cell r="H4079">
            <v>2310.23</v>
          </cell>
          <cell r="I4079">
            <v>2123.7800000000002</v>
          </cell>
          <cell r="J4079">
            <v>186.45</v>
          </cell>
          <cell r="K4079">
            <v>0</v>
          </cell>
          <cell r="L4079">
            <v>2310.23</v>
          </cell>
        </row>
        <row r="4080">
          <cell r="A4080" t="str">
            <v>8110020225</v>
          </cell>
          <cell r="B4080">
            <v>18</v>
          </cell>
          <cell r="C4080" t="str">
            <v>81100202USD-627-25</v>
          </cell>
          <cell r="D4080" t="str">
            <v>Vacaciones (Gastos de Personal (XII) - Vacaciones)</v>
          </cell>
          <cell r="E4080">
            <v>701.84</v>
          </cell>
          <cell r="F4080">
            <v>56.16</v>
          </cell>
          <cell r="G4080">
            <v>0</v>
          </cell>
          <cell r="H4080">
            <v>758</v>
          </cell>
          <cell r="I4080">
            <v>701.84</v>
          </cell>
          <cell r="J4080">
            <v>56.16</v>
          </cell>
          <cell r="K4080">
            <v>0</v>
          </cell>
          <cell r="L4080">
            <v>758</v>
          </cell>
        </row>
        <row r="4081">
          <cell r="A4081" t="str">
            <v>8110020226</v>
          </cell>
          <cell r="B4081">
            <v>18</v>
          </cell>
          <cell r="C4081" t="str">
            <v>81100202USD-627-26</v>
          </cell>
          <cell r="D4081" t="str">
            <v>Vacaciones (Gastos de Personal (XII) - Vacaciones)</v>
          </cell>
          <cell r="E4081">
            <v>1572.69</v>
          </cell>
          <cell r="F4081">
            <v>114.53</v>
          </cell>
          <cell r="G4081">
            <v>0</v>
          </cell>
          <cell r="H4081">
            <v>1687.22</v>
          </cell>
          <cell r="I4081">
            <v>1572.69</v>
          </cell>
          <cell r="J4081">
            <v>114.53</v>
          </cell>
          <cell r="K4081">
            <v>0</v>
          </cell>
          <cell r="L4081">
            <v>1687.22</v>
          </cell>
        </row>
        <row r="4082">
          <cell r="A4082" t="str">
            <v>8110020227</v>
          </cell>
          <cell r="B4082">
            <v>18</v>
          </cell>
          <cell r="C4082" t="str">
            <v>81100202USD-627-27</v>
          </cell>
          <cell r="D4082" t="str">
            <v>Vacaciones (Gastos de Personal (XII) - Vacaciones)</v>
          </cell>
          <cell r="E4082">
            <v>2467.8200000000002</v>
          </cell>
          <cell r="F4082">
            <v>153.69</v>
          </cell>
          <cell r="G4082">
            <v>0</v>
          </cell>
          <cell r="H4082">
            <v>2621.51</v>
          </cell>
          <cell r="I4082">
            <v>2467.8200000000002</v>
          </cell>
          <cell r="J4082">
            <v>153.69</v>
          </cell>
          <cell r="K4082">
            <v>0</v>
          </cell>
          <cell r="L4082">
            <v>2621.51</v>
          </cell>
        </row>
        <row r="4083">
          <cell r="A4083" t="str">
            <v>8110020231</v>
          </cell>
          <cell r="B4083">
            <v>18</v>
          </cell>
          <cell r="C4083" t="str">
            <v>81100202USD-627-31</v>
          </cell>
          <cell r="D4083" t="str">
            <v>Vacaciones (Gastos de Personal (XII) - Vacaciones)</v>
          </cell>
          <cell r="E4083">
            <v>2584.94</v>
          </cell>
          <cell r="F4083">
            <v>233.37</v>
          </cell>
          <cell r="G4083">
            <v>0</v>
          </cell>
          <cell r="H4083">
            <v>2818.31</v>
          </cell>
          <cell r="I4083">
            <v>2584.94</v>
          </cell>
          <cell r="J4083">
            <v>233.37</v>
          </cell>
          <cell r="K4083">
            <v>0</v>
          </cell>
          <cell r="L4083">
            <v>2818.31</v>
          </cell>
        </row>
        <row r="4084">
          <cell r="A4084" t="str">
            <v>8110020241</v>
          </cell>
          <cell r="B4084">
            <v>18</v>
          </cell>
          <cell r="C4084" t="str">
            <v>81100202USD-627-41</v>
          </cell>
          <cell r="D4084" t="str">
            <v>Vacaciones (Gastos de Personal (XII) - Vacaciones)</v>
          </cell>
          <cell r="E4084">
            <v>3065.1</v>
          </cell>
          <cell r="F4084">
            <v>270.93</v>
          </cell>
          <cell r="G4084">
            <v>0</v>
          </cell>
          <cell r="H4084">
            <v>3336.03</v>
          </cell>
          <cell r="I4084">
            <v>3065.1</v>
          </cell>
          <cell r="J4084">
            <v>270.93</v>
          </cell>
          <cell r="K4084">
            <v>0</v>
          </cell>
          <cell r="L4084">
            <v>3336.03</v>
          </cell>
        </row>
        <row r="4085">
          <cell r="A4085" t="str">
            <v>8110020258</v>
          </cell>
          <cell r="B4085">
            <v>18</v>
          </cell>
          <cell r="C4085" t="str">
            <v>81100202USD-627-58</v>
          </cell>
          <cell r="D4085" t="str">
            <v>Vacaciones (Gastos de Personal (XII) - Vacaciones)</v>
          </cell>
          <cell r="E4085">
            <v>1088.95</v>
          </cell>
          <cell r="F4085">
            <v>113.05</v>
          </cell>
          <cell r="G4085">
            <v>0</v>
          </cell>
          <cell r="H4085">
            <v>1202</v>
          </cell>
          <cell r="I4085">
            <v>1088.95</v>
          </cell>
          <cell r="J4085">
            <v>113.05</v>
          </cell>
          <cell r="K4085">
            <v>0</v>
          </cell>
          <cell r="L4085">
            <v>1202</v>
          </cell>
        </row>
        <row r="4086">
          <cell r="A4086" t="str">
            <v>8110020259</v>
          </cell>
          <cell r="B4086">
            <v>18</v>
          </cell>
          <cell r="C4086" t="str">
            <v>81100202USD-627-59</v>
          </cell>
          <cell r="D4086" t="str">
            <v>Vacaciones (Gastos de Personal (XII) - Vacaciones)</v>
          </cell>
          <cell r="E4086">
            <v>759.67</v>
          </cell>
          <cell r="F4086">
            <v>119.21</v>
          </cell>
          <cell r="G4086">
            <v>0</v>
          </cell>
          <cell r="H4086">
            <v>878.88</v>
          </cell>
          <cell r="I4086">
            <v>759.67</v>
          </cell>
          <cell r="J4086">
            <v>119.21</v>
          </cell>
          <cell r="K4086">
            <v>0</v>
          </cell>
          <cell r="L4086">
            <v>878.88</v>
          </cell>
        </row>
        <row r="4087">
          <cell r="A4087" t="str">
            <v>81100203 U</v>
          </cell>
          <cell r="B4087">
            <v>12</v>
          </cell>
          <cell r="C4087" t="str">
            <v>81100203 USD</v>
          </cell>
          <cell r="D4087" t="str">
            <v>Uniformes</v>
          </cell>
          <cell r="E4087">
            <v>18013.939999999999</v>
          </cell>
          <cell r="F4087">
            <v>737.67</v>
          </cell>
          <cell r="G4087">
            <v>0</v>
          </cell>
          <cell r="H4087">
            <v>18751.61</v>
          </cell>
          <cell r="I4087">
            <v>18013.939999999999</v>
          </cell>
          <cell r="J4087">
            <v>737.67</v>
          </cell>
          <cell r="K4087">
            <v>0</v>
          </cell>
          <cell r="L4087">
            <v>18751.61</v>
          </cell>
        </row>
        <row r="4088">
          <cell r="A4088" t="str">
            <v>8110020300</v>
          </cell>
          <cell r="B4088">
            <v>18</v>
          </cell>
          <cell r="C4088" t="str">
            <v>81100203USD-166-00</v>
          </cell>
          <cell r="D4088" t="str">
            <v>Uniformes (Gastos de Personal (X) - Otros)</v>
          </cell>
          <cell r="E4088">
            <v>4862.8500000000004</v>
          </cell>
          <cell r="F4088">
            <v>261.89999999999998</v>
          </cell>
          <cell r="G4088">
            <v>0</v>
          </cell>
          <cell r="H4088">
            <v>5124.75</v>
          </cell>
          <cell r="I4088">
            <v>4862.8500000000004</v>
          </cell>
          <cell r="J4088">
            <v>261.89999999999998</v>
          </cell>
          <cell r="K4088">
            <v>0</v>
          </cell>
          <cell r="L4088">
            <v>5124.75</v>
          </cell>
        </row>
        <row r="4089">
          <cell r="A4089" t="str">
            <v>8110020301</v>
          </cell>
          <cell r="B4089">
            <v>18</v>
          </cell>
          <cell r="C4089" t="str">
            <v>81100203USD-166-01</v>
          </cell>
          <cell r="D4089" t="str">
            <v>Uniformes (Gastos de Personal (X) - Otros)</v>
          </cell>
          <cell r="E4089">
            <v>158.57</v>
          </cell>
          <cell r="F4089">
            <v>158.59</v>
          </cell>
          <cell r="G4089">
            <v>0</v>
          </cell>
          <cell r="H4089">
            <v>317.16000000000003</v>
          </cell>
          <cell r="I4089">
            <v>158.57</v>
          </cell>
          <cell r="J4089">
            <v>158.59</v>
          </cell>
          <cell r="K4089">
            <v>0</v>
          </cell>
          <cell r="L4089">
            <v>317.16000000000003</v>
          </cell>
        </row>
        <row r="4090">
          <cell r="A4090" t="str">
            <v>8110020302</v>
          </cell>
          <cell r="B4090">
            <v>18</v>
          </cell>
          <cell r="C4090" t="str">
            <v>81100203USD-166-02</v>
          </cell>
          <cell r="D4090" t="str">
            <v>Uniformes (Gastos de Personal (X) - Otros)</v>
          </cell>
          <cell r="E4090">
            <v>237.64</v>
          </cell>
          <cell r="F4090">
            <v>158.59</v>
          </cell>
          <cell r="G4090">
            <v>0</v>
          </cell>
          <cell r="H4090">
            <v>396.23</v>
          </cell>
          <cell r="I4090">
            <v>237.64</v>
          </cell>
          <cell r="J4090">
            <v>158.59</v>
          </cell>
          <cell r="K4090">
            <v>0</v>
          </cell>
          <cell r="L4090">
            <v>396.23</v>
          </cell>
        </row>
        <row r="4091">
          <cell r="A4091" t="str">
            <v>8110020303</v>
          </cell>
          <cell r="B4091">
            <v>18</v>
          </cell>
          <cell r="C4091" t="str">
            <v>81100203USD-166-03</v>
          </cell>
          <cell r="D4091" t="str">
            <v>Uniformes (Gastos de Personal (X) - Otros)</v>
          </cell>
          <cell r="E4091">
            <v>1090.04</v>
          </cell>
          <cell r="F4091">
            <v>0</v>
          </cell>
          <cell r="G4091">
            <v>0</v>
          </cell>
          <cell r="H4091">
            <v>1090.04</v>
          </cell>
          <cell r="I4091">
            <v>1090.04</v>
          </cell>
          <cell r="J4091">
            <v>0</v>
          </cell>
          <cell r="K4091">
            <v>0</v>
          </cell>
          <cell r="L4091">
            <v>1090.04</v>
          </cell>
        </row>
        <row r="4092">
          <cell r="A4092" t="str">
            <v>8110020304</v>
          </cell>
          <cell r="B4092">
            <v>18</v>
          </cell>
          <cell r="C4092" t="str">
            <v>81100203USD-166-04</v>
          </cell>
          <cell r="D4092" t="str">
            <v>Uniformes (Gastos de Personal (X) - Otros)</v>
          </cell>
          <cell r="E4092">
            <v>531.98</v>
          </cell>
          <cell r="F4092">
            <v>0</v>
          </cell>
          <cell r="G4092">
            <v>0</v>
          </cell>
          <cell r="H4092">
            <v>531.98</v>
          </cell>
          <cell r="I4092">
            <v>531.98</v>
          </cell>
          <cell r="J4092">
            <v>0</v>
          </cell>
          <cell r="K4092">
            <v>0</v>
          </cell>
          <cell r="L4092">
            <v>531.98</v>
          </cell>
        </row>
        <row r="4093">
          <cell r="A4093" t="str">
            <v>8110020305</v>
          </cell>
          <cell r="B4093">
            <v>18</v>
          </cell>
          <cell r="C4093" t="str">
            <v>81100203USD-166-05</v>
          </cell>
          <cell r="D4093" t="str">
            <v>Uniformes (Gastos de Personal (X) - Otros)</v>
          </cell>
          <cell r="E4093">
            <v>197.59</v>
          </cell>
          <cell r="F4093">
            <v>0</v>
          </cell>
          <cell r="G4093">
            <v>0</v>
          </cell>
          <cell r="H4093">
            <v>197.59</v>
          </cell>
          <cell r="I4093">
            <v>197.59</v>
          </cell>
          <cell r="J4093">
            <v>0</v>
          </cell>
          <cell r="K4093">
            <v>0</v>
          </cell>
          <cell r="L4093">
            <v>197.59</v>
          </cell>
        </row>
        <row r="4094">
          <cell r="A4094" t="str">
            <v>8110020307</v>
          </cell>
          <cell r="B4094">
            <v>18</v>
          </cell>
          <cell r="C4094" t="str">
            <v>81100203USD-166-07</v>
          </cell>
          <cell r="D4094" t="str">
            <v>Uniformes (Gastos de Personal (X) - Otros)</v>
          </cell>
          <cell r="E4094">
            <v>843.89</v>
          </cell>
          <cell r="F4094">
            <v>0</v>
          </cell>
          <cell r="G4094">
            <v>0</v>
          </cell>
          <cell r="H4094">
            <v>843.89</v>
          </cell>
          <cell r="I4094">
            <v>843.89</v>
          </cell>
          <cell r="J4094">
            <v>0</v>
          </cell>
          <cell r="K4094">
            <v>0</v>
          </cell>
          <cell r="L4094">
            <v>843.89</v>
          </cell>
        </row>
        <row r="4095">
          <cell r="A4095" t="str">
            <v>8110020308</v>
          </cell>
          <cell r="B4095">
            <v>18</v>
          </cell>
          <cell r="C4095" t="str">
            <v>81100203USD-166-08</v>
          </cell>
          <cell r="D4095" t="str">
            <v>Uniformes (Gastos de Personal (X) - Otros)</v>
          </cell>
          <cell r="E4095">
            <v>758.47</v>
          </cell>
          <cell r="F4095">
            <v>0</v>
          </cell>
          <cell r="G4095">
            <v>0</v>
          </cell>
          <cell r="H4095">
            <v>758.47</v>
          </cell>
          <cell r="I4095">
            <v>758.47</v>
          </cell>
          <cell r="J4095">
            <v>0</v>
          </cell>
          <cell r="K4095">
            <v>0</v>
          </cell>
          <cell r="L4095">
            <v>758.47</v>
          </cell>
        </row>
        <row r="4096">
          <cell r="A4096" t="str">
            <v>8110020310</v>
          </cell>
          <cell r="B4096">
            <v>18</v>
          </cell>
          <cell r="C4096" t="str">
            <v>81100203USD-166-10</v>
          </cell>
          <cell r="D4096" t="str">
            <v>Uniformes (Gastos de Personal (X) - Otros)</v>
          </cell>
          <cell r="E4096">
            <v>326.27999999999997</v>
          </cell>
          <cell r="F4096">
            <v>0</v>
          </cell>
          <cell r="G4096">
            <v>0</v>
          </cell>
          <cell r="H4096">
            <v>326.27999999999997</v>
          </cell>
          <cell r="I4096">
            <v>326.27999999999997</v>
          </cell>
          <cell r="J4096">
            <v>0</v>
          </cell>
          <cell r="K4096">
            <v>0</v>
          </cell>
          <cell r="L4096">
            <v>326.27999999999997</v>
          </cell>
        </row>
        <row r="4097">
          <cell r="A4097" t="str">
            <v>8110020311</v>
          </cell>
          <cell r="B4097">
            <v>18</v>
          </cell>
          <cell r="C4097" t="str">
            <v>81100203USD-166-11</v>
          </cell>
          <cell r="D4097" t="str">
            <v>Uniformes (Gastos de Personal (X) - Otros)</v>
          </cell>
          <cell r="E4097">
            <v>408.94</v>
          </cell>
          <cell r="F4097">
            <v>0</v>
          </cell>
          <cell r="G4097">
            <v>0</v>
          </cell>
          <cell r="H4097">
            <v>408.94</v>
          </cell>
          <cell r="I4097">
            <v>408.94</v>
          </cell>
          <cell r="J4097">
            <v>0</v>
          </cell>
          <cell r="K4097">
            <v>0</v>
          </cell>
          <cell r="L4097">
            <v>408.94</v>
          </cell>
        </row>
        <row r="4098">
          <cell r="A4098" t="str">
            <v>8110020312</v>
          </cell>
          <cell r="B4098">
            <v>18</v>
          </cell>
          <cell r="C4098" t="str">
            <v>81100203USD-166-12</v>
          </cell>
          <cell r="D4098" t="str">
            <v>Uniformes (Gastos de Personal (X) - Otros)</v>
          </cell>
          <cell r="E4098">
            <v>590.63</v>
          </cell>
          <cell r="F4098">
            <v>0</v>
          </cell>
          <cell r="G4098">
            <v>0</v>
          </cell>
          <cell r="H4098">
            <v>590.63</v>
          </cell>
          <cell r="I4098">
            <v>590.63</v>
          </cell>
          <cell r="J4098">
            <v>0</v>
          </cell>
          <cell r="K4098">
            <v>0</v>
          </cell>
          <cell r="L4098">
            <v>590.63</v>
          </cell>
        </row>
        <row r="4099">
          <cell r="A4099" t="str">
            <v>8110020313</v>
          </cell>
          <cell r="B4099">
            <v>18</v>
          </cell>
          <cell r="C4099" t="str">
            <v>81100203USD-166-13</v>
          </cell>
          <cell r="D4099" t="str">
            <v>Uniformes (Gastos de Personal (X) - Otros)</v>
          </cell>
          <cell r="E4099">
            <v>638.83000000000004</v>
          </cell>
          <cell r="F4099">
            <v>0</v>
          </cell>
          <cell r="G4099">
            <v>0</v>
          </cell>
          <cell r="H4099">
            <v>638.83000000000004</v>
          </cell>
          <cell r="I4099">
            <v>638.83000000000004</v>
          </cell>
          <cell r="J4099">
            <v>0</v>
          </cell>
          <cell r="K4099">
            <v>0</v>
          </cell>
          <cell r="L4099">
            <v>638.83000000000004</v>
          </cell>
        </row>
        <row r="4100">
          <cell r="A4100" t="str">
            <v>8110020317</v>
          </cell>
          <cell r="B4100">
            <v>18</v>
          </cell>
          <cell r="C4100" t="str">
            <v>81100203USD-166-17</v>
          </cell>
          <cell r="D4100" t="str">
            <v>Uniformes (Gastos de Personal (X) - Otros)</v>
          </cell>
          <cell r="E4100">
            <v>350.79</v>
          </cell>
          <cell r="F4100">
            <v>0</v>
          </cell>
          <cell r="G4100">
            <v>0</v>
          </cell>
          <cell r="H4100">
            <v>350.79</v>
          </cell>
          <cell r="I4100">
            <v>350.79</v>
          </cell>
          <cell r="J4100">
            <v>0</v>
          </cell>
          <cell r="K4100">
            <v>0</v>
          </cell>
          <cell r="L4100">
            <v>350.79</v>
          </cell>
        </row>
        <row r="4101">
          <cell r="A4101" t="str">
            <v>8110020318</v>
          </cell>
          <cell r="B4101">
            <v>18</v>
          </cell>
          <cell r="C4101" t="str">
            <v>81100203USD-166-18</v>
          </cell>
          <cell r="D4101" t="str">
            <v>Uniformes (Gastos de Personal (X) - Otros)</v>
          </cell>
          <cell r="E4101">
            <v>503.48</v>
          </cell>
          <cell r="F4101">
            <v>0</v>
          </cell>
          <cell r="G4101">
            <v>0</v>
          </cell>
          <cell r="H4101">
            <v>503.48</v>
          </cell>
          <cell r="I4101">
            <v>503.48</v>
          </cell>
          <cell r="J4101">
            <v>0</v>
          </cell>
          <cell r="K4101">
            <v>0</v>
          </cell>
          <cell r="L4101">
            <v>503.48</v>
          </cell>
        </row>
        <row r="4102">
          <cell r="A4102" t="str">
            <v>8110020319</v>
          </cell>
          <cell r="B4102">
            <v>18</v>
          </cell>
          <cell r="C4102" t="str">
            <v>81100203USD-166-19</v>
          </cell>
          <cell r="D4102" t="str">
            <v>Uniformes (Gastos de Personal (X) - Otros)</v>
          </cell>
          <cell r="E4102">
            <v>168.46</v>
          </cell>
          <cell r="F4102">
            <v>0</v>
          </cell>
          <cell r="G4102">
            <v>0</v>
          </cell>
          <cell r="H4102">
            <v>168.46</v>
          </cell>
          <cell r="I4102">
            <v>168.46</v>
          </cell>
          <cell r="J4102">
            <v>0</v>
          </cell>
          <cell r="K4102">
            <v>0</v>
          </cell>
          <cell r="L4102">
            <v>168.46</v>
          </cell>
        </row>
        <row r="4103">
          <cell r="A4103" t="str">
            <v>8110020322</v>
          </cell>
          <cell r="B4103">
            <v>18</v>
          </cell>
          <cell r="C4103" t="str">
            <v>81100203USD-166-22</v>
          </cell>
          <cell r="D4103" t="str">
            <v>Uniformes (Gastos de Personal (X) - Otros)</v>
          </cell>
          <cell r="E4103">
            <v>448.72</v>
          </cell>
          <cell r="F4103">
            <v>0</v>
          </cell>
          <cell r="G4103">
            <v>0</v>
          </cell>
          <cell r="H4103">
            <v>448.72</v>
          </cell>
          <cell r="I4103">
            <v>448.72</v>
          </cell>
          <cell r="J4103">
            <v>0</v>
          </cell>
          <cell r="K4103">
            <v>0</v>
          </cell>
          <cell r="L4103">
            <v>448.72</v>
          </cell>
        </row>
        <row r="4104">
          <cell r="A4104" t="str">
            <v>8110020323</v>
          </cell>
          <cell r="B4104">
            <v>18</v>
          </cell>
          <cell r="C4104" t="str">
            <v>81100203USD-166-23</v>
          </cell>
          <cell r="D4104" t="str">
            <v>Uniformes (Gastos de Personal (X) - Otros)</v>
          </cell>
          <cell r="E4104">
            <v>652.16</v>
          </cell>
          <cell r="F4104">
            <v>0</v>
          </cell>
          <cell r="G4104">
            <v>0</v>
          </cell>
          <cell r="H4104">
            <v>652.16</v>
          </cell>
          <cell r="I4104">
            <v>652.16</v>
          </cell>
          <cell r="J4104">
            <v>0</v>
          </cell>
          <cell r="K4104">
            <v>0</v>
          </cell>
          <cell r="L4104">
            <v>652.16</v>
          </cell>
        </row>
        <row r="4105">
          <cell r="A4105" t="str">
            <v>8110020324</v>
          </cell>
          <cell r="B4105">
            <v>18</v>
          </cell>
          <cell r="C4105" t="str">
            <v>81100203USD-166-24</v>
          </cell>
          <cell r="D4105" t="str">
            <v>Uniformes (Gastos de Personal (X) - Otros)</v>
          </cell>
          <cell r="E4105">
            <v>756.99</v>
          </cell>
          <cell r="F4105">
            <v>0</v>
          </cell>
          <cell r="G4105">
            <v>0</v>
          </cell>
          <cell r="H4105">
            <v>756.99</v>
          </cell>
          <cell r="I4105">
            <v>756.99</v>
          </cell>
          <cell r="J4105">
            <v>0</v>
          </cell>
          <cell r="K4105">
            <v>0</v>
          </cell>
          <cell r="L4105">
            <v>756.99</v>
          </cell>
        </row>
        <row r="4106">
          <cell r="A4106" t="str">
            <v>8110020325</v>
          </cell>
          <cell r="B4106">
            <v>18</v>
          </cell>
          <cell r="C4106" t="str">
            <v>81100203USD-166-25</v>
          </cell>
          <cell r="D4106" t="str">
            <v>Uniformes (Gastos de Personal (X) - Otros)</v>
          </cell>
          <cell r="E4106">
            <v>317.14</v>
          </cell>
          <cell r="F4106">
            <v>0</v>
          </cell>
          <cell r="G4106">
            <v>0</v>
          </cell>
          <cell r="H4106">
            <v>317.14</v>
          </cell>
          <cell r="I4106">
            <v>317.14</v>
          </cell>
          <cell r="J4106">
            <v>0</v>
          </cell>
          <cell r="K4106">
            <v>0</v>
          </cell>
          <cell r="L4106">
            <v>317.14</v>
          </cell>
        </row>
        <row r="4107">
          <cell r="A4107" t="str">
            <v>8110020326</v>
          </cell>
          <cell r="B4107">
            <v>18</v>
          </cell>
          <cell r="C4107" t="str">
            <v>81100203USD-166-26</v>
          </cell>
          <cell r="D4107" t="str">
            <v>Uniformes (Gastos de Personal (X) - Otros)</v>
          </cell>
          <cell r="E4107">
            <v>737.71</v>
          </cell>
          <cell r="F4107">
            <v>0</v>
          </cell>
          <cell r="G4107">
            <v>0</v>
          </cell>
          <cell r="H4107">
            <v>737.71</v>
          </cell>
          <cell r="I4107">
            <v>737.71</v>
          </cell>
          <cell r="J4107">
            <v>0</v>
          </cell>
          <cell r="K4107">
            <v>0</v>
          </cell>
          <cell r="L4107">
            <v>737.71</v>
          </cell>
        </row>
        <row r="4108">
          <cell r="A4108" t="str">
            <v>8110020327</v>
          </cell>
          <cell r="B4108">
            <v>18</v>
          </cell>
          <cell r="C4108" t="str">
            <v>81100203USD-166-27</v>
          </cell>
          <cell r="D4108" t="str">
            <v>Uniformes (Gastos de Personal (X) - Otros)</v>
          </cell>
          <cell r="E4108">
            <v>837.71</v>
          </cell>
          <cell r="F4108">
            <v>0</v>
          </cell>
          <cell r="G4108">
            <v>0</v>
          </cell>
          <cell r="H4108">
            <v>837.71</v>
          </cell>
          <cell r="I4108">
            <v>837.71</v>
          </cell>
          <cell r="J4108">
            <v>0</v>
          </cell>
          <cell r="K4108">
            <v>0</v>
          </cell>
          <cell r="L4108">
            <v>837.71</v>
          </cell>
        </row>
        <row r="4109">
          <cell r="A4109" t="str">
            <v>8110020331</v>
          </cell>
          <cell r="B4109">
            <v>18</v>
          </cell>
          <cell r="C4109" t="str">
            <v>81100203USD-166-31</v>
          </cell>
          <cell r="D4109" t="str">
            <v>Uniformes (Gastos de Personal (X) - Otros)</v>
          </cell>
          <cell r="E4109">
            <v>415.42</v>
          </cell>
          <cell r="F4109">
            <v>0</v>
          </cell>
          <cell r="G4109">
            <v>0</v>
          </cell>
          <cell r="H4109">
            <v>415.42</v>
          </cell>
          <cell r="I4109">
            <v>415.42</v>
          </cell>
          <cell r="J4109">
            <v>0</v>
          </cell>
          <cell r="K4109">
            <v>0</v>
          </cell>
          <cell r="L4109">
            <v>415.42</v>
          </cell>
        </row>
        <row r="4110">
          <cell r="A4110" t="str">
            <v>8110020341</v>
          </cell>
          <cell r="B4110">
            <v>18</v>
          </cell>
          <cell r="C4110" t="str">
            <v>81100203USD-166-41</v>
          </cell>
          <cell r="D4110" t="str">
            <v>Uniformes (Gastos de Personal (X) - Otros)</v>
          </cell>
          <cell r="E4110">
            <v>711.26</v>
          </cell>
          <cell r="F4110">
            <v>158.59</v>
          </cell>
          <cell r="G4110">
            <v>0</v>
          </cell>
          <cell r="H4110">
            <v>869.85</v>
          </cell>
          <cell r="I4110">
            <v>711.26</v>
          </cell>
          <cell r="J4110">
            <v>158.59</v>
          </cell>
          <cell r="K4110">
            <v>0</v>
          </cell>
          <cell r="L4110">
            <v>869.85</v>
          </cell>
        </row>
        <row r="4111">
          <cell r="A4111" t="str">
            <v>8110020358</v>
          </cell>
          <cell r="B4111">
            <v>18</v>
          </cell>
          <cell r="C4111" t="str">
            <v>81100203USD-166-58</v>
          </cell>
          <cell r="D4111" t="str">
            <v>Uniformes (Gastos de Personal (X) - Otros)</v>
          </cell>
          <cell r="E4111">
            <v>579.12</v>
          </cell>
          <cell r="F4111">
            <v>0</v>
          </cell>
          <cell r="G4111">
            <v>0</v>
          </cell>
          <cell r="H4111">
            <v>579.12</v>
          </cell>
          <cell r="I4111">
            <v>579.12</v>
          </cell>
          <cell r="J4111">
            <v>0</v>
          </cell>
          <cell r="K4111">
            <v>0</v>
          </cell>
          <cell r="L4111">
            <v>579.12</v>
          </cell>
        </row>
        <row r="4112">
          <cell r="A4112" t="str">
            <v>8110020359</v>
          </cell>
          <cell r="B4112">
            <v>18</v>
          </cell>
          <cell r="C4112" t="str">
            <v>81100203USD-166-59</v>
          </cell>
          <cell r="D4112" t="str">
            <v>Uniformes (Gastos de Personal (X) - Otros)</v>
          </cell>
          <cell r="E4112">
            <v>889.27</v>
          </cell>
          <cell r="F4112">
            <v>0</v>
          </cell>
          <cell r="G4112">
            <v>0</v>
          </cell>
          <cell r="H4112">
            <v>889.27</v>
          </cell>
          <cell r="I4112">
            <v>889.27</v>
          </cell>
          <cell r="J4112">
            <v>0</v>
          </cell>
          <cell r="K4112">
            <v>0</v>
          </cell>
          <cell r="L4112">
            <v>889.27</v>
          </cell>
        </row>
        <row r="4113">
          <cell r="A4113" t="str">
            <v>8110020402</v>
          </cell>
          <cell r="B4113">
            <v>14</v>
          </cell>
          <cell r="C4113" t="str">
            <v>8110020402 USD</v>
          </cell>
          <cell r="D4113" t="str">
            <v>Seguro Social y F.S.V.</v>
          </cell>
          <cell r="E4113">
            <v>315628.67</v>
          </cell>
          <cell r="F4113">
            <v>28732.73</v>
          </cell>
          <cell r="G4113">
            <v>486.71</v>
          </cell>
          <cell r="H4113">
            <v>343874.69</v>
          </cell>
          <cell r="I4113">
            <v>315628.67</v>
          </cell>
          <cell r="J4113">
            <v>28732.73</v>
          </cell>
          <cell r="K4113">
            <v>486.71</v>
          </cell>
          <cell r="L4113">
            <v>343874.69</v>
          </cell>
        </row>
        <row r="4114">
          <cell r="A4114" t="str">
            <v>811002040002</v>
          </cell>
          <cell r="B4114">
            <v>20</v>
          </cell>
          <cell r="C4114" t="str">
            <v>8110020402USD-711-00</v>
          </cell>
          <cell r="D4114" t="str">
            <v>Seguro Social y F.S.V. (Gastos de Personal (III) - Seguro Social)</v>
          </cell>
          <cell r="E4114">
            <v>187059.87</v>
          </cell>
          <cell r="F4114">
            <v>17696.45</v>
          </cell>
          <cell r="G4114">
            <v>486.71</v>
          </cell>
          <cell r="H4114">
            <v>204269.61</v>
          </cell>
          <cell r="I4114">
            <v>187059.87</v>
          </cell>
          <cell r="J4114">
            <v>17696.45</v>
          </cell>
          <cell r="K4114">
            <v>486.71</v>
          </cell>
          <cell r="L4114">
            <v>204269.61</v>
          </cell>
        </row>
        <row r="4115">
          <cell r="A4115" t="str">
            <v>811002040102</v>
          </cell>
          <cell r="B4115">
            <v>20</v>
          </cell>
          <cell r="C4115" t="str">
            <v>8110020402USD-711-01</v>
          </cell>
          <cell r="D4115" t="str">
            <v>Seguro Social y F.S.V. (Gastos de Personal (III) - Seguro Social)</v>
          </cell>
          <cell r="E4115">
            <v>2688.82</v>
          </cell>
          <cell r="F4115">
            <v>251.63</v>
          </cell>
          <cell r="G4115">
            <v>0</v>
          </cell>
          <cell r="H4115">
            <v>2940.45</v>
          </cell>
          <cell r="I4115">
            <v>2688.82</v>
          </cell>
          <cell r="J4115">
            <v>251.63</v>
          </cell>
          <cell r="K4115">
            <v>0</v>
          </cell>
          <cell r="L4115">
            <v>2940.45</v>
          </cell>
        </row>
        <row r="4116">
          <cell r="A4116" t="str">
            <v>811002040202</v>
          </cell>
          <cell r="B4116">
            <v>20</v>
          </cell>
          <cell r="C4116" t="str">
            <v>8110020402USD-711-02</v>
          </cell>
          <cell r="D4116" t="str">
            <v>Seguro Social y F.S.V. (Gastos de Personal (III) - Seguro Social)</v>
          </cell>
          <cell r="E4116">
            <v>5768.21</v>
          </cell>
          <cell r="F4116">
            <v>560.41999999999996</v>
          </cell>
          <cell r="G4116">
            <v>0</v>
          </cell>
          <cell r="H4116">
            <v>6328.63</v>
          </cell>
          <cell r="I4116">
            <v>5768.21</v>
          </cell>
          <cell r="J4116">
            <v>560.41999999999996</v>
          </cell>
          <cell r="K4116">
            <v>0</v>
          </cell>
          <cell r="L4116">
            <v>6328.63</v>
          </cell>
        </row>
        <row r="4117">
          <cell r="A4117" t="str">
            <v>811002040302</v>
          </cell>
          <cell r="B4117">
            <v>20</v>
          </cell>
          <cell r="C4117" t="str">
            <v>8110020402USD-711-03</v>
          </cell>
          <cell r="D4117" t="str">
            <v>Seguro Social y F.S.V. (Gastos de Personal (III) - Seguro Social)</v>
          </cell>
          <cell r="E4117">
            <v>10492.95</v>
          </cell>
          <cell r="F4117">
            <v>936.5</v>
          </cell>
          <cell r="G4117">
            <v>0</v>
          </cell>
          <cell r="H4117">
            <v>11429.45</v>
          </cell>
          <cell r="I4117">
            <v>10492.95</v>
          </cell>
          <cell r="J4117">
            <v>936.5</v>
          </cell>
          <cell r="K4117">
            <v>0</v>
          </cell>
          <cell r="L4117">
            <v>11429.45</v>
          </cell>
        </row>
        <row r="4118">
          <cell r="A4118" t="str">
            <v>811002040402</v>
          </cell>
          <cell r="B4118">
            <v>20</v>
          </cell>
          <cell r="C4118" t="str">
            <v>8110020402USD-711-04</v>
          </cell>
          <cell r="D4118" t="str">
            <v>Seguro Social y F.S.V. (Gastos de Personal (III) - Seguro Social)</v>
          </cell>
          <cell r="E4118">
            <v>5058.99</v>
          </cell>
          <cell r="F4118">
            <v>418.87</v>
          </cell>
          <cell r="G4118">
            <v>0</v>
          </cell>
          <cell r="H4118">
            <v>5477.86</v>
          </cell>
          <cell r="I4118">
            <v>5058.99</v>
          </cell>
          <cell r="J4118">
            <v>418.87</v>
          </cell>
          <cell r="K4118">
            <v>0</v>
          </cell>
          <cell r="L4118">
            <v>5477.86</v>
          </cell>
        </row>
        <row r="4119">
          <cell r="A4119" t="str">
            <v>811002040502</v>
          </cell>
          <cell r="B4119">
            <v>20</v>
          </cell>
          <cell r="C4119" t="str">
            <v>8110020402USD-711-05</v>
          </cell>
          <cell r="D4119" t="str">
            <v>Seguro Social y F.S.V. (Gastos de Personal (III) - Seguro Social)</v>
          </cell>
          <cell r="E4119">
            <v>4552.32</v>
          </cell>
          <cell r="F4119">
            <v>355.13</v>
          </cell>
          <cell r="G4119">
            <v>0</v>
          </cell>
          <cell r="H4119">
            <v>4907.45</v>
          </cell>
          <cell r="I4119">
            <v>4552.32</v>
          </cell>
          <cell r="J4119">
            <v>355.13</v>
          </cell>
          <cell r="K4119">
            <v>0</v>
          </cell>
          <cell r="L4119">
            <v>4907.45</v>
          </cell>
        </row>
        <row r="4120">
          <cell r="A4120" t="str">
            <v>811002040702</v>
          </cell>
          <cell r="B4120">
            <v>20</v>
          </cell>
          <cell r="C4120" t="str">
            <v>8110020402USD-711-07</v>
          </cell>
          <cell r="D4120" t="str">
            <v>Seguro Social y F.S.V. (Gastos de Personal (III) - Seguro Social)</v>
          </cell>
          <cell r="E4120">
            <v>7693.42</v>
          </cell>
          <cell r="F4120">
            <v>656.41</v>
          </cell>
          <cell r="G4120">
            <v>0</v>
          </cell>
          <cell r="H4120">
            <v>8349.83</v>
          </cell>
          <cell r="I4120">
            <v>7693.42</v>
          </cell>
          <cell r="J4120">
            <v>656.41</v>
          </cell>
          <cell r="K4120">
            <v>0</v>
          </cell>
          <cell r="L4120">
            <v>8349.83</v>
          </cell>
        </row>
        <row r="4121">
          <cell r="A4121" t="str">
            <v>811002040802</v>
          </cell>
          <cell r="B4121">
            <v>20</v>
          </cell>
          <cell r="C4121" t="str">
            <v>8110020402USD-711-08</v>
          </cell>
          <cell r="D4121" t="str">
            <v>Seguro Social y F.S.V. (Gastos de Personal (III) - Seguro Social)</v>
          </cell>
          <cell r="E4121">
            <v>5529.32</v>
          </cell>
          <cell r="F4121">
            <v>531.83000000000004</v>
          </cell>
          <cell r="G4121">
            <v>0</v>
          </cell>
          <cell r="H4121">
            <v>6061.15</v>
          </cell>
          <cell r="I4121">
            <v>5529.32</v>
          </cell>
          <cell r="J4121">
            <v>531.83000000000004</v>
          </cell>
          <cell r="K4121">
            <v>0</v>
          </cell>
          <cell r="L4121">
            <v>6061.15</v>
          </cell>
        </row>
        <row r="4122">
          <cell r="A4122" t="str">
            <v>811002041002</v>
          </cell>
          <cell r="B4122">
            <v>20</v>
          </cell>
          <cell r="C4122" t="str">
            <v>8110020402USD-711-10</v>
          </cell>
          <cell r="D4122" t="str">
            <v>Seguro Social y F.S.V. (Gastos de Personal (III) - Seguro Social)</v>
          </cell>
          <cell r="E4122">
            <v>4025.27</v>
          </cell>
          <cell r="F4122">
            <v>313.25</v>
          </cell>
          <cell r="G4122">
            <v>0</v>
          </cell>
          <cell r="H4122">
            <v>4338.5200000000004</v>
          </cell>
          <cell r="I4122">
            <v>4025.27</v>
          </cell>
          <cell r="J4122">
            <v>313.25</v>
          </cell>
          <cell r="K4122">
            <v>0</v>
          </cell>
          <cell r="L4122">
            <v>4338.5200000000004</v>
          </cell>
        </row>
        <row r="4123">
          <cell r="A4123" t="str">
            <v>811002041102</v>
          </cell>
          <cell r="B4123">
            <v>20</v>
          </cell>
          <cell r="C4123" t="str">
            <v>8110020402USD-711-11</v>
          </cell>
          <cell r="D4123" t="str">
            <v>Seguro Social y F.S.V. (Gastos de Personal (III) - Seguro Social)</v>
          </cell>
          <cell r="E4123">
            <v>5571.06</v>
          </cell>
          <cell r="F4123">
            <v>475</v>
          </cell>
          <cell r="G4123">
            <v>0</v>
          </cell>
          <cell r="H4123">
            <v>6046.06</v>
          </cell>
          <cell r="I4123">
            <v>5571.06</v>
          </cell>
          <cell r="J4123">
            <v>475</v>
          </cell>
          <cell r="K4123">
            <v>0</v>
          </cell>
          <cell r="L4123">
            <v>6046.06</v>
          </cell>
        </row>
        <row r="4124">
          <cell r="A4124" t="str">
            <v>811002041202</v>
          </cell>
          <cell r="B4124">
            <v>20</v>
          </cell>
          <cell r="C4124" t="str">
            <v>8110020402USD-711-12</v>
          </cell>
          <cell r="D4124" t="str">
            <v>Seguro Social y F.S.V. (Gastos de Personal (III) - Seguro Social)</v>
          </cell>
          <cell r="E4124">
            <v>7579.35</v>
          </cell>
          <cell r="F4124">
            <v>667.65</v>
          </cell>
          <cell r="G4124">
            <v>0</v>
          </cell>
          <cell r="H4124">
            <v>8247</v>
          </cell>
          <cell r="I4124">
            <v>7579.35</v>
          </cell>
          <cell r="J4124">
            <v>667.65</v>
          </cell>
          <cell r="K4124">
            <v>0</v>
          </cell>
          <cell r="L4124">
            <v>8247</v>
          </cell>
        </row>
        <row r="4125">
          <cell r="A4125" t="str">
            <v>811002041302</v>
          </cell>
          <cell r="B4125">
            <v>20</v>
          </cell>
          <cell r="C4125" t="str">
            <v>8110020402USD-711-13</v>
          </cell>
          <cell r="D4125" t="str">
            <v>Seguro Social y F.S.V. (Gastos de Personal (III) - Seguro Social)</v>
          </cell>
          <cell r="E4125">
            <v>5501.45</v>
          </cell>
          <cell r="F4125">
            <v>497.18</v>
          </cell>
          <cell r="G4125">
            <v>0</v>
          </cell>
          <cell r="H4125">
            <v>5998.63</v>
          </cell>
          <cell r="I4125">
            <v>5501.45</v>
          </cell>
          <cell r="J4125">
            <v>497.18</v>
          </cell>
          <cell r="K4125">
            <v>0</v>
          </cell>
          <cell r="L4125">
            <v>5998.63</v>
          </cell>
        </row>
        <row r="4126">
          <cell r="A4126" t="str">
            <v>811002041702</v>
          </cell>
          <cell r="B4126">
            <v>20</v>
          </cell>
          <cell r="C4126" t="str">
            <v>8110020402USD-711-17</v>
          </cell>
          <cell r="D4126" t="str">
            <v>Seguro Social y F.S.V. (Gastos de Personal (III) - Seguro Social)</v>
          </cell>
          <cell r="E4126">
            <v>5972.01</v>
          </cell>
          <cell r="F4126">
            <v>504.4</v>
          </cell>
          <cell r="G4126">
            <v>0</v>
          </cell>
          <cell r="H4126">
            <v>6476.41</v>
          </cell>
          <cell r="I4126">
            <v>5972.01</v>
          </cell>
          <cell r="J4126">
            <v>504.4</v>
          </cell>
          <cell r="K4126">
            <v>0</v>
          </cell>
          <cell r="L4126">
            <v>6476.41</v>
          </cell>
        </row>
        <row r="4127">
          <cell r="A4127" t="str">
            <v>811002041802</v>
          </cell>
          <cell r="B4127">
            <v>20</v>
          </cell>
          <cell r="C4127" t="str">
            <v>8110020402USD-711-18</v>
          </cell>
          <cell r="D4127" t="str">
            <v>Seguro Social y F.S.V. (Gastos de Personal (III) - Seguro Social)</v>
          </cell>
          <cell r="E4127">
            <v>4282.95</v>
          </cell>
          <cell r="F4127">
            <v>330</v>
          </cell>
          <cell r="G4127">
            <v>0</v>
          </cell>
          <cell r="H4127">
            <v>4612.95</v>
          </cell>
          <cell r="I4127">
            <v>4282.95</v>
          </cell>
          <cell r="J4127">
            <v>330</v>
          </cell>
          <cell r="K4127">
            <v>0</v>
          </cell>
          <cell r="L4127">
            <v>4612.95</v>
          </cell>
        </row>
        <row r="4128">
          <cell r="A4128" t="str">
            <v>811002041902</v>
          </cell>
          <cell r="B4128">
            <v>20</v>
          </cell>
          <cell r="C4128" t="str">
            <v>8110020402USD-711-19</v>
          </cell>
          <cell r="D4128" t="str">
            <v>Seguro Social y F.S.V. (Gastos de Personal (III) - Seguro Social)</v>
          </cell>
          <cell r="E4128">
            <v>5691.46</v>
          </cell>
          <cell r="F4128">
            <v>416</v>
          </cell>
          <cell r="G4128">
            <v>0</v>
          </cell>
          <cell r="H4128">
            <v>6107.46</v>
          </cell>
          <cell r="I4128">
            <v>5691.46</v>
          </cell>
          <cell r="J4128">
            <v>416</v>
          </cell>
          <cell r="K4128">
            <v>0</v>
          </cell>
          <cell r="L4128">
            <v>6107.46</v>
          </cell>
        </row>
        <row r="4129">
          <cell r="A4129" t="str">
            <v>811002042202</v>
          </cell>
          <cell r="B4129">
            <v>20</v>
          </cell>
          <cell r="C4129" t="str">
            <v>8110020402USD-711-22</v>
          </cell>
          <cell r="D4129" t="str">
            <v>Seguro Social y F.S.V. (Gastos de Personal (III) - Seguro Social)</v>
          </cell>
          <cell r="E4129">
            <v>4955.42</v>
          </cell>
          <cell r="F4129">
            <v>407.5</v>
          </cell>
          <cell r="G4129">
            <v>0</v>
          </cell>
          <cell r="H4129">
            <v>5362.92</v>
          </cell>
          <cell r="I4129">
            <v>4955.42</v>
          </cell>
          <cell r="J4129">
            <v>407.5</v>
          </cell>
          <cell r="K4129">
            <v>0</v>
          </cell>
          <cell r="L4129">
            <v>5362.92</v>
          </cell>
        </row>
        <row r="4130">
          <cell r="A4130" t="str">
            <v>811002042302</v>
          </cell>
          <cell r="B4130">
            <v>20</v>
          </cell>
          <cell r="C4130" t="str">
            <v>8110020402USD-711-23</v>
          </cell>
          <cell r="D4130" t="str">
            <v>Seguro Social y F.S.V. (Gastos de Personal (III) - Seguro Social)</v>
          </cell>
          <cell r="E4130">
            <v>5421.21</v>
          </cell>
          <cell r="F4130">
            <v>416.08</v>
          </cell>
          <cell r="G4130">
            <v>0</v>
          </cell>
          <cell r="H4130">
            <v>5837.29</v>
          </cell>
          <cell r="I4130">
            <v>5421.21</v>
          </cell>
          <cell r="J4130">
            <v>416.08</v>
          </cell>
          <cell r="K4130">
            <v>0</v>
          </cell>
          <cell r="L4130">
            <v>5837.29</v>
          </cell>
        </row>
        <row r="4131">
          <cell r="A4131" t="str">
            <v>811002042402</v>
          </cell>
          <cell r="B4131">
            <v>20</v>
          </cell>
          <cell r="C4131" t="str">
            <v>8110020402USD-711-24</v>
          </cell>
          <cell r="D4131" t="str">
            <v>Seguro Social y F.S.V. (Gastos de Personal (III) - Seguro Social)</v>
          </cell>
          <cell r="E4131">
            <v>6399.27</v>
          </cell>
          <cell r="F4131">
            <v>555.53</v>
          </cell>
          <cell r="G4131">
            <v>0</v>
          </cell>
          <cell r="H4131">
            <v>6954.8</v>
          </cell>
          <cell r="I4131">
            <v>6399.27</v>
          </cell>
          <cell r="J4131">
            <v>555.53</v>
          </cell>
          <cell r="K4131">
            <v>0</v>
          </cell>
          <cell r="L4131">
            <v>6954.8</v>
          </cell>
        </row>
        <row r="4132">
          <cell r="A4132" t="str">
            <v>811002042502</v>
          </cell>
          <cell r="B4132">
            <v>20</v>
          </cell>
          <cell r="C4132" t="str">
            <v>8110020402USD-711-25</v>
          </cell>
          <cell r="D4132" t="str">
            <v>Seguro Social y F.S.V. (Gastos de Personal (III) - Seguro Social)</v>
          </cell>
          <cell r="E4132">
            <v>2064.39</v>
          </cell>
          <cell r="F4132">
            <v>174.45</v>
          </cell>
          <cell r="G4132">
            <v>0</v>
          </cell>
          <cell r="H4132">
            <v>2238.84</v>
          </cell>
          <cell r="I4132">
            <v>2064.39</v>
          </cell>
          <cell r="J4132">
            <v>174.45</v>
          </cell>
          <cell r="K4132">
            <v>0</v>
          </cell>
          <cell r="L4132">
            <v>2238.84</v>
          </cell>
        </row>
        <row r="4133">
          <cell r="A4133" t="str">
            <v>811002042602</v>
          </cell>
          <cell r="B4133">
            <v>20</v>
          </cell>
          <cell r="C4133" t="str">
            <v>8110020402USD-711-26</v>
          </cell>
          <cell r="D4133" t="str">
            <v>Seguro Social y F.S.V. (Gastos de Personal (III) - Seguro Social)</v>
          </cell>
          <cell r="E4133">
            <v>4032.18</v>
          </cell>
          <cell r="F4133">
            <v>334.25</v>
          </cell>
          <cell r="G4133">
            <v>0</v>
          </cell>
          <cell r="H4133">
            <v>4366.43</v>
          </cell>
          <cell r="I4133">
            <v>4032.18</v>
          </cell>
          <cell r="J4133">
            <v>334.25</v>
          </cell>
          <cell r="K4133">
            <v>0</v>
          </cell>
          <cell r="L4133">
            <v>4366.43</v>
          </cell>
        </row>
        <row r="4134">
          <cell r="A4134" t="str">
            <v>811002042702</v>
          </cell>
          <cell r="B4134">
            <v>20</v>
          </cell>
          <cell r="C4134" t="str">
            <v>8110020402USD-711-27</v>
          </cell>
          <cell r="D4134" t="str">
            <v>Seguro Social y F.S.V. (Gastos de Personal (III) - Seguro Social)</v>
          </cell>
          <cell r="E4134">
            <v>4694.37</v>
          </cell>
          <cell r="F4134">
            <v>392.25</v>
          </cell>
          <cell r="G4134">
            <v>0</v>
          </cell>
          <cell r="H4134">
            <v>5086.62</v>
          </cell>
          <cell r="I4134">
            <v>4694.37</v>
          </cell>
          <cell r="J4134">
            <v>392.25</v>
          </cell>
          <cell r="K4134">
            <v>0</v>
          </cell>
          <cell r="L4134">
            <v>5086.62</v>
          </cell>
        </row>
        <row r="4135">
          <cell r="A4135" t="str">
            <v>811002043102</v>
          </cell>
          <cell r="B4135">
            <v>20</v>
          </cell>
          <cell r="C4135" t="str">
            <v>8110020402USD-711-31</v>
          </cell>
          <cell r="D4135" t="str">
            <v>Seguro Social y F.S.V. (Gastos de Personal (III) - Seguro Social)</v>
          </cell>
          <cell r="E4135">
            <v>5994.55</v>
          </cell>
          <cell r="F4135">
            <v>529.65</v>
          </cell>
          <cell r="G4135">
            <v>0</v>
          </cell>
          <cell r="H4135">
            <v>6524.2</v>
          </cell>
          <cell r="I4135">
            <v>5994.55</v>
          </cell>
          <cell r="J4135">
            <v>529.65</v>
          </cell>
          <cell r="K4135">
            <v>0</v>
          </cell>
          <cell r="L4135">
            <v>6524.2</v>
          </cell>
        </row>
        <row r="4136">
          <cell r="A4136" t="str">
            <v>811002044102</v>
          </cell>
          <cell r="B4136">
            <v>20</v>
          </cell>
          <cell r="C4136" t="str">
            <v>8110020402USD-711-41</v>
          </cell>
          <cell r="D4136" t="str">
            <v>Seguro Social y F.S.V. (Gastos de Personal (III) - Seguro Social)</v>
          </cell>
          <cell r="E4136">
            <v>9177.9</v>
          </cell>
          <cell r="F4136">
            <v>780.38</v>
          </cell>
          <cell r="G4136">
            <v>0</v>
          </cell>
          <cell r="H4136">
            <v>9958.2800000000007</v>
          </cell>
          <cell r="I4136">
            <v>9177.9</v>
          </cell>
          <cell r="J4136">
            <v>780.38</v>
          </cell>
          <cell r="K4136">
            <v>0</v>
          </cell>
          <cell r="L4136">
            <v>9958.2800000000007</v>
          </cell>
        </row>
        <row r="4137">
          <cell r="A4137" t="str">
            <v>811002045802</v>
          </cell>
          <cell r="B4137">
            <v>20</v>
          </cell>
          <cell r="C4137" t="str">
            <v>8110020402USD-711-58</v>
          </cell>
          <cell r="D4137" t="str">
            <v>Seguro Social y F.S.V. (Gastos de Personal (III) - Seguro Social)</v>
          </cell>
          <cell r="E4137">
            <v>3360.18</v>
          </cell>
          <cell r="F4137">
            <v>251.91</v>
          </cell>
          <cell r="G4137">
            <v>0</v>
          </cell>
          <cell r="H4137">
            <v>3612.09</v>
          </cell>
          <cell r="I4137">
            <v>3360.18</v>
          </cell>
          <cell r="J4137">
            <v>251.91</v>
          </cell>
          <cell r="K4137">
            <v>0</v>
          </cell>
          <cell r="L4137">
            <v>3612.09</v>
          </cell>
        </row>
        <row r="4138">
          <cell r="A4138" t="str">
            <v>811002045902</v>
          </cell>
          <cell r="B4138">
            <v>20</v>
          </cell>
          <cell r="C4138" t="str">
            <v>8110020402USD-711-59</v>
          </cell>
          <cell r="D4138" t="str">
            <v>Seguro Social y F.S.V. (Gastos de Personal (III) - Seguro Social)</v>
          </cell>
          <cell r="E4138">
            <v>2061.75</v>
          </cell>
          <cell r="F4138">
            <v>280.01</v>
          </cell>
          <cell r="G4138">
            <v>0</v>
          </cell>
          <cell r="H4138">
            <v>2341.7600000000002</v>
          </cell>
          <cell r="I4138">
            <v>2061.75</v>
          </cell>
          <cell r="J4138">
            <v>280.01</v>
          </cell>
          <cell r="K4138">
            <v>0</v>
          </cell>
          <cell r="L4138">
            <v>2341.7600000000002</v>
          </cell>
        </row>
        <row r="4139">
          <cell r="A4139" t="str">
            <v>8110020403</v>
          </cell>
          <cell r="B4139">
            <v>14</v>
          </cell>
          <cell r="C4139" t="str">
            <v>8110020403 USD</v>
          </cell>
          <cell r="D4139" t="str">
            <v>INSAFORP</v>
          </cell>
          <cell r="E4139">
            <v>42118.06</v>
          </cell>
          <cell r="F4139">
            <v>3774.81</v>
          </cell>
          <cell r="G4139">
            <v>0</v>
          </cell>
          <cell r="H4139">
            <v>45892.87</v>
          </cell>
          <cell r="I4139">
            <v>42118.06</v>
          </cell>
          <cell r="J4139">
            <v>3774.81</v>
          </cell>
          <cell r="K4139">
            <v>0</v>
          </cell>
          <cell r="L4139">
            <v>45892.87</v>
          </cell>
        </row>
        <row r="4140">
          <cell r="A4140" t="str">
            <v>811002040003</v>
          </cell>
          <cell r="B4140">
            <v>20</v>
          </cell>
          <cell r="C4140" t="str">
            <v>8110020403USD-166-00</v>
          </cell>
          <cell r="D4140" t="str">
            <v>INSAFORP (Gastos de Personal (X) - Otros)</v>
          </cell>
          <cell r="E4140">
            <v>42118.06</v>
          </cell>
          <cell r="F4140">
            <v>3774.81</v>
          </cell>
          <cell r="G4140">
            <v>0</v>
          </cell>
          <cell r="H4140">
            <v>45892.87</v>
          </cell>
          <cell r="I4140">
            <v>42118.06</v>
          </cell>
          <cell r="J4140">
            <v>3774.81</v>
          </cell>
          <cell r="K4140">
            <v>0</v>
          </cell>
          <cell r="L4140">
            <v>45892.87</v>
          </cell>
        </row>
        <row r="4141">
          <cell r="A4141" t="str">
            <v>81100205 U</v>
          </cell>
          <cell r="B4141">
            <v>12</v>
          </cell>
          <cell r="C4141" t="str">
            <v>81100205 USD</v>
          </cell>
          <cell r="D4141" t="str">
            <v>Gastos médicos</v>
          </cell>
          <cell r="E4141">
            <v>410558.94</v>
          </cell>
          <cell r="F4141">
            <v>31482.61</v>
          </cell>
          <cell r="G4141">
            <v>710.52</v>
          </cell>
          <cell r="H4141">
            <v>441331.03</v>
          </cell>
          <cell r="I4141">
            <v>410558.94</v>
          </cell>
          <cell r="J4141">
            <v>31482.61</v>
          </cell>
          <cell r="K4141">
            <v>710.52</v>
          </cell>
          <cell r="L4141">
            <v>441331.03</v>
          </cell>
        </row>
        <row r="4142">
          <cell r="A4142" t="str">
            <v>8110020500</v>
          </cell>
          <cell r="B4142">
            <v>18</v>
          </cell>
          <cell r="C4142" t="str">
            <v>81100205USD-713-00</v>
          </cell>
          <cell r="D4142" t="str">
            <v>Gastos médicos (Gastos de Personal (V) - Otros Gastos Sociales)</v>
          </cell>
          <cell r="E4142">
            <v>247361.37</v>
          </cell>
          <cell r="F4142">
            <v>17831.91</v>
          </cell>
          <cell r="G4142">
            <v>710.52</v>
          </cell>
          <cell r="H4142">
            <v>264482.76</v>
          </cell>
          <cell r="I4142">
            <v>247361.37</v>
          </cell>
          <cell r="J4142">
            <v>17831.91</v>
          </cell>
          <cell r="K4142">
            <v>710.52</v>
          </cell>
          <cell r="L4142">
            <v>264482.76</v>
          </cell>
        </row>
        <row r="4143">
          <cell r="A4143" t="str">
            <v>8110020501</v>
          </cell>
          <cell r="B4143">
            <v>18</v>
          </cell>
          <cell r="C4143" t="str">
            <v>81100205USD-713-01</v>
          </cell>
          <cell r="D4143" t="str">
            <v>Gastos médicos (Gastos de Personal (V) - Otros Gastos Sociales)</v>
          </cell>
          <cell r="E4143">
            <v>3702.12</v>
          </cell>
          <cell r="F4143">
            <v>368.94</v>
          </cell>
          <cell r="G4143">
            <v>0</v>
          </cell>
          <cell r="H4143">
            <v>4071.06</v>
          </cell>
          <cell r="I4143">
            <v>3702.12</v>
          </cell>
          <cell r="J4143">
            <v>368.94</v>
          </cell>
          <cell r="K4143">
            <v>0</v>
          </cell>
          <cell r="L4143">
            <v>4071.06</v>
          </cell>
        </row>
        <row r="4144">
          <cell r="A4144" t="str">
            <v>8110020502</v>
          </cell>
          <cell r="B4144">
            <v>18</v>
          </cell>
          <cell r="C4144" t="str">
            <v>81100205USD-713-02</v>
          </cell>
          <cell r="D4144" t="str">
            <v>Gastos médicos (Gastos de Personal (V) - Otros Gastos Sociales)</v>
          </cell>
          <cell r="E4144">
            <v>8913.15</v>
          </cell>
          <cell r="F4144">
            <v>553.41</v>
          </cell>
          <cell r="G4144">
            <v>0</v>
          </cell>
          <cell r="H4144">
            <v>9466.56</v>
          </cell>
          <cell r="I4144">
            <v>8913.15</v>
          </cell>
          <cell r="J4144">
            <v>553.41</v>
          </cell>
          <cell r="K4144">
            <v>0</v>
          </cell>
          <cell r="L4144">
            <v>9466.56</v>
          </cell>
        </row>
        <row r="4145">
          <cell r="A4145" t="str">
            <v>8110020503</v>
          </cell>
          <cell r="B4145">
            <v>18</v>
          </cell>
          <cell r="C4145" t="str">
            <v>81100205USD-713-03</v>
          </cell>
          <cell r="D4145" t="str">
            <v>Gastos médicos (Gastos de Personal (V) - Otros Gastos Sociales)</v>
          </cell>
          <cell r="E4145">
            <v>14804.28</v>
          </cell>
          <cell r="F4145">
            <v>1045.32</v>
          </cell>
          <cell r="G4145">
            <v>0</v>
          </cell>
          <cell r="H4145">
            <v>15849.6</v>
          </cell>
          <cell r="I4145">
            <v>14804.28</v>
          </cell>
          <cell r="J4145">
            <v>1045.32</v>
          </cell>
          <cell r="K4145">
            <v>0</v>
          </cell>
          <cell r="L4145">
            <v>15849.6</v>
          </cell>
        </row>
        <row r="4146">
          <cell r="A4146" t="str">
            <v>8110020504</v>
          </cell>
          <cell r="B4146">
            <v>18</v>
          </cell>
          <cell r="C4146" t="str">
            <v>81100205USD-713-04</v>
          </cell>
          <cell r="D4146" t="str">
            <v>Gastos médicos (Gastos de Personal (V) - Otros Gastos Sociales)</v>
          </cell>
          <cell r="E4146">
            <v>6670.14</v>
          </cell>
          <cell r="F4146">
            <v>614.89</v>
          </cell>
          <cell r="G4146">
            <v>0</v>
          </cell>
          <cell r="H4146">
            <v>7285.03</v>
          </cell>
          <cell r="I4146">
            <v>6670.14</v>
          </cell>
          <cell r="J4146">
            <v>614.89</v>
          </cell>
          <cell r="K4146">
            <v>0</v>
          </cell>
          <cell r="L4146">
            <v>7285.03</v>
          </cell>
        </row>
        <row r="4147">
          <cell r="A4147" t="str">
            <v>8110020505</v>
          </cell>
          <cell r="B4147">
            <v>18</v>
          </cell>
          <cell r="C4147" t="str">
            <v>81100205USD-713-05</v>
          </cell>
          <cell r="D4147" t="str">
            <v>Gastos médicos (Gastos de Personal (V) - Otros Gastos Sociales)</v>
          </cell>
          <cell r="E4147">
            <v>6851.13</v>
          </cell>
          <cell r="F4147">
            <v>491.92</v>
          </cell>
          <cell r="G4147">
            <v>0</v>
          </cell>
          <cell r="H4147">
            <v>7343.05</v>
          </cell>
          <cell r="I4147">
            <v>6851.13</v>
          </cell>
          <cell r="J4147">
            <v>491.92</v>
          </cell>
          <cell r="K4147">
            <v>0</v>
          </cell>
          <cell r="L4147">
            <v>7343.05</v>
          </cell>
        </row>
        <row r="4148">
          <cell r="A4148" t="str">
            <v>8110020507</v>
          </cell>
          <cell r="B4148">
            <v>18</v>
          </cell>
          <cell r="C4148" t="str">
            <v>81100205USD-713-07</v>
          </cell>
          <cell r="D4148" t="str">
            <v>Gastos médicos (Gastos de Personal (V) - Otros Gastos Sociales)</v>
          </cell>
          <cell r="E4148">
            <v>11319.18</v>
          </cell>
          <cell r="F4148">
            <v>737.87</v>
          </cell>
          <cell r="G4148">
            <v>0</v>
          </cell>
          <cell r="H4148">
            <v>12057.05</v>
          </cell>
          <cell r="I4148">
            <v>11319.18</v>
          </cell>
          <cell r="J4148">
            <v>737.87</v>
          </cell>
          <cell r="K4148">
            <v>0</v>
          </cell>
          <cell r="L4148">
            <v>12057.05</v>
          </cell>
        </row>
        <row r="4149">
          <cell r="A4149" t="str">
            <v>8110020508</v>
          </cell>
          <cell r="B4149">
            <v>18</v>
          </cell>
          <cell r="C4149" t="str">
            <v>81100205USD-713-08</v>
          </cell>
          <cell r="D4149" t="str">
            <v>Gastos médicos (Gastos de Personal (V) - Otros Gastos Sociales)</v>
          </cell>
          <cell r="E4149">
            <v>6303.15</v>
          </cell>
          <cell r="F4149">
            <v>553.41</v>
          </cell>
          <cell r="G4149">
            <v>0</v>
          </cell>
          <cell r="H4149">
            <v>6856.56</v>
          </cell>
          <cell r="I4149">
            <v>6303.15</v>
          </cell>
          <cell r="J4149">
            <v>553.41</v>
          </cell>
          <cell r="K4149">
            <v>0</v>
          </cell>
          <cell r="L4149">
            <v>6856.56</v>
          </cell>
        </row>
        <row r="4150">
          <cell r="A4150" t="str">
            <v>8110020510</v>
          </cell>
          <cell r="B4150">
            <v>18</v>
          </cell>
          <cell r="C4150" t="str">
            <v>81100205USD-713-10</v>
          </cell>
          <cell r="D4150" t="str">
            <v>Gastos médicos (Gastos de Personal (V) - Otros Gastos Sociales)</v>
          </cell>
          <cell r="E4150">
            <v>7654.11</v>
          </cell>
          <cell r="F4150">
            <v>430.43</v>
          </cell>
          <cell r="G4150">
            <v>0</v>
          </cell>
          <cell r="H4150">
            <v>8084.54</v>
          </cell>
          <cell r="I4150">
            <v>7654.11</v>
          </cell>
          <cell r="J4150">
            <v>430.43</v>
          </cell>
          <cell r="K4150">
            <v>0</v>
          </cell>
          <cell r="L4150">
            <v>8084.54</v>
          </cell>
        </row>
        <row r="4151">
          <cell r="A4151" t="str">
            <v>8110020511</v>
          </cell>
          <cell r="B4151">
            <v>18</v>
          </cell>
          <cell r="C4151" t="str">
            <v>81100205USD-713-11</v>
          </cell>
          <cell r="D4151" t="str">
            <v>Gastos médicos (Gastos de Personal (V) - Otros Gastos Sociales)</v>
          </cell>
          <cell r="E4151">
            <v>6063.15</v>
          </cell>
          <cell r="F4151">
            <v>553.41</v>
          </cell>
          <cell r="G4151">
            <v>0</v>
          </cell>
          <cell r="H4151">
            <v>6616.56</v>
          </cell>
          <cell r="I4151">
            <v>6063.15</v>
          </cell>
          <cell r="J4151">
            <v>553.41</v>
          </cell>
          <cell r="K4151">
            <v>0</v>
          </cell>
          <cell r="L4151">
            <v>6616.56</v>
          </cell>
        </row>
        <row r="4152">
          <cell r="A4152" t="str">
            <v>8110020512</v>
          </cell>
          <cell r="B4152">
            <v>18</v>
          </cell>
          <cell r="C4152" t="str">
            <v>81100205USD-713-12</v>
          </cell>
          <cell r="D4152" t="str">
            <v>Gastos médicos (Gastos de Personal (V) - Otros Gastos Sociales)</v>
          </cell>
          <cell r="E4152">
            <v>8079.18</v>
          </cell>
          <cell r="F4152">
            <v>737.87</v>
          </cell>
          <cell r="G4152">
            <v>0</v>
          </cell>
          <cell r="H4152">
            <v>8817.0499999999993</v>
          </cell>
          <cell r="I4152">
            <v>8079.18</v>
          </cell>
          <cell r="J4152">
            <v>737.87</v>
          </cell>
          <cell r="K4152">
            <v>0</v>
          </cell>
          <cell r="L4152">
            <v>8817.0499999999993</v>
          </cell>
        </row>
        <row r="4153">
          <cell r="A4153" t="str">
            <v>8110020513</v>
          </cell>
          <cell r="B4153">
            <v>18</v>
          </cell>
          <cell r="C4153" t="str">
            <v>81100205USD-713-13</v>
          </cell>
          <cell r="D4153" t="str">
            <v>Gastos médicos (Gastos de Personal (V) - Otros Gastos Sociales)</v>
          </cell>
          <cell r="E4153">
            <v>6738.15</v>
          </cell>
          <cell r="F4153">
            <v>553.41</v>
          </cell>
          <cell r="G4153">
            <v>0</v>
          </cell>
          <cell r="H4153">
            <v>7291.56</v>
          </cell>
          <cell r="I4153">
            <v>6738.15</v>
          </cell>
          <cell r="J4153">
            <v>553.41</v>
          </cell>
          <cell r="K4153">
            <v>0</v>
          </cell>
          <cell r="L4153">
            <v>7291.56</v>
          </cell>
        </row>
        <row r="4154">
          <cell r="A4154" t="str">
            <v>8110020517</v>
          </cell>
          <cell r="B4154">
            <v>18</v>
          </cell>
          <cell r="C4154" t="str">
            <v>81100205USD-713-17</v>
          </cell>
          <cell r="D4154" t="str">
            <v>Gastos médicos (Gastos de Personal (V) - Otros Gastos Sociales)</v>
          </cell>
          <cell r="E4154">
            <v>4368.1499999999996</v>
          </cell>
          <cell r="F4154">
            <v>553.41</v>
          </cell>
          <cell r="G4154">
            <v>0</v>
          </cell>
          <cell r="H4154">
            <v>4921.5600000000004</v>
          </cell>
          <cell r="I4154">
            <v>4368.1499999999996</v>
          </cell>
          <cell r="J4154">
            <v>553.41</v>
          </cell>
          <cell r="K4154">
            <v>0</v>
          </cell>
          <cell r="L4154">
            <v>4921.5600000000004</v>
          </cell>
        </row>
        <row r="4155">
          <cell r="A4155" t="str">
            <v>8110020518</v>
          </cell>
          <cell r="B4155">
            <v>18</v>
          </cell>
          <cell r="C4155" t="str">
            <v>81100205USD-713-18</v>
          </cell>
          <cell r="D4155" t="str">
            <v>Gastos médicos (Gastos de Personal (V) - Otros Gastos Sociales)</v>
          </cell>
          <cell r="E4155">
            <v>6371.13</v>
          </cell>
          <cell r="F4155">
            <v>491.92</v>
          </cell>
          <cell r="G4155">
            <v>0</v>
          </cell>
          <cell r="H4155">
            <v>6863.05</v>
          </cell>
          <cell r="I4155">
            <v>6371.13</v>
          </cell>
          <cell r="J4155">
            <v>491.92</v>
          </cell>
          <cell r="K4155">
            <v>0</v>
          </cell>
          <cell r="L4155">
            <v>6863.05</v>
          </cell>
        </row>
        <row r="4156">
          <cell r="A4156" t="str">
            <v>8110020519</v>
          </cell>
          <cell r="B4156">
            <v>18</v>
          </cell>
          <cell r="C4156" t="str">
            <v>81100205USD-713-19</v>
          </cell>
          <cell r="D4156" t="str">
            <v>Gastos médicos (Gastos de Personal (V) - Otros Gastos Sociales)</v>
          </cell>
          <cell r="E4156">
            <v>7345.14</v>
          </cell>
          <cell r="F4156">
            <v>614.89</v>
          </cell>
          <cell r="G4156">
            <v>0</v>
          </cell>
          <cell r="H4156">
            <v>7960.03</v>
          </cell>
          <cell r="I4156">
            <v>7345.14</v>
          </cell>
          <cell r="J4156">
            <v>614.89</v>
          </cell>
          <cell r="K4156">
            <v>0</v>
          </cell>
          <cell r="L4156">
            <v>7960.03</v>
          </cell>
        </row>
        <row r="4157">
          <cell r="A4157" t="str">
            <v>8110020522</v>
          </cell>
          <cell r="B4157">
            <v>18</v>
          </cell>
          <cell r="C4157" t="str">
            <v>81100205USD-713-22</v>
          </cell>
          <cell r="D4157" t="str">
            <v>Gastos médicos (Gastos de Personal (V) - Otros Gastos Sociales)</v>
          </cell>
          <cell r="E4157">
            <v>6806.13</v>
          </cell>
          <cell r="F4157">
            <v>491.92</v>
          </cell>
          <cell r="G4157">
            <v>0</v>
          </cell>
          <cell r="H4157">
            <v>7298.05</v>
          </cell>
          <cell r="I4157">
            <v>6806.13</v>
          </cell>
          <cell r="J4157">
            <v>491.92</v>
          </cell>
          <cell r="K4157">
            <v>0</v>
          </cell>
          <cell r="L4157">
            <v>7298.05</v>
          </cell>
        </row>
        <row r="4158">
          <cell r="A4158" t="str">
            <v>8110020523</v>
          </cell>
          <cell r="B4158">
            <v>18</v>
          </cell>
          <cell r="C4158" t="str">
            <v>81100205USD-713-23</v>
          </cell>
          <cell r="D4158" t="str">
            <v>Gastos médicos (Gastos de Personal (V) - Otros Gastos Sociales)</v>
          </cell>
          <cell r="E4158">
            <v>6783.15</v>
          </cell>
          <cell r="F4158">
            <v>553.41</v>
          </cell>
          <cell r="G4158">
            <v>0</v>
          </cell>
          <cell r="H4158">
            <v>7336.56</v>
          </cell>
          <cell r="I4158">
            <v>6783.15</v>
          </cell>
          <cell r="J4158">
            <v>553.41</v>
          </cell>
          <cell r="K4158">
            <v>0</v>
          </cell>
          <cell r="L4158">
            <v>7336.56</v>
          </cell>
        </row>
        <row r="4159">
          <cell r="A4159" t="str">
            <v>8110020524</v>
          </cell>
          <cell r="B4159">
            <v>18</v>
          </cell>
          <cell r="C4159" t="str">
            <v>81100205USD-713-24</v>
          </cell>
          <cell r="D4159" t="str">
            <v>Gastos médicos (Gastos de Personal (V) - Otros Gastos Sociales)</v>
          </cell>
          <cell r="E4159">
            <v>4975.1400000000003</v>
          </cell>
          <cell r="F4159">
            <v>614.89</v>
          </cell>
          <cell r="G4159">
            <v>0</v>
          </cell>
          <cell r="H4159">
            <v>5590.03</v>
          </cell>
          <cell r="I4159">
            <v>4975.1400000000003</v>
          </cell>
          <cell r="J4159">
            <v>614.89</v>
          </cell>
          <cell r="K4159">
            <v>0</v>
          </cell>
          <cell r="L4159">
            <v>5590.03</v>
          </cell>
        </row>
        <row r="4160">
          <cell r="A4160" t="str">
            <v>8110020525</v>
          </cell>
          <cell r="B4160">
            <v>18</v>
          </cell>
          <cell r="C4160" t="str">
            <v>81100205USD-713-25</v>
          </cell>
          <cell r="D4160" t="str">
            <v>Gastos médicos (Gastos de Personal (V) - Otros Gastos Sociales)</v>
          </cell>
          <cell r="E4160">
            <v>3290.1</v>
          </cell>
          <cell r="F4160">
            <v>307.45</v>
          </cell>
          <cell r="G4160">
            <v>0</v>
          </cell>
          <cell r="H4160">
            <v>3597.55</v>
          </cell>
          <cell r="I4160">
            <v>3290.1</v>
          </cell>
          <cell r="J4160">
            <v>307.45</v>
          </cell>
          <cell r="K4160">
            <v>0</v>
          </cell>
          <cell r="L4160">
            <v>3597.55</v>
          </cell>
        </row>
        <row r="4161">
          <cell r="A4161" t="str">
            <v>8110020526</v>
          </cell>
          <cell r="B4161">
            <v>18</v>
          </cell>
          <cell r="C4161" t="str">
            <v>81100205USD-713-26</v>
          </cell>
          <cell r="D4161" t="str">
            <v>Gastos médicos (Gastos de Personal (V) - Otros Gastos Sociales)</v>
          </cell>
          <cell r="E4161">
            <v>3394.11</v>
          </cell>
          <cell r="F4161">
            <v>430.43</v>
          </cell>
          <cell r="G4161">
            <v>0</v>
          </cell>
          <cell r="H4161">
            <v>3824.54</v>
          </cell>
          <cell r="I4161">
            <v>3394.11</v>
          </cell>
          <cell r="J4161">
            <v>430.43</v>
          </cell>
          <cell r="K4161">
            <v>0</v>
          </cell>
          <cell r="L4161">
            <v>3824.54</v>
          </cell>
        </row>
        <row r="4162">
          <cell r="A4162" t="str">
            <v>8110020527</v>
          </cell>
          <cell r="B4162">
            <v>18</v>
          </cell>
          <cell r="C4162" t="str">
            <v>81100205USD-713-27</v>
          </cell>
          <cell r="D4162" t="str">
            <v>Gastos médicos (Gastos de Personal (V) - Otros Gastos Sociales)</v>
          </cell>
          <cell r="E4162">
            <v>4241.13</v>
          </cell>
          <cell r="F4162">
            <v>491.92</v>
          </cell>
          <cell r="G4162">
            <v>0</v>
          </cell>
          <cell r="H4162">
            <v>4733.05</v>
          </cell>
          <cell r="I4162">
            <v>4241.13</v>
          </cell>
          <cell r="J4162">
            <v>491.92</v>
          </cell>
          <cell r="K4162">
            <v>0</v>
          </cell>
          <cell r="L4162">
            <v>4733.05</v>
          </cell>
        </row>
        <row r="4163">
          <cell r="A4163" t="str">
            <v>8110020531</v>
          </cell>
          <cell r="B4163">
            <v>18</v>
          </cell>
          <cell r="C4163" t="str">
            <v>81100205USD-713-31</v>
          </cell>
          <cell r="D4163" t="str">
            <v>Gastos médicos (Gastos de Personal (V) - Otros Gastos Sociales)</v>
          </cell>
          <cell r="E4163">
            <v>12099.18</v>
          </cell>
          <cell r="F4163">
            <v>737.87</v>
          </cell>
          <cell r="G4163">
            <v>0</v>
          </cell>
          <cell r="H4163">
            <v>12837.05</v>
          </cell>
          <cell r="I4163">
            <v>12099.18</v>
          </cell>
          <cell r="J4163">
            <v>737.87</v>
          </cell>
          <cell r="K4163">
            <v>0</v>
          </cell>
          <cell r="L4163">
            <v>12837.05</v>
          </cell>
        </row>
        <row r="4164">
          <cell r="A4164" t="str">
            <v>8110020541</v>
          </cell>
          <cell r="B4164">
            <v>18</v>
          </cell>
          <cell r="C4164" t="str">
            <v>81100205USD-713-41</v>
          </cell>
          <cell r="D4164" t="str">
            <v>Gastos médicos (Gastos de Personal (V) - Otros Gastos Sociales)</v>
          </cell>
          <cell r="E4164">
            <v>11655.24</v>
          </cell>
          <cell r="F4164">
            <v>922.34</v>
          </cell>
          <cell r="G4164">
            <v>0</v>
          </cell>
          <cell r="H4164">
            <v>12577.58</v>
          </cell>
          <cell r="I4164">
            <v>11655.24</v>
          </cell>
          <cell r="J4164">
            <v>922.34</v>
          </cell>
          <cell r="K4164">
            <v>0</v>
          </cell>
          <cell r="L4164">
            <v>12577.58</v>
          </cell>
        </row>
        <row r="4165">
          <cell r="A4165" t="str">
            <v>8110020558</v>
          </cell>
          <cell r="B4165">
            <v>18</v>
          </cell>
          <cell r="C4165" t="str">
            <v>81100205USD-713-58</v>
          </cell>
          <cell r="D4165" t="str">
            <v>Gastos médicos (Gastos de Personal (V) - Otros Gastos Sociales)</v>
          </cell>
          <cell r="E4165">
            <v>2202.12</v>
          </cell>
          <cell r="F4165">
            <v>368.94</v>
          </cell>
          <cell r="G4165">
            <v>0</v>
          </cell>
          <cell r="H4165">
            <v>2571.06</v>
          </cell>
          <cell r="I4165">
            <v>2202.12</v>
          </cell>
          <cell r="J4165">
            <v>368.94</v>
          </cell>
          <cell r="K4165">
            <v>0</v>
          </cell>
          <cell r="L4165">
            <v>2571.06</v>
          </cell>
        </row>
        <row r="4166">
          <cell r="A4166" t="str">
            <v>8110020559</v>
          </cell>
          <cell r="B4166">
            <v>18</v>
          </cell>
          <cell r="C4166" t="str">
            <v>81100205USD-713-59</v>
          </cell>
          <cell r="D4166" t="str">
            <v>Gastos médicos (Gastos de Personal (V) - Otros Gastos Sociales)</v>
          </cell>
          <cell r="E4166">
            <v>2569.11</v>
          </cell>
          <cell r="F4166">
            <v>430.43</v>
          </cell>
          <cell r="G4166">
            <v>0</v>
          </cell>
          <cell r="H4166">
            <v>2999.54</v>
          </cell>
          <cell r="I4166">
            <v>2569.11</v>
          </cell>
          <cell r="J4166">
            <v>430.43</v>
          </cell>
          <cell r="K4166">
            <v>0</v>
          </cell>
          <cell r="L4166">
            <v>2999.54</v>
          </cell>
        </row>
        <row r="4167">
          <cell r="A4167" t="str">
            <v>8110020801</v>
          </cell>
          <cell r="B4167">
            <v>14</v>
          </cell>
          <cell r="C4167" t="str">
            <v>8110020801 USD</v>
          </cell>
          <cell r="D4167" t="str">
            <v>Seguro de Vida</v>
          </cell>
          <cell r="E4167">
            <v>41254.129999999997</v>
          </cell>
          <cell r="F4167">
            <v>3122.82</v>
          </cell>
          <cell r="G4167">
            <v>0</v>
          </cell>
          <cell r="H4167">
            <v>44376.95</v>
          </cell>
          <cell r="I4167">
            <v>41254.129999999997</v>
          </cell>
          <cell r="J4167">
            <v>3122.82</v>
          </cell>
          <cell r="K4167">
            <v>0</v>
          </cell>
          <cell r="L4167">
            <v>44376.95</v>
          </cell>
        </row>
        <row r="4168">
          <cell r="A4168" t="str">
            <v>811002080001</v>
          </cell>
          <cell r="B4168">
            <v>20</v>
          </cell>
          <cell r="C4168" t="str">
            <v>8110020801USD-713-00</v>
          </cell>
          <cell r="D4168" t="str">
            <v>Seguro de Vida (Gastos de Personal (V) - Otros Gastos Sociales)</v>
          </cell>
          <cell r="E4168">
            <v>26535.97</v>
          </cell>
          <cell r="F4168">
            <v>1743.81</v>
          </cell>
          <cell r="G4168">
            <v>0</v>
          </cell>
          <cell r="H4168">
            <v>28279.78</v>
          </cell>
          <cell r="I4168">
            <v>26535.97</v>
          </cell>
          <cell r="J4168">
            <v>1743.81</v>
          </cell>
          <cell r="K4168">
            <v>0</v>
          </cell>
          <cell r="L4168">
            <v>28279.78</v>
          </cell>
        </row>
        <row r="4169">
          <cell r="A4169" t="str">
            <v>811002080101</v>
          </cell>
          <cell r="B4169">
            <v>20</v>
          </cell>
          <cell r="C4169" t="str">
            <v>8110020801USD-713-01</v>
          </cell>
          <cell r="D4169" t="str">
            <v>Seguro de Vida (Gastos de Personal (V) - Otros Gastos Sociales)</v>
          </cell>
          <cell r="E4169">
            <v>319.67</v>
          </cell>
          <cell r="F4169">
            <v>37.270000000000003</v>
          </cell>
          <cell r="G4169">
            <v>0</v>
          </cell>
          <cell r="H4169">
            <v>356.94</v>
          </cell>
          <cell r="I4169">
            <v>319.67</v>
          </cell>
          <cell r="J4169">
            <v>37.270000000000003</v>
          </cell>
          <cell r="K4169">
            <v>0</v>
          </cell>
          <cell r="L4169">
            <v>356.94</v>
          </cell>
        </row>
        <row r="4170">
          <cell r="A4170" t="str">
            <v>811002080201</v>
          </cell>
          <cell r="B4170">
            <v>20</v>
          </cell>
          <cell r="C4170" t="str">
            <v>8110020801USD-713-02</v>
          </cell>
          <cell r="D4170" t="str">
            <v>Seguro de Vida (Gastos de Personal (V) - Otros Gastos Sociales)</v>
          </cell>
          <cell r="E4170">
            <v>863.05</v>
          </cell>
          <cell r="F4170">
            <v>55.9</v>
          </cell>
          <cell r="G4170">
            <v>0</v>
          </cell>
          <cell r="H4170">
            <v>918.95</v>
          </cell>
          <cell r="I4170">
            <v>863.05</v>
          </cell>
          <cell r="J4170">
            <v>55.9</v>
          </cell>
          <cell r="K4170">
            <v>0</v>
          </cell>
          <cell r="L4170">
            <v>918.95</v>
          </cell>
        </row>
        <row r="4171">
          <cell r="A4171" t="str">
            <v>811002080301</v>
          </cell>
          <cell r="B4171">
            <v>20</v>
          </cell>
          <cell r="C4171" t="str">
            <v>8110020801USD-713-03</v>
          </cell>
          <cell r="D4171" t="str">
            <v>Seguro de Vida (Gastos de Personal (V) - Otros Gastos Sociales)</v>
          </cell>
          <cell r="E4171">
            <v>1315.6</v>
          </cell>
          <cell r="F4171">
            <v>105.6</v>
          </cell>
          <cell r="G4171">
            <v>0</v>
          </cell>
          <cell r="H4171">
            <v>1421.2</v>
          </cell>
          <cell r="I4171">
            <v>1315.6</v>
          </cell>
          <cell r="J4171">
            <v>105.6</v>
          </cell>
          <cell r="K4171">
            <v>0</v>
          </cell>
          <cell r="L4171">
            <v>1421.2</v>
          </cell>
        </row>
        <row r="4172">
          <cell r="A4172" t="str">
            <v>811002080401</v>
          </cell>
          <cell r="B4172">
            <v>20</v>
          </cell>
          <cell r="C4172" t="str">
            <v>8110020801USD-713-04</v>
          </cell>
          <cell r="D4172" t="str">
            <v>Seguro de Vida (Gastos de Personal (V) - Otros Gastos Sociales)</v>
          </cell>
          <cell r="E4172">
            <v>605.02</v>
          </cell>
          <cell r="F4172">
            <v>62.12</v>
          </cell>
          <cell r="G4172">
            <v>0</v>
          </cell>
          <cell r="H4172">
            <v>667.14</v>
          </cell>
          <cell r="I4172">
            <v>605.02</v>
          </cell>
          <cell r="J4172">
            <v>62.12</v>
          </cell>
          <cell r="K4172">
            <v>0</v>
          </cell>
          <cell r="L4172">
            <v>667.14</v>
          </cell>
        </row>
        <row r="4173">
          <cell r="A4173" t="str">
            <v>811002080501</v>
          </cell>
          <cell r="B4173">
            <v>20</v>
          </cell>
          <cell r="C4173" t="str">
            <v>8110020801USD-713-05</v>
          </cell>
          <cell r="D4173" t="str">
            <v>Seguro de Vida (Gastos de Personal (V) - Otros Gastos Sociales)</v>
          </cell>
          <cell r="E4173">
            <v>547.79</v>
          </cell>
          <cell r="F4173">
            <v>49.69</v>
          </cell>
          <cell r="G4173">
            <v>0</v>
          </cell>
          <cell r="H4173">
            <v>597.48</v>
          </cell>
          <cell r="I4173">
            <v>547.79</v>
          </cell>
          <cell r="J4173">
            <v>49.69</v>
          </cell>
          <cell r="K4173">
            <v>0</v>
          </cell>
          <cell r="L4173">
            <v>597.48</v>
          </cell>
        </row>
        <row r="4174">
          <cell r="A4174" t="str">
            <v>811002080701</v>
          </cell>
          <cell r="B4174">
            <v>20</v>
          </cell>
          <cell r="C4174" t="str">
            <v>8110020801USD-713-07</v>
          </cell>
          <cell r="D4174" t="str">
            <v>Seguro de Vida (Gastos de Personal (V) - Otros Gastos Sociales)</v>
          </cell>
          <cell r="E4174">
            <v>1003.19</v>
          </cell>
          <cell r="F4174">
            <v>74.540000000000006</v>
          </cell>
          <cell r="G4174">
            <v>0</v>
          </cell>
          <cell r="H4174">
            <v>1077.73</v>
          </cell>
          <cell r="I4174">
            <v>1003.19</v>
          </cell>
          <cell r="J4174">
            <v>74.540000000000006</v>
          </cell>
          <cell r="K4174">
            <v>0</v>
          </cell>
          <cell r="L4174">
            <v>1077.73</v>
          </cell>
        </row>
        <row r="4175">
          <cell r="A4175" t="str">
            <v>811002080801</v>
          </cell>
          <cell r="B4175">
            <v>20</v>
          </cell>
          <cell r="C4175" t="str">
            <v>8110020801USD-713-08</v>
          </cell>
          <cell r="D4175" t="str">
            <v>Seguro de Vida (Gastos de Personal (V) - Otros Gastos Sociales)</v>
          </cell>
          <cell r="E4175">
            <v>596.11</v>
          </cell>
          <cell r="F4175">
            <v>55.91</v>
          </cell>
          <cell r="G4175">
            <v>0</v>
          </cell>
          <cell r="H4175">
            <v>652.02</v>
          </cell>
          <cell r="I4175">
            <v>596.11</v>
          </cell>
          <cell r="J4175">
            <v>55.91</v>
          </cell>
          <cell r="K4175">
            <v>0</v>
          </cell>
          <cell r="L4175">
            <v>652.02</v>
          </cell>
        </row>
        <row r="4176">
          <cell r="A4176" t="str">
            <v>811002081001</v>
          </cell>
          <cell r="B4176">
            <v>20</v>
          </cell>
          <cell r="C4176" t="str">
            <v>8110020801USD-713-10</v>
          </cell>
          <cell r="D4176" t="str">
            <v>Seguro de Vida (Gastos de Personal (V) - Otros Gastos Sociales)</v>
          </cell>
          <cell r="E4176">
            <v>716.83</v>
          </cell>
          <cell r="F4176">
            <v>43.48</v>
          </cell>
          <cell r="G4176">
            <v>0</v>
          </cell>
          <cell r="H4176">
            <v>760.31</v>
          </cell>
          <cell r="I4176">
            <v>716.83</v>
          </cell>
          <cell r="J4176">
            <v>43.48</v>
          </cell>
          <cell r="K4176">
            <v>0</v>
          </cell>
          <cell r="L4176">
            <v>760.31</v>
          </cell>
        </row>
        <row r="4177">
          <cell r="A4177" t="str">
            <v>811002081101</v>
          </cell>
          <cell r="B4177">
            <v>20</v>
          </cell>
          <cell r="C4177" t="str">
            <v>8110020801USD-713-11</v>
          </cell>
          <cell r="D4177" t="str">
            <v>Seguro de Vida (Gastos de Personal (V) - Otros Gastos Sociales)</v>
          </cell>
          <cell r="E4177">
            <v>574.86</v>
          </cell>
          <cell r="F4177">
            <v>55.91</v>
          </cell>
          <cell r="G4177">
            <v>0</v>
          </cell>
          <cell r="H4177">
            <v>630.77</v>
          </cell>
          <cell r="I4177">
            <v>574.86</v>
          </cell>
          <cell r="J4177">
            <v>55.91</v>
          </cell>
          <cell r="K4177">
            <v>0</v>
          </cell>
          <cell r="L4177">
            <v>630.77</v>
          </cell>
        </row>
        <row r="4178">
          <cell r="A4178" t="str">
            <v>811002081201</v>
          </cell>
          <cell r="B4178">
            <v>20</v>
          </cell>
          <cell r="C4178" t="str">
            <v>8110020801USD-713-12</v>
          </cell>
          <cell r="D4178" t="str">
            <v>Seguro de Vida (Gastos de Personal (V) - Otros Gastos Sociales)</v>
          </cell>
          <cell r="E4178">
            <v>718.94</v>
          </cell>
          <cell r="F4178">
            <v>74.540000000000006</v>
          </cell>
          <cell r="G4178">
            <v>0</v>
          </cell>
          <cell r="H4178">
            <v>793.48</v>
          </cell>
          <cell r="I4178">
            <v>718.94</v>
          </cell>
          <cell r="J4178">
            <v>74.540000000000006</v>
          </cell>
          <cell r="K4178">
            <v>0</v>
          </cell>
          <cell r="L4178">
            <v>793.48</v>
          </cell>
        </row>
        <row r="4179">
          <cell r="A4179" t="str">
            <v>811002081301</v>
          </cell>
          <cell r="B4179">
            <v>20</v>
          </cell>
          <cell r="C4179" t="str">
            <v>8110020801USD-713-13</v>
          </cell>
          <cell r="D4179" t="str">
            <v>Seguro de Vida (Gastos de Personal (V) - Otros Gastos Sociales)</v>
          </cell>
          <cell r="E4179">
            <v>585.91</v>
          </cell>
          <cell r="F4179">
            <v>55.91</v>
          </cell>
          <cell r="G4179">
            <v>0</v>
          </cell>
          <cell r="H4179">
            <v>641.82000000000005</v>
          </cell>
          <cell r="I4179">
            <v>585.91</v>
          </cell>
          <cell r="J4179">
            <v>55.91</v>
          </cell>
          <cell r="K4179">
            <v>0</v>
          </cell>
          <cell r="L4179">
            <v>641.82000000000005</v>
          </cell>
        </row>
        <row r="4180">
          <cell r="A4180" t="str">
            <v>811002081701</v>
          </cell>
          <cell r="B4180">
            <v>20</v>
          </cell>
          <cell r="C4180" t="str">
            <v>8110020801USD-713-17</v>
          </cell>
          <cell r="D4180" t="str">
            <v>Seguro de Vida (Gastos de Personal (V) - Otros Gastos Sociales)</v>
          </cell>
          <cell r="E4180">
            <v>399.26</v>
          </cell>
          <cell r="F4180">
            <v>55.91</v>
          </cell>
          <cell r="G4180">
            <v>0</v>
          </cell>
          <cell r="H4180">
            <v>455.17</v>
          </cell>
          <cell r="I4180">
            <v>399.26</v>
          </cell>
          <cell r="J4180">
            <v>55.91</v>
          </cell>
          <cell r="K4180">
            <v>0</v>
          </cell>
          <cell r="L4180">
            <v>455.17</v>
          </cell>
        </row>
        <row r="4181">
          <cell r="A4181" t="str">
            <v>811002081801</v>
          </cell>
          <cell r="B4181">
            <v>20</v>
          </cell>
          <cell r="C4181" t="str">
            <v>8110020801USD-713-18</v>
          </cell>
          <cell r="D4181" t="str">
            <v>Seguro de Vida (Gastos de Personal (V) - Otros Gastos Sociales)</v>
          </cell>
          <cell r="E4181">
            <v>557.99</v>
          </cell>
          <cell r="F4181">
            <v>49.69</v>
          </cell>
          <cell r="G4181">
            <v>0</v>
          </cell>
          <cell r="H4181">
            <v>607.67999999999995</v>
          </cell>
          <cell r="I4181">
            <v>557.99</v>
          </cell>
          <cell r="J4181">
            <v>49.69</v>
          </cell>
          <cell r="K4181">
            <v>0</v>
          </cell>
          <cell r="L4181">
            <v>607.67999999999995</v>
          </cell>
        </row>
        <row r="4182">
          <cell r="A4182" t="str">
            <v>811002081901</v>
          </cell>
          <cell r="B4182">
            <v>20</v>
          </cell>
          <cell r="C4182" t="str">
            <v>8110020801USD-713-19</v>
          </cell>
          <cell r="D4182" t="str">
            <v>Seguro de Vida (Gastos de Personal (V) - Otros Gastos Sociales)</v>
          </cell>
          <cell r="E4182">
            <v>634.16999999999996</v>
          </cell>
          <cell r="F4182">
            <v>62.12</v>
          </cell>
          <cell r="G4182">
            <v>0</v>
          </cell>
          <cell r="H4182">
            <v>696.29</v>
          </cell>
          <cell r="I4182">
            <v>634.16999999999996</v>
          </cell>
          <cell r="J4182">
            <v>62.12</v>
          </cell>
          <cell r="K4182">
            <v>0</v>
          </cell>
          <cell r="L4182">
            <v>696.29</v>
          </cell>
        </row>
        <row r="4183">
          <cell r="A4183" t="str">
            <v>811002082201</v>
          </cell>
          <cell r="B4183">
            <v>20</v>
          </cell>
          <cell r="C4183" t="str">
            <v>8110020801USD-713-22</v>
          </cell>
          <cell r="D4183" t="str">
            <v>Seguro de Vida (Gastos de Personal (V) - Otros Gastos Sociales)</v>
          </cell>
          <cell r="E4183">
            <v>602.09</v>
          </cell>
          <cell r="F4183">
            <v>49.69</v>
          </cell>
          <cell r="G4183">
            <v>0</v>
          </cell>
          <cell r="H4183">
            <v>651.78</v>
          </cell>
          <cell r="I4183">
            <v>602.09</v>
          </cell>
          <cell r="J4183">
            <v>49.69</v>
          </cell>
          <cell r="K4183">
            <v>0</v>
          </cell>
          <cell r="L4183">
            <v>651.78</v>
          </cell>
        </row>
        <row r="4184">
          <cell r="A4184" t="str">
            <v>811002082301</v>
          </cell>
          <cell r="B4184">
            <v>20</v>
          </cell>
          <cell r="C4184" t="str">
            <v>8110020801USD-713-23</v>
          </cell>
          <cell r="D4184" t="str">
            <v>Seguro de Vida (Gastos de Personal (V) - Otros Gastos Sociales)</v>
          </cell>
          <cell r="E4184">
            <v>564.61</v>
          </cell>
          <cell r="F4184">
            <v>55.91</v>
          </cell>
          <cell r="G4184">
            <v>0</v>
          </cell>
          <cell r="H4184">
            <v>620.52</v>
          </cell>
          <cell r="I4184">
            <v>564.61</v>
          </cell>
          <cell r="J4184">
            <v>55.91</v>
          </cell>
          <cell r="K4184">
            <v>0</v>
          </cell>
          <cell r="L4184">
            <v>620.52</v>
          </cell>
        </row>
        <row r="4185">
          <cell r="A4185" t="str">
            <v>811002082401</v>
          </cell>
          <cell r="B4185">
            <v>20</v>
          </cell>
          <cell r="C4185" t="str">
            <v>8110020801USD-713-24</v>
          </cell>
          <cell r="D4185" t="str">
            <v>Seguro de Vida (Gastos de Personal (V) - Otros Gastos Sociales)</v>
          </cell>
          <cell r="E4185">
            <v>441.22</v>
          </cell>
          <cell r="F4185">
            <v>62.12</v>
          </cell>
          <cell r="G4185">
            <v>0</v>
          </cell>
          <cell r="H4185">
            <v>503.34</v>
          </cell>
          <cell r="I4185">
            <v>441.22</v>
          </cell>
          <cell r="J4185">
            <v>62.12</v>
          </cell>
          <cell r="K4185">
            <v>0</v>
          </cell>
          <cell r="L4185">
            <v>503.34</v>
          </cell>
        </row>
        <row r="4186">
          <cell r="A4186" t="str">
            <v>811002082501</v>
          </cell>
          <cell r="B4186">
            <v>20</v>
          </cell>
          <cell r="C4186" t="str">
            <v>8110020801USD-713-25</v>
          </cell>
          <cell r="D4186" t="str">
            <v>Seguro de Vida (Gastos de Personal (V) - Otros Gastos Sociales)</v>
          </cell>
          <cell r="E4186">
            <v>269.06</v>
          </cell>
          <cell r="F4186">
            <v>31.06</v>
          </cell>
          <cell r="G4186">
            <v>0</v>
          </cell>
          <cell r="H4186">
            <v>300.12</v>
          </cell>
          <cell r="I4186">
            <v>269.06</v>
          </cell>
          <cell r="J4186">
            <v>31.06</v>
          </cell>
          <cell r="K4186">
            <v>0</v>
          </cell>
          <cell r="L4186">
            <v>300.12</v>
          </cell>
        </row>
        <row r="4187">
          <cell r="A4187" t="str">
            <v>811002082601</v>
          </cell>
          <cell r="B4187">
            <v>20</v>
          </cell>
          <cell r="C4187" t="str">
            <v>8110020801USD-713-26</v>
          </cell>
          <cell r="D4187" t="str">
            <v>Seguro de Vida (Gastos de Personal (V) - Otros Gastos Sociales)</v>
          </cell>
          <cell r="E4187">
            <v>317.58</v>
          </cell>
          <cell r="F4187">
            <v>43.48</v>
          </cell>
          <cell r="G4187">
            <v>0</v>
          </cell>
          <cell r="H4187">
            <v>361.06</v>
          </cell>
          <cell r="I4187">
            <v>317.58</v>
          </cell>
          <cell r="J4187">
            <v>43.48</v>
          </cell>
          <cell r="K4187">
            <v>0</v>
          </cell>
          <cell r="L4187">
            <v>361.06</v>
          </cell>
        </row>
        <row r="4188">
          <cell r="A4188" t="str">
            <v>811002082701</v>
          </cell>
          <cell r="B4188">
            <v>20</v>
          </cell>
          <cell r="C4188" t="str">
            <v>8110020801USD-713-27</v>
          </cell>
          <cell r="D4188" t="str">
            <v>Seguro de Vida (Gastos de Personal (V) - Otros Gastos Sociales)</v>
          </cell>
          <cell r="E4188">
            <v>378.49</v>
          </cell>
          <cell r="F4188">
            <v>49.69</v>
          </cell>
          <cell r="G4188">
            <v>0</v>
          </cell>
          <cell r="H4188">
            <v>428.18</v>
          </cell>
          <cell r="I4188">
            <v>378.49</v>
          </cell>
          <cell r="J4188">
            <v>49.69</v>
          </cell>
          <cell r="K4188">
            <v>0</v>
          </cell>
          <cell r="L4188">
            <v>428.18</v>
          </cell>
        </row>
        <row r="4189">
          <cell r="A4189" t="str">
            <v>811002083101</v>
          </cell>
          <cell r="B4189">
            <v>20</v>
          </cell>
          <cell r="C4189" t="str">
            <v>8110020801USD-713-31</v>
          </cell>
          <cell r="D4189" t="str">
            <v>Seguro de Vida (Gastos de Personal (V) - Otros Gastos Sociales)</v>
          </cell>
          <cell r="E4189">
            <v>1133.94</v>
          </cell>
          <cell r="F4189">
            <v>74.540000000000006</v>
          </cell>
          <cell r="G4189">
            <v>0</v>
          </cell>
          <cell r="H4189">
            <v>1208.48</v>
          </cell>
          <cell r="I4189">
            <v>1133.94</v>
          </cell>
          <cell r="J4189">
            <v>74.540000000000006</v>
          </cell>
          <cell r="K4189">
            <v>0</v>
          </cell>
          <cell r="L4189">
            <v>1208.48</v>
          </cell>
        </row>
        <row r="4190">
          <cell r="A4190" t="str">
            <v>811002084101</v>
          </cell>
          <cell r="B4190">
            <v>20</v>
          </cell>
          <cell r="C4190" t="str">
            <v>8110020801USD-713-41</v>
          </cell>
          <cell r="D4190" t="str">
            <v>Seguro de Vida (Gastos de Personal (V) - Otros Gastos Sociales)</v>
          </cell>
          <cell r="E4190">
            <v>1088.28</v>
          </cell>
          <cell r="F4190">
            <v>93.18</v>
          </cell>
          <cell r="G4190">
            <v>0</v>
          </cell>
          <cell r="H4190">
            <v>1181.46</v>
          </cell>
          <cell r="I4190">
            <v>1088.28</v>
          </cell>
          <cell r="J4190">
            <v>93.18</v>
          </cell>
          <cell r="K4190">
            <v>0</v>
          </cell>
          <cell r="L4190">
            <v>1181.46</v>
          </cell>
        </row>
        <row r="4191">
          <cell r="A4191" t="str">
            <v>811002085801</v>
          </cell>
          <cell r="B4191">
            <v>20</v>
          </cell>
          <cell r="C4191" t="str">
            <v>8110020801USD-713-58</v>
          </cell>
          <cell r="D4191" t="str">
            <v>Seguro de Vida (Gastos de Personal (V) - Otros Gastos Sociales)</v>
          </cell>
          <cell r="E4191">
            <v>223.62</v>
          </cell>
          <cell r="F4191">
            <v>37.270000000000003</v>
          </cell>
          <cell r="G4191">
            <v>0</v>
          </cell>
          <cell r="H4191">
            <v>260.89</v>
          </cell>
          <cell r="I4191">
            <v>223.62</v>
          </cell>
          <cell r="J4191">
            <v>37.270000000000003</v>
          </cell>
          <cell r="K4191">
            <v>0</v>
          </cell>
          <cell r="L4191">
            <v>260.89</v>
          </cell>
        </row>
        <row r="4192">
          <cell r="A4192" t="str">
            <v>811002085901</v>
          </cell>
          <cell r="B4192">
            <v>20</v>
          </cell>
          <cell r="C4192" t="str">
            <v>8110020801USD-713-59</v>
          </cell>
          <cell r="D4192" t="str">
            <v>Seguro de Vida (Gastos de Personal (V) - Otros Gastos Sociales)</v>
          </cell>
          <cell r="E4192">
            <v>260.88</v>
          </cell>
          <cell r="F4192">
            <v>43.48</v>
          </cell>
          <cell r="G4192">
            <v>0</v>
          </cell>
          <cell r="H4192">
            <v>304.36</v>
          </cell>
          <cell r="I4192">
            <v>260.88</v>
          </cell>
          <cell r="J4192">
            <v>43.48</v>
          </cell>
          <cell r="K4192">
            <v>0</v>
          </cell>
          <cell r="L4192">
            <v>304.36</v>
          </cell>
        </row>
        <row r="4193">
          <cell r="A4193" t="str">
            <v>81100209 U</v>
          </cell>
          <cell r="B4193">
            <v>12</v>
          </cell>
          <cell r="C4193" t="str">
            <v>81100209 USD</v>
          </cell>
          <cell r="D4193" t="str">
            <v>AFP'S</v>
          </cell>
          <cell r="E4193">
            <v>480288.92</v>
          </cell>
          <cell r="F4193">
            <v>44740.58</v>
          </cell>
          <cell r="G4193">
            <v>676.06</v>
          </cell>
          <cell r="H4193">
            <v>524353.43999999994</v>
          </cell>
          <cell r="I4193">
            <v>480288.92</v>
          </cell>
          <cell r="J4193">
            <v>44740.58</v>
          </cell>
          <cell r="K4193">
            <v>676.06</v>
          </cell>
          <cell r="L4193">
            <v>524353.43999999994</v>
          </cell>
        </row>
        <row r="4194">
          <cell r="A4194" t="str">
            <v>8110020900</v>
          </cell>
          <cell r="B4194">
            <v>18</v>
          </cell>
          <cell r="C4194" t="str">
            <v>81100209USD-712-00</v>
          </cell>
          <cell r="D4194" t="str">
            <v>AFP'S (Gastos de Personal (IV) - Fondo de Pensiones y Jubilacion)</v>
          </cell>
          <cell r="E4194">
            <v>322627.39</v>
          </cell>
          <cell r="F4194">
            <v>31052.55</v>
          </cell>
          <cell r="G4194">
            <v>676.06</v>
          </cell>
          <cell r="H4194">
            <v>353003.88</v>
          </cell>
          <cell r="I4194">
            <v>322627.39</v>
          </cell>
          <cell r="J4194">
            <v>31052.55</v>
          </cell>
          <cell r="K4194">
            <v>676.06</v>
          </cell>
          <cell r="L4194">
            <v>353003.88</v>
          </cell>
        </row>
        <row r="4195">
          <cell r="A4195" t="str">
            <v>8110020901</v>
          </cell>
          <cell r="B4195">
            <v>18</v>
          </cell>
          <cell r="C4195" t="str">
            <v>81100209USD-712-01</v>
          </cell>
          <cell r="D4195" t="str">
            <v>AFP'S (Gastos de Personal (IV) - Fondo de Pensiones y Jubilacion)</v>
          </cell>
          <cell r="E4195">
            <v>3044</v>
          </cell>
          <cell r="F4195">
            <v>280.69</v>
          </cell>
          <cell r="G4195">
            <v>0</v>
          </cell>
          <cell r="H4195">
            <v>3324.69</v>
          </cell>
          <cell r="I4195">
            <v>3044</v>
          </cell>
          <cell r="J4195">
            <v>280.69</v>
          </cell>
          <cell r="K4195">
            <v>0</v>
          </cell>
          <cell r="L4195">
            <v>3324.69</v>
          </cell>
        </row>
        <row r="4196">
          <cell r="A4196" t="str">
            <v>8110020902</v>
          </cell>
          <cell r="B4196">
            <v>18</v>
          </cell>
          <cell r="C4196" t="str">
            <v>81100209USD-712-02</v>
          </cell>
          <cell r="D4196" t="str">
            <v>AFP'S (Gastos de Personal (IV) - Fondo de Pensiones y Jubilacion)</v>
          </cell>
          <cell r="E4196">
            <v>7631.92</v>
          </cell>
          <cell r="F4196">
            <v>748.31</v>
          </cell>
          <cell r="G4196">
            <v>0</v>
          </cell>
          <cell r="H4196">
            <v>8380.23</v>
          </cell>
          <cell r="I4196">
            <v>7631.92</v>
          </cell>
          <cell r="J4196">
            <v>748.31</v>
          </cell>
          <cell r="K4196">
            <v>0</v>
          </cell>
          <cell r="L4196">
            <v>8380.23</v>
          </cell>
        </row>
        <row r="4197">
          <cell r="A4197" t="str">
            <v>8110020903</v>
          </cell>
          <cell r="B4197">
            <v>18</v>
          </cell>
          <cell r="C4197" t="str">
            <v>81100209USD-712-03</v>
          </cell>
          <cell r="D4197" t="str">
            <v>AFP'S (Gastos de Personal (IV) - Fondo de Pensiones y Jubilacion)</v>
          </cell>
          <cell r="E4197">
            <v>12661.57</v>
          </cell>
          <cell r="F4197">
            <v>1109.8900000000001</v>
          </cell>
          <cell r="G4197">
            <v>0</v>
          </cell>
          <cell r="H4197">
            <v>13771.46</v>
          </cell>
          <cell r="I4197">
            <v>12661.57</v>
          </cell>
          <cell r="J4197">
            <v>1109.8900000000001</v>
          </cell>
          <cell r="K4197">
            <v>0</v>
          </cell>
          <cell r="L4197">
            <v>13771.46</v>
          </cell>
        </row>
        <row r="4198">
          <cell r="A4198" t="str">
            <v>8110020904</v>
          </cell>
          <cell r="B4198">
            <v>18</v>
          </cell>
          <cell r="C4198" t="str">
            <v>81100209USD-712-04</v>
          </cell>
          <cell r="D4198" t="str">
            <v>AFP'S (Gastos de Personal (IV) - Fondo de Pensiones y Jubilacion)</v>
          </cell>
          <cell r="E4198">
            <v>5938.57</v>
          </cell>
          <cell r="F4198">
            <v>544.25</v>
          </cell>
          <cell r="G4198">
            <v>0</v>
          </cell>
          <cell r="H4198">
            <v>6482.82</v>
          </cell>
          <cell r="I4198">
            <v>5938.57</v>
          </cell>
          <cell r="J4198">
            <v>544.25</v>
          </cell>
          <cell r="K4198">
            <v>0</v>
          </cell>
          <cell r="L4198">
            <v>6482.82</v>
          </cell>
        </row>
        <row r="4199">
          <cell r="A4199" t="str">
            <v>8110020905</v>
          </cell>
          <cell r="B4199">
            <v>18</v>
          </cell>
          <cell r="C4199" t="str">
            <v>81100209USD-712-05</v>
          </cell>
          <cell r="D4199" t="str">
            <v>AFP'S (Gastos de Personal (IV) - Fondo de Pensiones y Jubilacion)</v>
          </cell>
          <cell r="E4199">
            <v>5799.11</v>
          </cell>
          <cell r="F4199">
            <v>440.59</v>
          </cell>
          <cell r="G4199">
            <v>0</v>
          </cell>
          <cell r="H4199">
            <v>6239.7</v>
          </cell>
          <cell r="I4199">
            <v>5799.11</v>
          </cell>
          <cell r="J4199">
            <v>440.59</v>
          </cell>
          <cell r="K4199">
            <v>0</v>
          </cell>
          <cell r="L4199">
            <v>6239.7</v>
          </cell>
        </row>
        <row r="4200">
          <cell r="A4200" t="str">
            <v>8110020907</v>
          </cell>
          <cell r="B4200">
            <v>18</v>
          </cell>
          <cell r="C4200" t="str">
            <v>81100209USD-712-07</v>
          </cell>
          <cell r="D4200" t="str">
            <v>AFP'S (Gastos de Personal (IV) - Fondo de Pensiones y Jubilacion)</v>
          </cell>
          <cell r="E4200">
            <v>9879.27</v>
          </cell>
          <cell r="F4200">
            <v>824.37</v>
          </cell>
          <cell r="G4200">
            <v>0</v>
          </cell>
          <cell r="H4200">
            <v>10703.64</v>
          </cell>
          <cell r="I4200">
            <v>9879.27</v>
          </cell>
          <cell r="J4200">
            <v>824.37</v>
          </cell>
          <cell r="K4200">
            <v>0</v>
          </cell>
          <cell r="L4200">
            <v>10703.64</v>
          </cell>
        </row>
        <row r="4201">
          <cell r="A4201" t="str">
            <v>8110020908</v>
          </cell>
          <cell r="B4201">
            <v>18</v>
          </cell>
          <cell r="C4201" t="str">
            <v>81100209USD-712-08</v>
          </cell>
          <cell r="D4201" t="str">
            <v>AFP'S (Gastos de Personal (IV) - Fondo de Pensiones y Jubilacion)</v>
          </cell>
          <cell r="E4201">
            <v>7143.16</v>
          </cell>
          <cell r="F4201">
            <v>666.53</v>
          </cell>
          <cell r="G4201">
            <v>0</v>
          </cell>
          <cell r="H4201">
            <v>7809.69</v>
          </cell>
          <cell r="I4201">
            <v>7143.16</v>
          </cell>
          <cell r="J4201">
            <v>666.53</v>
          </cell>
          <cell r="K4201">
            <v>0</v>
          </cell>
          <cell r="L4201">
            <v>7809.69</v>
          </cell>
        </row>
        <row r="4202">
          <cell r="A4202" t="str">
            <v>8110020910</v>
          </cell>
          <cell r="B4202">
            <v>18</v>
          </cell>
          <cell r="C4202" t="str">
            <v>81100209USD-712-10</v>
          </cell>
          <cell r="D4202" t="str">
            <v>AFP'S (Gastos de Personal (IV) - Fondo de Pensiones y Jubilacion)</v>
          </cell>
          <cell r="E4202">
            <v>5061.0200000000004</v>
          </cell>
          <cell r="F4202">
            <v>397.32</v>
          </cell>
          <cell r="G4202">
            <v>0</v>
          </cell>
          <cell r="H4202">
            <v>5458.34</v>
          </cell>
          <cell r="I4202">
            <v>5061.0200000000004</v>
          </cell>
          <cell r="J4202">
            <v>397.32</v>
          </cell>
          <cell r="K4202">
            <v>0</v>
          </cell>
          <cell r="L4202">
            <v>5458.34</v>
          </cell>
        </row>
        <row r="4203">
          <cell r="A4203" t="str">
            <v>8110020911</v>
          </cell>
          <cell r="B4203">
            <v>18</v>
          </cell>
          <cell r="C4203" t="str">
            <v>81100209USD-712-11</v>
          </cell>
          <cell r="D4203" t="str">
            <v>AFP'S (Gastos de Personal (IV) - Fondo de Pensiones y Jubilacion)</v>
          </cell>
          <cell r="E4203">
            <v>6611.09</v>
          </cell>
          <cell r="F4203">
            <v>570.99</v>
          </cell>
          <cell r="G4203">
            <v>0</v>
          </cell>
          <cell r="H4203">
            <v>7182.08</v>
          </cell>
          <cell r="I4203">
            <v>6611.09</v>
          </cell>
          <cell r="J4203">
            <v>570.99</v>
          </cell>
          <cell r="K4203">
            <v>0</v>
          </cell>
          <cell r="L4203">
            <v>7182.08</v>
          </cell>
        </row>
        <row r="4204">
          <cell r="A4204" t="str">
            <v>8110020912</v>
          </cell>
          <cell r="B4204">
            <v>18</v>
          </cell>
          <cell r="C4204" t="str">
            <v>81100209USD-712-12</v>
          </cell>
          <cell r="D4204" t="str">
            <v>AFP'S (Gastos de Personal (IV) - Fondo de Pensiones y Jubilacion)</v>
          </cell>
          <cell r="E4204">
            <v>9520.1200000000008</v>
          </cell>
          <cell r="F4204">
            <v>826.25</v>
          </cell>
          <cell r="G4204">
            <v>0</v>
          </cell>
          <cell r="H4204">
            <v>10346.370000000001</v>
          </cell>
          <cell r="I4204">
            <v>9520.1200000000008</v>
          </cell>
          <cell r="J4204">
            <v>826.25</v>
          </cell>
          <cell r="K4204">
            <v>0</v>
          </cell>
          <cell r="L4204">
            <v>10346.370000000001</v>
          </cell>
        </row>
        <row r="4205">
          <cell r="A4205" t="str">
            <v>8110020913</v>
          </cell>
          <cell r="B4205">
            <v>18</v>
          </cell>
          <cell r="C4205" t="str">
            <v>81100209USD-712-13</v>
          </cell>
          <cell r="D4205" t="str">
            <v>AFP'S (Gastos de Personal (IV) - Fondo de Pensiones y Jubilacion)</v>
          </cell>
          <cell r="E4205">
            <v>6858.27</v>
          </cell>
          <cell r="F4205">
            <v>805.09</v>
          </cell>
          <cell r="G4205">
            <v>0</v>
          </cell>
          <cell r="H4205">
            <v>7663.36</v>
          </cell>
          <cell r="I4205">
            <v>6858.27</v>
          </cell>
          <cell r="J4205">
            <v>805.09</v>
          </cell>
          <cell r="K4205">
            <v>0</v>
          </cell>
          <cell r="L4205">
            <v>7663.36</v>
          </cell>
        </row>
        <row r="4206">
          <cell r="A4206" t="str">
            <v>8110020917</v>
          </cell>
          <cell r="B4206">
            <v>18</v>
          </cell>
          <cell r="C4206" t="str">
            <v>81100209USD-712-17</v>
          </cell>
          <cell r="D4206" t="str">
            <v>AFP'S (Gastos de Personal (IV) - Fondo de Pensiones y Jubilacion)</v>
          </cell>
          <cell r="E4206">
            <v>7442.49</v>
          </cell>
          <cell r="F4206">
            <v>627.21</v>
          </cell>
          <cell r="G4206">
            <v>0</v>
          </cell>
          <cell r="H4206">
            <v>8069.7</v>
          </cell>
          <cell r="I4206">
            <v>7442.49</v>
          </cell>
          <cell r="J4206">
            <v>627.21</v>
          </cell>
          <cell r="K4206">
            <v>0</v>
          </cell>
          <cell r="L4206">
            <v>8069.7</v>
          </cell>
        </row>
        <row r="4207">
          <cell r="A4207" t="str">
            <v>8110020918</v>
          </cell>
          <cell r="B4207">
            <v>18</v>
          </cell>
          <cell r="C4207" t="str">
            <v>81100209USD-712-18</v>
          </cell>
          <cell r="D4207" t="str">
            <v>AFP'S (Gastos de Personal (IV) - Fondo de Pensiones y Jubilacion)</v>
          </cell>
          <cell r="E4207">
            <v>5414.15</v>
          </cell>
          <cell r="F4207">
            <v>421.87</v>
          </cell>
          <cell r="G4207">
            <v>0</v>
          </cell>
          <cell r="H4207">
            <v>5836.02</v>
          </cell>
          <cell r="I4207">
            <v>5414.15</v>
          </cell>
          <cell r="J4207">
            <v>421.87</v>
          </cell>
          <cell r="K4207">
            <v>0</v>
          </cell>
          <cell r="L4207">
            <v>5836.02</v>
          </cell>
        </row>
        <row r="4208">
          <cell r="A4208" t="str">
            <v>8110020919</v>
          </cell>
          <cell r="B4208">
            <v>18</v>
          </cell>
          <cell r="C4208" t="str">
            <v>81100209USD-712-19</v>
          </cell>
          <cell r="D4208" t="str">
            <v>AFP'S (Gastos de Personal (IV) - Fondo de Pensiones y Jubilacion)</v>
          </cell>
          <cell r="E4208">
            <v>6543.92</v>
          </cell>
          <cell r="F4208">
            <v>451.18</v>
          </cell>
          <cell r="G4208">
            <v>0</v>
          </cell>
          <cell r="H4208">
            <v>6995.1</v>
          </cell>
          <cell r="I4208">
            <v>6543.92</v>
          </cell>
          <cell r="J4208">
            <v>451.18</v>
          </cell>
          <cell r="K4208">
            <v>0</v>
          </cell>
          <cell r="L4208">
            <v>6995.1</v>
          </cell>
        </row>
        <row r="4209">
          <cell r="A4209" t="str">
            <v>8110020922</v>
          </cell>
          <cell r="B4209">
            <v>18</v>
          </cell>
          <cell r="C4209" t="str">
            <v>81100209USD-712-22</v>
          </cell>
          <cell r="D4209" t="str">
            <v>AFP'S (Gastos de Personal (IV) - Fondo de Pensiones y Jubilacion)</v>
          </cell>
          <cell r="E4209">
            <v>6327.8</v>
          </cell>
          <cell r="F4209">
            <v>514.09</v>
          </cell>
          <cell r="G4209">
            <v>0</v>
          </cell>
          <cell r="H4209">
            <v>6841.89</v>
          </cell>
          <cell r="I4209">
            <v>6327.8</v>
          </cell>
          <cell r="J4209">
            <v>514.09</v>
          </cell>
          <cell r="K4209">
            <v>0</v>
          </cell>
          <cell r="L4209">
            <v>6841.89</v>
          </cell>
        </row>
        <row r="4210">
          <cell r="A4210" t="str">
            <v>8110020923</v>
          </cell>
          <cell r="B4210">
            <v>18</v>
          </cell>
          <cell r="C4210" t="str">
            <v>81100209USD-712-23</v>
          </cell>
          <cell r="D4210" t="str">
            <v>AFP'S (Gastos de Personal (IV) - Fondo de Pensiones y Jubilacion)</v>
          </cell>
          <cell r="E4210">
            <v>6632.51</v>
          </cell>
          <cell r="F4210">
            <v>512.16</v>
          </cell>
          <cell r="G4210">
            <v>0</v>
          </cell>
          <cell r="H4210">
            <v>7144.67</v>
          </cell>
          <cell r="I4210">
            <v>6632.51</v>
          </cell>
          <cell r="J4210">
            <v>512.16</v>
          </cell>
          <cell r="K4210">
            <v>0</v>
          </cell>
          <cell r="L4210">
            <v>7144.67</v>
          </cell>
        </row>
        <row r="4211">
          <cell r="A4211" t="str">
            <v>8110020924</v>
          </cell>
          <cell r="B4211">
            <v>18</v>
          </cell>
          <cell r="C4211" t="str">
            <v>81100209USD-712-24</v>
          </cell>
          <cell r="D4211" t="str">
            <v>AFP'S (Gastos de Personal (IV) - Fondo de Pensiones y Jubilacion)</v>
          </cell>
          <cell r="E4211">
            <v>7076.28</v>
          </cell>
          <cell r="F4211">
            <v>624.21</v>
          </cell>
          <cell r="G4211">
            <v>0</v>
          </cell>
          <cell r="H4211">
            <v>7700.49</v>
          </cell>
          <cell r="I4211">
            <v>7076.28</v>
          </cell>
          <cell r="J4211">
            <v>624.21</v>
          </cell>
          <cell r="K4211">
            <v>0</v>
          </cell>
          <cell r="L4211">
            <v>7700.49</v>
          </cell>
        </row>
        <row r="4212">
          <cell r="A4212" t="str">
            <v>8110020925</v>
          </cell>
          <cell r="B4212">
            <v>18</v>
          </cell>
          <cell r="C4212" t="str">
            <v>81100209USD-712-25</v>
          </cell>
          <cell r="D4212" t="str">
            <v>AFP'S (Gastos de Personal (IV) - Fondo de Pensiones y Jubilacion)</v>
          </cell>
          <cell r="E4212">
            <v>2436.5500000000002</v>
          </cell>
          <cell r="F4212">
            <v>180.26</v>
          </cell>
          <cell r="G4212">
            <v>0</v>
          </cell>
          <cell r="H4212">
            <v>2616.81</v>
          </cell>
          <cell r="I4212">
            <v>2436.5500000000002</v>
          </cell>
          <cell r="J4212">
            <v>180.26</v>
          </cell>
          <cell r="K4212">
            <v>0</v>
          </cell>
          <cell r="L4212">
            <v>2616.81</v>
          </cell>
        </row>
        <row r="4213">
          <cell r="A4213" t="str">
            <v>8110020926</v>
          </cell>
          <cell r="B4213">
            <v>18</v>
          </cell>
          <cell r="C4213" t="str">
            <v>81100209USD-712-26</v>
          </cell>
          <cell r="D4213" t="str">
            <v>AFP'S (Gastos de Personal (IV) - Fondo de Pensiones y Jubilacion)</v>
          </cell>
          <cell r="E4213">
            <v>5069.97</v>
          </cell>
          <cell r="F4213">
            <v>364.77</v>
          </cell>
          <cell r="G4213">
            <v>0</v>
          </cell>
          <cell r="H4213">
            <v>5434.74</v>
          </cell>
          <cell r="I4213">
            <v>5069.97</v>
          </cell>
          <cell r="J4213">
            <v>364.77</v>
          </cell>
          <cell r="K4213">
            <v>0</v>
          </cell>
          <cell r="L4213">
            <v>5434.74</v>
          </cell>
        </row>
        <row r="4214">
          <cell r="A4214" t="str">
            <v>8110020927</v>
          </cell>
          <cell r="B4214">
            <v>18</v>
          </cell>
          <cell r="C4214" t="str">
            <v>81100209USD-712-27</v>
          </cell>
          <cell r="D4214" t="str">
            <v>AFP'S (Gastos de Personal (IV) - Fondo de Pensiones y Jubilacion)</v>
          </cell>
          <cell r="E4214">
            <v>5621.35</v>
          </cell>
          <cell r="F4214">
            <v>454.93</v>
          </cell>
          <cell r="G4214">
            <v>0</v>
          </cell>
          <cell r="H4214">
            <v>6076.28</v>
          </cell>
          <cell r="I4214">
            <v>5621.35</v>
          </cell>
          <cell r="J4214">
            <v>454.93</v>
          </cell>
          <cell r="K4214">
            <v>0</v>
          </cell>
          <cell r="L4214">
            <v>6076.28</v>
          </cell>
        </row>
        <row r="4215">
          <cell r="A4215" t="str">
            <v>8110020931</v>
          </cell>
          <cell r="B4215">
            <v>18</v>
          </cell>
          <cell r="C4215" t="str">
            <v>81100209USD-712-31</v>
          </cell>
          <cell r="D4215" t="str">
            <v>AFP'S (Gastos de Personal (IV) - Fondo de Pensiones y Jubilacion)</v>
          </cell>
          <cell r="E4215">
            <v>6982.86</v>
          </cell>
          <cell r="F4215">
            <v>621.58000000000004</v>
          </cell>
          <cell r="G4215">
            <v>0</v>
          </cell>
          <cell r="H4215">
            <v>7604.44</v>
          </cell>
          <cell r="I4215">
            <v>6982.86</v>
          </cell>
          <cell r="J4215">
            <v>621.58000000000004</v>
          </cell>
          <cell r="K4215">
            <v>0</v>
          </cell>
          <cell r="L4215">
            <v>7604.44</v>
          </cell>
        </row>
        <row r="4216">
          <cell r="A4216" t="str">
            <v>8110020941</v>
          </cell>
          <cell r="B4216">
            <v>18</v>
          </cell>
          <cell r="C4216" t="str">
            <v>81100209USD-712-41</v>
          </cell>
          <cell r="D4216" t="str">
            <v>AFP'S (Gastos de Personal (IV) - Fondo de Pensiones y Jubilacion)</v>
          </cell>
          <cell r="E4216">
            <v>10463.93</v>
          </cell>
          <cell r="F4216">
            <v>868.4</v>
          </cell>
          <cell r="G4216">
            <v>0</v>
          </cell>
          <cell r="H4216">
            <v>11332.33</v>
          </cell>
          <cell r="I4216">
            <v>10463.93</v>
          </cell>
          <cell r="J4216">
            <v>868.4</v>
          </cell>
          <cell r="K4216">
            <v>0</v>
          </cell>
          <cell r="L4216">
            <v>11332.33</v>
          </cell>
        </row>
        <row r="4217">
          <cell r="A4217" t="str">
            <v>8110020958</v>
          </cell>
          <cell r="B4217">
            <v>18</v>
          </cell>
          <cell r="C4217" t="str">
            <v>81100209USD-712-58</v>
          </cell>
          <cell r="D4217" t="str">
            <v>AFP'S (Gastos de Personal (IV) - Fondo de Pensiones y Jubilacion)</v>
          </cell>
          <cell r="E4217">
            <v>4556.25</v>
          </cell>
          <cell r="F4217">
            <v>432.16</v>
          </cell>
          <cell r="G4217">
            <v>0</v>
          </cell>
          <cell r="H4217">
            <v>4988.41</v>
          </cell>
          <cell r="I4217">
            <v>4556.25</v>
          </cell>
          <cell r="J4217">
            <v>432.16</v>
          </cell>
          <cell r="K4217">
            <v>0</v>
          </cell>
          <cell r="L4217">
            <v>4988.41</v>
          </cell>
        </row>
        <row r="4218">
          <cell r="A4218" t="str">
            <v>8110020959</v>
          </cell>
          <cell r="B4218">
            <v>18</v>
          </cell>
          <cell r="C4218" t="str">
            <v>81100209USD-712-59</v>
          </cell>
          <cell r="D4218" t="str">
            <v>AFP'S (Gastos de Personal (IV) - Fondo de Pensiones y Jubilacion)</v>
          </cell>
          <cell r="E4218">
            <v>2945.37</v>
          </cell>
          <cell r="F4218">
            <v>400.93</v>
          </cell>
          <cell r="G4218">
            <v>0</v>
          </cell>
          <cell r="H4218">
            <v>3346.3</v>
          </cell>
          <cell r="I4218">
            <v>2945.37</v>
          </cell>
          <cell r="J4218">
            <v>400.93</v>
          </cell>
          <cell r="K4218">
            <v>0</v>
          </cell>
          <cell r="L4218">
            <v>3346.3</v>
          </cell>
        </row>
        <row r="4219">
          <cell r="A4219" t="str">
            <v>81100299 U</v>
          </cell>
          <cell r="B4219">
            <v>12</v>
          </cell>
          <cell r="C4219" t="str">
            <v>81100299 USD</v>
          </cell>
          <cell r="D4219" t="str">
            <v>Otras Prestaciones al Personal</v>
          </cell>
          <cell r="E4219">
            <v>241603.58</v>
          </cell>
          <cell r="F4219">
            <v>29159.86</v>
          </cell>
          <cell r="G4219">
            <v>14898.6</v>
          </cell>
          <cell r="H4219">
            <v>255864.84</v>
          </cell>
          <cell r="I4219">
            <v>241603.58</v>
          </cell>
          <cell r="J4219">
            <v>29159.86</v>
          </cell>
          <cell r="K4219">
            <v>14898.6</v>
          </cell>
          <cell r="L4219">
            <v>255864.84</v>
          </cell>
        </row>
        <row r="4220">
          <cell r="A4220" t="str">
            <v>8110029900</v>
          </cell>
          <cell r="B4220">
            <v>18</v>
          </cell>
          <cell r="C4220" t="str">
            <v>81100299USD-713-00</v>
          </cell>
          <cell r="D4220" t="str">
            <v>Otras Prestaciones al Personal (Gastos de Personal (V) - Otros Gastos Sociales)</v>
          </cell>
          <cell r="E4220">
            <v>208880.81</v>
          </cell>
          <cell r="F4220">
            <v>26115.15</v>
          </cell>
          <cell r="G4220">
            <v>14532.48</v>
          </cell>
          <cell r="H4220">
            <v>220463.48</v>
          </cell>
          <cell r="I4220">
            <v>208880.81</v>
          </cell>
          <cell r="J4220">
            <v>26115.15</v>
          </cell>
          <cell r="K4220">
            <v>14532.48</v>
          </cell>
          <cell r="L4220">
            <v>220463.48</v>
          </cell>
        </row>
        <row r="4221">
          <cell r="A4221" t="str">
            <v>8110029901</v>
          </cell>
          <cell r="B4221">
            <v>18</v>
          </cell>
          <cell r="C4221" t="str">
            <v>81100299USD-713-01</v>
          </cell>
          <cell r="D4221" t="str">
            <v>Otras Prestaciones al Personal (Gastos de Personal (V) - Otros Gastos Sociales)</v>
          </cell>
          <cell r="E4221">
            <v>852.32</v>
          </cell>
          <cell r="F4221">
            <v>40.49</v>
          </cell>
          <cell r="G4221">
            <v>20.85</v>
          </cell>
          <cell r="H4221">
            <v>871.96</v>
          </cell>
          <cell r="I4221">
            <v>852.32</v>
          </cell>
          <cell r="J4221">
            <v>40.49</v>
          </cell>
          <cell r="K4221">
            <v>20.85</v>
          </cell>
          <cell r="L4221">
            <v>871.96</v>
          </cell>
        </row>
        <row r="4222">
          <cell r="A4222" t="str">
            <v>8110029902</v>
          </cell>
          <cell r="B4222">
            <v>18</v>
          </cell>
          <cell r="C4222" t="str">
            <v>81100299USD-713-02</v>
          </cell>
          <cell r="D4222" t="str">
            <v>Otras Prestaciones al Personal (Gastos de Personal (V) - Otros Gastos Sociales)</v>
          </cell>
          <cell r="E4222">
            <v>1530.73</v>
          </cell>
          <cell r="F4222">
            <v>124.81</v>
          </cell>
          <cell r="G4222">
            <v>0</v>
          </cell>
          <cell r="H4222">
            <v>1655.54</v>
          </cell>
          <cell r="I4222">
            <v>1530.73</v>
          </cell>
          <cell r="J4222">
            <v>124.81</v>
          </cell>
          <cell r="K4222">
            <v>0</v>
          </cell>
          <cell r="L4222">
            <v>1655.54</v>
          </cell>
        </row>
        <row r="4223">
          <cell r="A4223" t="str">
            <v>8110029903</v>
          </cell>
          <cell r="B4223">
            <v>18</v>
          </cell>
          <cell r="C4223" t="str">
            <v>81100299USD-713-03</v>
          </cell>
          <cell r="D4223" t="str">
            <v>Otras Prestaciones al Personal (Gastos de Personal (V) - Otros Gastos Sociales)</v>
          </cell>
          <cell r="E4223">
            <v>2287.56</v>
          </cell>
          <cell r="F4223">
            <v>181.98</v>
          </cell>
          <cell r="G4223">
            <v>45.9</v>
          </cell>
          <cell r="H4223">
            <v>2423.64</v>
          </cell>
          <cell r="I4223">
            <v>2287.56</v>
          </cell>
          <cell r="J4223">
            <v>181.98</v>
          </cell>
          <cell r="K4223">
            <v>45.9</v>
          </cell>
          <cell r="L4223">
            <v>2423.64</v>
          </cell>
        </row>
        <row r="4224">
          <cell r="A4224" t="str">
            <v>8110029904</v>
          </cell>
          <cell r="B4224">
            <v>18</v>
          </cell>
          <cell r="C4224" t="str">
            <v>81100299USD-713-04</v>
          </cell>
          <cell r="D4224" t="str">
            <v>Otras Prestaciones al Personal (Gastos de Personal (V) - Otros Gastos Sociales)</v>
          </cell>
          <cell r="E4224">
            <v>2412.2600000000002</v>
          </cell>
          <cell r="F4224">
            <v>167.69</v>
          </cell>
          <cell r="G4224">
            <v>0</v>
          </cell>
          <cell r="H4224">
            <v>2579.9499999999998</v>
          </cell>
          <cell r="I4224">
            <v>2412.2600000000002</v>
          </cell>
          <cell r="J4224">
            <v>167.69</v>
          </cell>
          <cell r="K4224">
            <v>0</v>
          </cell>
          <cell r="L4224">
            <v>2579.9499999999998</v>
          </cell>
        </row>
        <row r="4225">
          <cell r="A4225" t="str">
            <v>8110029905</v>
          </cell>
          <cell r="B4225">
            <v>18</v>
          </cell>
          <cell r="C4225" t="str">
            <v>81100299USD-713-05</v>
          </cell>
          <cell r="D4225" t="str">
            <v>Otras Prestaciones al Personal (Gastos de Personal (V) - Otros Gastos Sociales)</v>
          </cell>
          <cell r="E4225">
            <v>1202.55</v>
          </cell>
          <cell r="F4225">
            <v>124.3</v>
          </cell>
          <cell r="G4225">
            <v>0.84</v>
          </cell>
          <cell r="H4225">
            <v>1326.01</v>
          </cell>
          <cell r="I4225">
            <v>1202.55</v>
          </cell>
          <cell r="J4225">
            <v>124.3</v>
          </cell>
          <cell r="K4225">
            <v>0.84</v>
          </cell>
          <cell r="L4225">
            <v>1326.01</v>
          </cell>
        </row>
        <row r="4226">
          <cell r="A4226" t="str">
            <v>8110029907</v>
          </cell>
          <cell r="B4226">
            <v>18</v>
          </cell>
          <cell r="C4226" t="str">
            <v>81100299USD-713-07</v>
          </cell>
          <cell r="D4226" t="str">
            <v>Otras Prestaciones al Personal (Gastos de Personal (V) - Otros Gastos Sociales)</v>
          </cell>
          <cell r="E4226">
            <v>1333.43</v>
          </cell>
          <cell r="F4226">
            <v>134.41999999999999</v>
          </cell>
          <cell r="G4226">
            <v>37.5</v>
          </cell>
          <cell r="H4226">
            <v>1430.35</v>
          </cell>
          <cell r="I4226">
            <v>1333.43</v>
          </cell>
          <cell r="J4226">
            <v>134.41999999999999</v>
          </cell>
          <cell r="K4226">
            <v>37.5</v>
          </cell>
          <cell r="L4226">
            <v>1430.35</v>
          </cell>
        </row>
        <row r="4227">
          <cell r="A4227" t="str">
            <v>8110029908</v>
          </cell>
          <cell r="B4227">
            <v>18</v>
          </cell>
          <cell r="C4227" t="str">
            <v>81100299USD-713-08</v>
          </cell>
          <cell r="D4227" t="str">
            <v>Otras Prestaciones al Personal (Gastos de Personal (V) - Otros Gastos Sociales)</v>
          </cell>
          <cell r="E4227">
            <v>1000.34</v>
          </cell>
          <cell r="F4227">
            <v>120.56</v>
          </cell>
          <cell r="G4227">
            <v>0</v>
          </cell>
          <cell r="H4227">
            <v>1120.9000000000001</v>
          </cell>
          <cell r="I4227">
            <v>1000.34</v>
          </cell>
          <cell r="J4227">
            <v>120.56</v>
          </cell>
          <cell r="K4227">
            <v>0</v>
          </cell>
          <cell r="L4227">
            <v>1120.9000000000001</v>
          </cell>
        </row>
        <row r="4228">
          <cell r="A4228" t="str">
            <v>8110029910</v>
          </cell>
          <cell r="B4228">
            <v>18</v>
          </cell>
          <cell r="C4228" t="str">
            <v>81100299USD-713-10</v>
          </cell>
          <cell r="D4228" t="str">
            <v>Otras Prestaciones al Personal (Gastos de Personal (V) - Otros Gastos Sociales)</v>
          </cell>
          <cell r="E4228">
            <v>1416.99</v>
          </cell>
          <cell r="F4228">
            <v>144.35</v>
          </cell>
          <cell r="G4228">
            <v>25.05</v>
          </cell>
          <cell r="H4228">
            <v>1536.29</v>
          </cell>
          <cell r="I4228">
            <v>1416.99</v>
          </cell>
          <cell r="J4228">
            <v>144.35</v>
          </cell>
          <cell r="K4228">
            <v>25.05</v>
          </cell>
          <cell r="L4228">
            <v>1536.29</v>
          </cell>
        </row>
        <row r="4229">
          <cell r="A4229" t="str">
            <v>8110029911</v>
          </cell>
          <cell r="B4229">
            <v>18</v>
          </cell>
          <cell r="C4229" t="str">
            <v>81100299USD-713-11</v>
          </cell>
          <cell r="D4229" t="str">
            <v>Otras Prestaciones al Personal (Gastos de Personal (V) - Otros Gastos Sociales)</v>
          </cell>
          <cell r="E4229">
            <v>1158.8499999999999</v>
          </cell>
          <cell r="F4229">
            <v>63.14</v>
          </cell>
          <cell r="G4229">
            <v>5.43</v>
          </cell>
          <cell r="H4229">
            <v>1216.56</v>
          </cell>
          <cell r="I4229">
            <v>1158.8499999999999</v>
          </cell>
          <cell r="J4229">
            <v>63.14</v>
          </cell>
          <cell r="K4229">
            <v>5.43</v>
          </cell>
          <cell r="L4229">
            <v>1216.56</v>
          </cell>
        </row>
        <row r="4230">
          <cell r="A4230" t="str">
            <v>8110029912</v>
          </cell>
          <cell r="B4230">
            <v>18</v>
          </cell>
          <cell r="C4230" t="str">
            <v>81100299USD-713-12</v>
          </cell>
          <cell r="D4230" t="str">
            <v>Otras Prestaciones al Personal (Gastos de Personal (V) - Otros Gastos Sociales)</v>
          </cell>
          <cell r="E4230">
            <v>1560.15</v>
          </cell>
          <cell r="F4230">
            <v>155.9</v>
          </cell>
          <cell r="G4230">
            <v>0</v>
          </cell>
          <cell r="H4230">
            <v>1716.05</v>
          </cell>
          <cell r="I4230">
            <v>1560.15</v>
          </cell>
          <cell r="J4230">
            <v>155.9</v>
          </cell>
          <cell r="K4230">
            <v>0</v>
          </cell>
          <cell r="L4230">
            <v>1716.05</v>
          </cell>
        </row>
        <row r="4231">
          <cell r="A4231" t="str">
            <v>8110029913</v>
          </cell>
          <cell r="B4231">
            <v>18</v>
          </cell>
          <cell r="C4231" t="str">
            <v>81100299USD-713-13</v>
          </cell>
          <cell r="D4231" t="str">
            <v>Otras Prestaciones al Personal (Gastos de Personal (V) - Otros Gastos Sociales)</v>
          </cell>
          <cell r="E4231">
            <v>993.08</v>
          </cell>
          <cell r="F4231">
            <v>72.97</v>
          </cell>
          <cell r="G4231">
            <v>20.85</v>
          </cell>
          <cell r="H4231">
            <v>1045.2</v>
          </cell>
          <cell r="I4231">
            <v>993.08</v>
          </cell>
          <cell r="J4231">
            <v>72.97</v>
          </cell>
          <cell r="K4231">
            <v>20.85</v>
          </cell>
          <cell r="L4231">
            <v>1045.2</v>
          </cell>
        </row>
        <row r="4232">
          <cell r="A4232" t="str">
            <v>8110029917</v>
          </cell>
          <cell r="B4232">
            <v>18</v>
          </cell>
          <cell r="C4232" t="str">
            <v>81100299USD-713-17</v>
          </cell>
          <cell r="D4232" t="str">
            <v>Otras Prestaciones al Personal (Gastos de Personal (V) - Otros Gastos Sociales)</v>
          </cell>
          <cell r="E4232">
            <v>1398.68</v>
          </cell>
          <cell r="F4232">
            <v>136.86000000000001</v>
          </cell>
          <cell r="G4232">
            <v>0</v>
          </cell>
          <cell r="H4232">
            <v>1535.54</v>
          </cell>
          <cell r="I4232">
            <v>1398.68</v>
          </cell>
          <cell r="J4232">
            <v>136.86000000000001</v>
          </cell>
          <cell r="K4232">
            <v>0</v>
          </cell>
          <cell r="L4232">
            <v>1535.54</v>
          </cell>
        </row>
        <row r="4233">
          <cell r="A4233" t="str">
            <v>8110029918</v>
          </cell>
          <cell r="B4233">
            <v>18</v>
          </cell>
          <cell r="C4233" t="str">
            <v>81100299USD-713-18</v>
          </cell>
          <cell r="D4233" t="str">
            <v>Otras Prestaciones al Personal (Gastos de Personal (V) - Otros Gastos Sociales)</v>
          </cell>
          <cell r="E4233">
            <v>1269.42</v>
          </cell>
          <cell r="F4233">
            <v>115.71</v>
          </cell>
          <cell r="G4233">
            <v>0</v>
          </cell>
          <cell r="H4233">
            <v>1385.13</v>
          </cell>
          <cell r="I4233">
            <v>1269.42</v>
          </cell>
          <cell r="J4233">
            <v>115.71</v>
          </cell>
          <cell r="K4233">
            <v>0</v>
          </cell>
          <cell r="L4233">
            <v>1385.13</v>
          </cell>
        </row>
        <row r="4234">
          <cell r="A4234" t="str">
            <v>8110029919</v>
          </cell>
          <cell r="B4234">
            <v>18</v>
          </cell>
          <cell r="C4234" t="str">
            <v>81100299USD-713-19</v>
          </cell>
          <cell r="D4234" t="str">
            <v>Otras Prestaciones al Personal (Gastos de Personal (V) - Otros Gastos Sociales)</v>
          </cell>
          <cell r="E4234">
            <v>1591.41</v>
          </cell>
          <cell r="F4234">
            <v>129.19999999999999</v>
          </cell>
          <cell r="G4234">
            <v>0</v>
          </cell>
          <cell r="H4234">
            <v>1720.61</v>
          </cell>
          <cell r="I4234">
            <v>1591.41</v>
          </cell>
          <cell r="J4234">
            <v>129.19999999999999</v>
          </cell>
          <cell r="K4234">
            <v>0</v>
          </cell>
          <cell r="L4234">
            <v>1720.61</v>
          </cell>
        </row>
        <row r="4235">
          <cell r="A4235" t="str">
            <v>8110029922</v>
          </cell>
          <cell r="B4235">
            <v>18</v>
          </cell>
          <cell r="C4235" t="str">
            <v>81100299USD-713-22</v>
          </cell>
          <cell r="D4235" t="str">
            <v>Otras Prestaciones al Personal (Gastos de Personal (V) - Otros Gastos Sociales)</v>
          </cell>
          <cell r="E4235">
            <v>896.16</v>
          </cell>
          <cell r="F4235">
            <v>100.57</v>
          </cell>
          <cell r="G4235">
            <v>9.6</v>
          </cell>
          <cell r="H4235">
            <v>987.13</v>
          </cell>
          <cell r="I4235">
            <v>896.16</v>
          </cell>
          <cell r="J4235">
            <v>100.57</v>
          </cell>
          <cell r="K4235">
            <v>9.6</v>
          </cell>
          <cell r="L4235">
            <v>987.13</v>
          </cell>
        </row>
        <row r="4236">
          <cell r="A4236" t="str">
            <v>8110029923</v>
          </cell>
          <cell r="B4236">
            <v>18</v>
          </cell>
          <cell r="C4236" t="str">
            <v>81100299USD-713-23</v>
          </cell>
          <cell r="D4236" t="str">
            <v>Otras Prestaciones al Personal (Gastos de Personal (V) - Otros Gastos Sociales)</v>
          </cell>
          <cell r="E4236">
            <v>1458.73</v>
          </cell>
          <cell r="F4236">
            <v>82.19</v>
          </cell>
          <cell r="G4236">
            <v>14.55</v>
          </cell>
          <cell r="H4236">
            <v>1526.37</v>
          </cell>
          <cell r="I4236">
            <v>1458.73</v>
          </cell>
          <cell r="J4236">
            <v>82.19</v>
          </cell>
          <cell r="K4236">
            <v>14.55</v>
          </cell>
          <cell r="L4236">
            <v>1526.37</v>
          </cell>
        </row>
        <row r="4237">
          <cell r="A4237" t="str">
            <v>8110029924</v>
          </cell>
          <cell r="B4237">
            <v>18</v>
          </cell>
          <cell r="C4237" t="str">
            <v>81100299USD-713-24</v>
          </cell>
          <cell r="D4237" t="str">
            <v>Otras Prestaciones al Personal (Gastos de Personal (V) - Otros Gastos Sociales)</v>
          </cell>
          <cell r="E4237">
            <v>2100.59</v>
          </cell>
          <cell r="F4237">
            <v>179.17</v>
          </cell>
          <cell r="G4237">
            <v>45.9</v>
          </cell>
          <cell r="H4237">
            <v>2233.86</v>
          </cell>
          <cell r="I4237">
            <v>2100.59</v>
          </cell>
          <cell r="J4237">
            <v>179.17</v>
          </cell>
          <cell r="K4237">
            <v>45.9</v>
          </cell>
          <cell r="L4237">
            <v>2233.86</v>
          </cell>
        </row>
        <row r="4238">
          <cell r="A4238" t="str">
            <v>8110029925</v>
          </cell>
          <cell r="B4238">
            <v>18</v>
          </cell>
          <cell r="C4238" t="str">
            <v>81100299USD-713-25</v>
          </cell>
          <cell r="D4238" t="str">
            <v>Otras Prestaciones al Personal (Gastos de Personal (V) - Otros Gastos Sociales)</v>
          </cell>
          <cell r="E4238">
            <v>1075.21</v>
          </cell>
          <cell r="F4238">
            <v>32.47</v>
          </cell>
          <cell r="G4238">
            <v>0</v>
          </cell>
          <cell r="H4238">
            <v>1107.68</v>
          </cell>
          <cell r="I4238">
            <v>1075.21</v>
          </cell>
          <cell r="J4238">
            <v>32.47</v>
          </cell>
          <cell r="K4238">
            <v>0</v>
          </cell>
          <cell r="L4238">
            <v>1107.68</v>
          </cell>
        </row>
        <row r="4239">
          <cell r="A4239" t="str">
            <v>8110029926</v>
          </cell>
          <cell r="B4239">
            <v>18</v>
          </cell>
          <cell r="C4239" t="str">
            <v>81100299USD-713-26</v>
          </cell>
          <cell r="D4239" t="str">
            <v>Otras Prestaciones al Personal (Gastos de Personal (V) - Otros Gastos Sociales)</v>
          </cell>
          <cell r="E4239">
            <v>624.22</v>
          </cell>
          <cell r="F4239">
            <v>330.6</v>
          </cell>
          <cell r="G4239">
            <v>0</v>
          </cell>
          <cell r="H4239">
            <v>954.82</v>
          </cell>
          <cell r="I4239">
            <v>624.22</v>
          </cell>
          <cell r="J4239">
            <v>330.6</v>
          </cell>
          <cell r="K4239">
            <v>0</v>
          </cell>
          <cell r="L4239">
            <v>954.82</v>
          </cell>
        </row>
        <row r="4240">
          <cell r="A4240" t="str">
            <v>8110029927</v>
          </cell>
          <cell r="B4240">
            <v>18</v>
          </cell>
          <cell r="C4240" t="str">
            <v>81100299USD-713-27</v>
          </cell>
          <cell r="D4240" t="str">
            <v>Otras Prestaciones al Personal (Gastos de Personal (V) - Otros Gastos Sociales)</v>
          </cell>
          <cell r="E4240">
            <v>971.53</v>
          </cell>
          <cell r="F4240">
            <v>155.09</v>
          </cell>
          <cell r="G4240">
            <v>0</v>
          </cell>
          <cell r="H4240">
            <v>1126.6199999999999</v>
          </cell>
          <cell r="I4240">
            <v>971.53</v>
          </cell>
          <cell r="J4240">
            <v>155.09</v>
          </cell>
          <cell r="K4240">
            <v>0</v>
          </cell>
          <cell r="L4240">
            <v>1126.6199999999999</v>
          </cell>
        </row>
        <row r="4241">
          <cell r="A4241" t="str">
            <v>8110029931</v>
          </cell>
          <cell r="B4241">
            <v>18</v>
          </cell>
          <cell r="C4241" t="str">
            <v>81100299USD-713-31</v>
          </cell>
          <cell r="D4241" t="str">
            <v>Otras Prestaciones al Personal (Gastos de Personal (V) - Otros Gastos Sociales)</v>
          </cell>
          <cell r="E4241">
            <v>1517.51</v>
          </cell>
          <cell r="F4241">
            <v>34.799999999999997</v>
          </cell>
          <cell r="G4241">
            <v>25.05</v>
          </cell>
          <cell r="H4241">
            <v>1527.26</v>
          </cell>
          <cell r="I4241">
            <v>1517.51</v>
          </cell>
          <cell r="J4241">
            <v>34.799999999999997</v>
          </cell>
          <cell r="K4241">
            <v>25.05</v>
          </cell>
          <cell r="L4241">
            <v>1527.26</v>
          </cell>
        </row>
        <row r="4242">
          <cell r="A4242" t="str">
            <v>8110029941</v>
          </cell>
          <cell r="B4242">
            <v>18</v>
          </cell>
          <cell r="C4242" t="str">
            <v>81100299USD-713-41</v>
          </cell>
          <cell r="D4242" t="str">
            <v>Otras Prestaciones al Personal (Gastos de Personal (V) - Otros Gastos Sociales)</v>
          </cell>
          <cell r="E4242">
            <v>1440.81</v>
          </cell>
          <cell r="F4242">
            <v>179.15</v>
          </cell>
          <cell r="G4242">
            <v>16.649999999999999</v>
          </cell>
          <cell r="H4242">
            <v>1603.31</v>
          </cell>
          <cell r="I4242">
            <v>1440.81</v>
          </cell>
          <cell r="J4242">
            <v>179.15</v>
          </cell>
          <cell r="K4242">
            <v>16.649999999999999</v>
          </cell>
          <cell r="L4242">
            <v>1603.31</v>
          </cell>
        </row>
        <row r="4243">
          <cell r="A4243" t="str">
            <v>8110029958</v>
          </cell>
          <cell r="B4243">
            <v>18</v>
          </cell>
          <cell r="C4243" t="str">
            <v>81100299USD-713-58</v>
          </cell>
          <cell r="D4243" t="str">
            <v>Otras Prestaciones al Personal (Gastos de Personal (V) - Otros Gastos Sociales)</v>
          </cell>
          <cell r="E4243">
            <v>1784.53</v>
          </cell>
          <cell r="F4243">
            <v>113.65</v>
          </cell>
          <cell r="G4243">
            <v>37.5</v>
          </cell>
          <cell r="H4243">
            <v>1860.68</v>
          </cell>
          <cell r="I4243">
            <v>1784.53</v>
          </cell>
          <cell r="J4243">
            <v>113.65</v>
          </cell>
          <cell r="K4243">
            <v>37.5</v>
          </cell>
          <cell r="L4243">
            <v>1860.68</v>
          </cell>
        </row>
        <row r="4244">
          <cell r="A4244" t="str">
            <v>8110029959</v>
          </cell>
          <cell r="B4244">
            <v>18</v>
          </cell>
          <cell r="C4244" t="str">
            <v>81100299USD-713-59</v>
          </cell>
          <cell r="D4244" t="str">
            <v>Otras Prestaciones al Personal (Gastos de Personal (V) - Otros Gastos Sociales)</v>
          </cell>
          <cell r="E4244">
            <v>845.71</v>
          </cell>
          <cell r="F4244">
            <v>124.64</v>
          </cell>
          <cell r="G4244">
            <v>60.45</v>
          </cell>
          <cell r="H4244">
            <v>909.9</v>
          </cell>
          <cell r="I4244">
            <v>845.71</v>
          </cell>
          <cell r="J4244">
            <v>124.64</v>
          </cell>
          <cell r="K4244">
            <v>60.45</v>
          </cell>
          <cell r="L4244">
            <v>909.9</v>
          </cell>
        </row>
        <row r="4245">
          <cell r="A4245" t="str">
            <v>811003</v>
          </cell>
          <cell r="B4245">
            <v>6</v>
          </cell>
          <cell r="C4245">
            <v>811003</v>
          </cell>
          <cell r="D4245" t="str">
            <v>INDEMNIZACIONES AL PERSONAL</v>
          </cell>
          <cell r="I4245">
            <v>279633.44</v>
          </cell>
          <cell r="J4245">
            <v>19811.91</v>
          </cell>
          <cell r="K4245">
            <v>0</v>
          </cell>
          <cell r="L4245">
            <v>299445.34999999998</v>
          </cell>
        </row>
        <row r="4246">
          <cell r="A4246" t="str">
            <v>81100301 U</v>
          </cell>
          <cell r="B4246">
            <v>12</v>
          </cell>
          <cell r="C4246" t="str">
            <v>81100301 USD</v>
          </cell>
          <cell r="D4246" t="str">
            <v>Por despido</v>
          </cell>
          <cell r="E4246">
            <v>279633.44</v>
          </cell>
          <cell r="F4246">
            <v>19811.91</v>
          </cell>
          <cell r="G4246">
            <v>0</v>
          </cell>
          <cell r="H4246">
            <v>299445.34999999998</v>
          </cell>
          <cell r="I4246">
            <v>279633.44</v>
          </cell>
          <cell r="J4246">
            <v>19811.91</v>
          </cell>
          <cell r="K4246">
            <v>0</v>
          </cell>
          <cell r="L4246">
            <v>299445.34999999998</v>
          </cell>
        </row>
        <row r="4247">
          <cell r="A4247" t="str">
            <v>8110030100</v>
          </cell>
          <cell r="B4247">
            <v>18</v>
          </cell>
          <cell r="C4247" t="str">
            <v>81100301USD-713-00</v>
          </cell>
          <cell r="D4247" t="str">
            <v>Por despido (Gastos de Personal (V) - Otros Gastos Sociales)</v>
          </cell>
          <cell r="E4247">
            <v>259907.09</v>
          </cell>
          <cell r="F4247">
            <v>18106.21</v>
          </cell>
          <cell r="G4247">
            <v>0</v>
          </cell>
          <cell r="H4247">
            <v>278013.3</v>
          </cell>
          <cell r="I4247">
            <v>259907.09</v>
          </cell>
          <cell r="J4247">
            <v>18106.21</v>
          </cell>
          <cell r="K4247">
            <v>0</v>
          </cell>
          <cell r="L4247">
            <v>278013.3</v>
          </cell>
        </row>
        <row r="4248">
          <cell r="A4248" t="str">
            <v>8110030101</v>
          </cell>
          <cell r="B4248">
            <v>18</v>
          </cell>
          <cell r="C4248" t="str">
            <v>81100301USD-713-01</v>
          </cell>
          <cell r="D4248" t="str">
            <v>Por despido (Gastos de Personal (V) - Otros Gastos Sociales)</v>
          </cell>
          <cell r="E4248">
            <v>385.5</v>
          </cell>
          <cell r="F4248">
            <v>34.5</v>
          </cell>
          <cell r="G4248">
            <v>0</v>
          </cell>
          <cell r="H4248">
            <v>420</v>
          </cell>
          <cell r="I4248">
            <v>385.5</v>
          </cell>
          <cell r="J4248">
            <v>34.5</v>
          </cell>
          <cell r="K4248">
            <v>0</v>
          </cell>
          <cell r="L4248">
            <v>420</v>
          </cell>
        </row>
        <row r="4249">
          <cell r="A4249" t="str">
            <v>8110030102</v>
          </cell>
          <cell r="B4249">
            <v>18</v>
          </cell>
          <cell r="C4249" t="str">
            <v>81100301USD-713-02</v>
          </cell>
          <cell r="D4249" t="str">
            <v>Por despido (Gastos de Personal (V) - Otros Gastos Sociales)</v>
          </cell>
          <cell r="E4249">
            <v>947.3</v>
          </cell>
          <cell r="F4249">
            <v>86.1</v>
          </cell>
          <cell r="G4249">
            <v>0</v>
          </cell>
          <cell r="H4249">
            <v>1033.4000000000001</v>
          </cell>
          <cell r="I4249">
            <v>947.3</v>
          </cell>
          <cell r="J4249">
            <v>86.1</v>
          </cell>
          <cell r="K4249">
            <v>0</v>
          </cell>
          <cell r="L4249">
            <v>1033.4000000000001</v>
          </cell>
        </row>
        <row r="4250">
          <cell r="A4250" t="str">
            <v>8110030103</v>
          </cell>
          <cell r="B4250">
            <v>18</v>
          </cell>
          <cell r="C4250" t="str">
            <v>81100301USD-713-03</v>
          </cell>
          <cell r="D4250" t="str">
            <v>Por despido (Gastos de Personal (V) - Otros Gastos Sociales)</v>
          </cell>
          <cell r="E4250">
            <v>1637.5</v>
          </cell>
          <cell r="F4250">
            <v>145.5</v>
          </cell>
          <cell r="G4250">
            <v>0</v>
          </cell>
          <cell r="H4250">
            <v>1783</v>
          </cell>
          <cell r="I4250">
            <v>1637.5</v>
          </cell>
          <cell r="J4250">
            <v>145.5</v>
          </cell>
          <cell r="K4250">
            <v>0</v>
          </cell>
          <cell r="L4250">
            <v>1783</v>
          </cell>
        </row>
        <row r="4251">
          <cell r="A4251" t="str">
            <v>8110030104</v>
          </cell>
          <cell r="B4251">
            <v>18</v>
          </cell>
          <cell r="C4251" t="str">
            <v>81100301USD-713-04</v>
          </cell>
          <cell r="D4251" t="str">
            <v>Por despido (Gastos de Personal (V) - Otros Gastos Sociales)</v>
          </cell>
          <cell r="E4251">
            <v>753.1</v>
          </cell>
          <cell r="F4251">
            <v>69.099999999999994</v>
          </cell>
          <cell r="G4251">
            <v>0</v>
          </cell>
          <cell r="H4251">
            <v>822.2</v>
          </cell>
          <cell r="I4251">
            <v>753.1</v>
          </cell>
          <cell r="J4251">
            <v>69.099999999999994</v>
          </cell>
          <cell r="K4251">
            <v>0</v>
          </cell>
          <cell r="L4251">
            <v>822.2</v>
          </cell>
        </row>
        <row r="4252">
          <cell r="A4252" t="str">
            <v>8110030105</v>
          </cell>
          <cell r="B4252">
            <v>18</v>
          </cell>
          <cell r="C4252" t="str">
            <v>81100301USD-713-05</v>
          </cell>
          <cell r="D4252" t="str">
            <v>Por despido (Gastos de Personal (V) - Otros Gastos Sociales)</v>
          </cell>
          <cell r="E4252">
            <v>707.5</v>
          </cell>
          <cell r="F4252">
            <v>55</v>
          </cell>
          <cell r="G4252">
            <v>0</v>
          </cell>
          <cell r="H4252">
            <v>762.5</v>
          </cell>
          <cell r="I4252">
            <v>707.5</v>
          </cell>
          <cell r="J4252">
            <v>55</v>
          </cell>
          <cell r="K4252">
            <v>0</v>
          </cell>
          <cell r="L4252">
            <v>762.5</v>
          </cell>
        </row>
        <row r="4253">
          <cell r="A4253" t="str">
            <v>8110030107</v>
          </cell>
          <cell r="B4253">
            <v>18</v>
          </cell>
          <cell r="C4253" t="str">
            <v>81100301USD-713-07</v>
          </cell>
          <cell r="D4253" t="str">
            <v>Por despido (Gastos de Personal (V) - Otros Gastos Sociales)</v>
          </cell>
          <cell r="E4253">
            <v>1192.5999999999999</v>
          </cell>
          <cell r="F4253">
            <v>108.1</v>
          </cell>
          <cell r="G4253">
            <v>0</v>
          </cell>
          <cell r="H4253">
            <v>1300.7</v>
          </cell>
          <cell r="I4253">
            <v>1192.5999999999999</v>
          </cell>
          <cell r="J4253">
            <v>108.1</v>
          </cell>
          <cell r="K4253">
            <v>0</v>
          </cell>
          <cell r="L4253">
            <v>1300.7</v>
          </cell>
        </row>
        <row r="4254">
          <cell r="A4254" t="str">
            <v>8110030108</v>
          </cell>
          <cell r="B4254">
            <v>18</v>
          </cell>
          <cell r="C4254" t="str">
            <v>81100301USD-713-08</v>
          </cell>
          <cell r="D4254" t="str">
            <v>Por despido (Gastos de Personal (V) - Otros Gastos Sociales)</v>
          </cell>
          <cell r="E4254">
            <v>902.25</v>
          </cell>
          <cell r="F4254">
            <v>82.75</v>
          </cell>
          <cell r="G4254">
            <v>0</v>
          </cell>
          <cell r="H4254">
            <v>985</v>
          </cell>
          <cell r="I4254">
            <v>902.25</v>
          </cell>
          <cell r="J4254">
            <v>82.75</v>
          </cell>
          <cell r="K4254">
            <v>0</v>
          </cell>
          <cell r="L4254">
            <v>985</v>
          </cell>
        </row>
        <row r="4255">
          <cell r="A4255" t="str">
            <v>8110030110</v>
          </cell>
          <cell r="B4255">
            <v>18</v>
          </cell>
          <cell r="C4255" t="str">
            <v>81100301USD-713-10</v>
          </cell>
          <cell r="D4255" t="str">
            <v>Por despido (Gastos de Personal (V) - Otros Gastos Sociales)</v>
          </cell>
          <cell r="E4255">
            <v>651</v>
          </cell>
          <cell r="F4255">
            <v>51</v>
          </cell>
          <cell r="G4255">
            <v>0</v>
          </cell>
          <cell r="H4255">
            <v>702</v>
          </cell>
          <cell r="I4255">
            <v>651</v>
          </cell>
          <cell r="J4255">
            <v>51</v>
          </cell>
          <cell r="K4255">
            <v>0</v>
          </cell>
          <cell r="L4255">
            <v>702</v>
          </cell>
        </row>
        <row r="4256">
          <cell r="A4256" t="str">
            <v>8110030111</v>
          </cell>
          <cell r="B4256">
            <v>18</v>
          </cell>
          <cell r="C4256" t="str">
            <v>81100301USD-713-11</v>
          </cell>
          <cell r="D4256" t="str">
            <v>Por despido (Gastos de Personal (V) - Otros Gastos Sociales)</v>
          </cell>
          <cell r="E4256">
            <v>819.65</v>
          </cell>
          <cell r="F4256">
            <v>73</v>
          </cell>
          <cell r="G4256">
            <v>0</v>
          </cell>
          <cell r="H4256">
            <v>892.65</v>
          </cell>
          <cell r="I4256">
            <v>819.65</v>
          </cell>
          <cell r="J4256">
            <v>73</v>
          </cell>
          <cell r="K4256">
            <v>0</v>
          </cell>
          <cell r="L4256">
            <v>892.65</v>
          </cell>
        </row>
        <row r="4257">
          <cell r="A4257" t="str">
            <v>8110030112</v>
          </cell>
          <cell r="B4257">
            <v>18</v>
          </cell>
          <cell r="C4257" t="str">
            <v>81100301USD-713-12</v>
          </cell>
          <cell r="D4257" t="str">
            <v>Por despido (Gastos de Personal (V) - Otros Gastos Sociales)</v>
          </cell>
          <cell r="E4257">
            <v>1182.75</v>
          </cell>
          <cell r="F4257">
            <v>95.25</v>
          </cell>
          <cell r="G4257">
            <v>0</v>
          </cell>
          <cell r="H4257">
            <v>1278</v>
          </cell>
          <cell r="I4257">
            <v>1182.75</v>
          </cell>
          <cell r="J4257">
            <v>95.25</v>
          </cell>
          <cell r="K4257">
            <v>0</v>
          </cell>
          <cell r="L4257">
            <v>1278</v>
          </cell>
        </row>
        <row r="4258">
          <cell r="A4258" t="str">
            <v>8110030113</v>
          </cell>
          <cell r="B4258">
            <v>18</v>
          </cell>
          <cell r="C4258" t="str">
            <v>81100301USD-713-13</v>
          </cell>
          <cell r="D4258" t="str">
            <v>Por despido (Gastos de Personal (V) - Otros Gastos Sociales)</v>
          </cell>
          <cell r="E4258">
            <v>857.45</v>
          </cell>
          <cell r="F4258">
            <v>77.95</v>
          </cell>
          <cell r="G4258">
            <v>0</v>
          </cell>
          <cell r="H4258">
            <v>935.4</v>
          </cell>
          <cell r="I4258">
            <v>857.45</v>
          </cell>
          <cell r="J4258">
            <v>77.95</v>
          </cell>
          <cell r="K4258">
            <v>0</v>
          </cell>
          <cell r="L4258">
            <v>935.4</v>
          </cell>
        </row>
        <row r="4259">
          <cell r="A4259" t="str">
            <v>8110030117</v>
          </cell>
          <cell r="B4259">
            <v>18</v>
          </cell>
          <cell r="C4259" t="str">
            <v>81100301USD-713-17</v>
          </cell>
          <cell r="D4259" t="str">
            <v>Por despido (Gastos de Personal (V) - Otros Gastos Sociales)</v>
          </cell>
          <cell r="E4259">
            <v>925</v>
          </cell>
          <cell r="F4259">
            <v>80.5</v>
          </cell>
          <cell r="G4259">
            <v>0</v>
          </cell>
          <cell r="H4259">
            <v>1005.5</v>
          </cell>
          <cell r="I4259">
            <v>925</v>
          </cell>
          <cell r="J4259">
            <v>80.5</v>
          </cell>
          <cell r="K4259">
            <v>0</v>
          </cell>
          <cell r="L4259">
            <v>1005.5</v>
          </cell>
        </row>
        <row r="4260">
          <cell r="A4260" t="str">
            <v>8110030118</v>
          </cell>
          <cell r="B4260">
            <v>18</v>
          </cell>
          <cell r="C4260" t="str">
            <v>81100301USD-713-18</v>
          </cell>
          <cell r="D4260" t="str">
            <v>Por despido (Gastos de Personal (V) - Otros Gastos Sociales)</v>
          </cell>
          <cell r="E4260">
            <v>682.5</v>
          </cell>
          <cell r="F4260">
            <v>53.75</v>
          </cell>
          <cell r="G4260">
            <v>0</v>
          </cell>
          <cell r="H4260">
            <v>736.25</v>
          </cell>
          <cell r="I4260">
            <v>682.5</v>
          </cell>
          <cell r="J4260">
            <v>53.75</v>
          </cell>
          <cell r="K4260">
            <v>0</v>
          </cell>
          <cell r="L4260">
            <v>736.25</v>
          </cell>
        </row>
        <row r="4261">
          <cell r="A4261" t="str">
            <v>8110030119</v>
          </cell>
          <cell r="B4261">
            <v>18</v>
          </cell>
          <cell r="C4261" t="str">
            <v>81100301USD-713-19</v>
          </cell>
          <cell r="D4261" t="str">
            <v>Por despido (Gastos de Personal (V) - Otros Gastos Sociales)</v>
          </cell>
          <cell r="E4261">
            <v>773.75</v>
          </cell>
          <cell r="F4261">
            <v>57.75</v>
          </cell>
          <cell r="G4261">
            <v>0</v>
          </cell>
          <cell r="H4261">
            <v>831.5</v>
          </cell>
          <cell r="I4261">
            <v>773.75</v>
          </cell>
          <cell r="J4261">
            <v>57.75</v>
          </cell>
          <cell r="K4261">
            <v>0</v>
          </cell>
          <cell r="L4261">
            <v>831.5</v>
          </cell>
        </row>
        <row r="4262">
          <cell r="A4262" t="str">
            <v>8110030122</v>
          </cell>
          <cell r="B4262">
            <v>18</v>
          </cell>
          <cell r="C4262" t="str">
            <v>81100301USD-713-22</v>
          </cell>
          <cell r="D4262" t="str">
            <v>Por despido (Gastos de Personal (V) - Otros Gastos Sociales)</v>
          </cell>
          <cell r="E4262">
            <v>761.5</v>
          </cell>
          <cell r="F4262">
            <v>66</v>
          </cell>
          <cell r="G4262">
            <v>0</v>
          </cell>
          <cell r="H4262">
            <v>827.5</v>
          </cell>
          <cell r="I4262">
            <v>761.5</v>
          </cell>
          <cell r="J4262">
            <v>66</v>
          </cell>
          <cell r="K4262">
            <v>0</v>
          </cell>
          <cell r="L4262">
            <v>827.5</v>
          </cell>
        </row>
        <row r="4263">
          <cell r="A4263" t="str">
            <v>8110030123</v>
          </cell>
          <cell r="B4263">
            <v>18</v>
          </cell>
          <cell r="C4263" t="str">
            <v>81100301USD-713-23</v>
          </cell>
          <cell r="D4263" t="str">
            <v>Por despido (Gastos de Personal (V) - Otros Gastos Sociales)</v>
          </cell>
          <cell r="E4263">
            <v>825.25</v>
          </cell>
          <cell r="F4263">
            <v>63</v>
          </cell>
          <cell r="G4263">
            <v>0</v>
          </cell>
          <cell r="H4263">
            <v>888.25</v>
          </cell>
          <cell r="I4263">
            <v>825.25</v>
          </cell>
          <cell r="J4263">
            <v>63</v>
          </cell>
          <cell r="K4263">
            <v>0</v>
          </cell>
          <cell r="L4263">
            <v>888.25</v>
          </cell>
        </row>
        <row r="4264">
          <cell r="A4264" t="str">
            <v>8110030124</v>
          </cell>
          <cell r="B4264">
            <v>18</v>
          </cell>
          <cell r="C4264" t="str">
            <v>81100301USD-713-24</v>
          </cell>
          <cell r="D4264" t="str">
            <v>Por despido (Gastos de Personal (V) - Otros Gastos Sociales)</v>
          </cell>
          <cell r="E4264">
            <v>879.2</v>
          </cell>
          <cell r="F4264">
            <v>75.7</v>
          </cell>
          <cell r="G4264">
            <v>0</v>
          </cell>
          <cell r="H4264">
            <v>954.9</v>
          </cell>
          <cell r="I4264">
            <v>879.2</v>
          </cell>
          <cell r="J4264">
            <v>75.7</v>
          </cell>
          <cell r="K4264">
            <v>0</v>
          </cell>
          <cell r="L4264">
            <v>954.9</v>
          </cell>
        </row>
        <row r="4265">
          <cell r="A4265" t="str">
            <v>8110030125</v>
          </cell>
          <cell r="B4265">
            <v>18</v>
          </cell>
          <cell r="C4265" t="str">
            <v>81100301USD-713-25</v>
          </cell>
          <cell r="D4265" t="str">
            <v>Por despido (Gastos de Personal (V) - Otros Gastos Sociales)</v>
          </cell>
          <cell r="E4265">
            <v>290.64999999999998</v>
          </cell>
          <cell r="F4265">
            <v>22.8</v>
          </cell>
          <cell r="G4265">
            <v>0</v>
          </cell>
          <cell r="H4265">
            <v>313.45</v>
          </cell>
          <cell r="I4265">
            <v>290.64999999999998</v>
          </cell>
          <cell r="J4265">
            <v>22.8</v>
          </cell>
          <cell r="K4265">
            <v>0</v>
          </cell>
          <cell r="L4265">
            <v>313.45</v>
          </cell>
        </row>
        <row r="4266">
          <cell r="A4266" t="str">
            <v>8110030126</v>
          </cell>
          <cell r="B4266">
            <v>18</v>
          </cell>
          <cell r="C4266" t="str">
            <v>81100301USD-713-26</v>
          </cell>
          <cell r="D4266" t="str">
            <v>Por despido (Gastos de Personal (V) - Otros Gastos Sociales)</v>
          </cell>
          <cell r="E4266">
            <v>658.5</v>
          </cell>
          <cell r="F4266">
            <v>46.5</v>
          </cell>
          <cell r="G4266">
            <v>0</v>
          </cell>
          <cell r="H4266">
            <v>705</v>
          </cell>
          <cell r="I4266">
            <v>658.5</v>
          </cell>
          <cell r="J4266">
            <v>46.5</v>
          </cell>
          <cell r="K4266">
            <v>0</v>
          </cell>
          <cell r="L4266">
            <v>705</v>
          </cell>
        </row>
        <row r="4267">
          <cell r="A4267" t="str">
            <v>8110030127</v>
          </cell>
          <cell r="B4267">
            <v>18</v>
          </cell>
          <cell r="C4267" t="str">
            <v>81100301USD-713-27</v>
          </cell>
          <cell r="D4267" t="str">
            <v>Por despido (Gastos de Personal (V) - Otros Gastos Sociales)</v>
          </cell>
          <cell r="E4267">
            <v>676.4</v>
          </cell>
          <cell r="F4267">
            <v>62.4</v>
          </cell>
          <cell r="G4267">
            <v>0</v>
          </cell>
          <cell r="H4267">
            <v>738.8</v>
          </cell>
          <cell r="I4267">
            <v>676.4</v>
          </cell>
          <cell r="J4267">
            <v>62.4</v>
          </cell>
          <cell r="K4267">
            <v>0</v>
          </cell>
          <cell r="L4267">
            <v>738.8</v>
          </cell>
        </row>
        <row r="4268">
          <cell r="A4268" t="str">
            <v>8110030131</v>
          </cell>
          <cell r="B4268">
            <v>18</v>
          </cell>
          <cell r="C4268" t="str">
            <v>81100301USD-713-31</v>
          </cell>
          <cell r="D4268" t="str">
            <v>Por despido (Gastos de Personal (V) - Otros Gastos Sociales)</v>
          </cell>
          <cell r="E4268">
            <v>1074.3</v>
          </cell>
          <cell r="F4268">
            <v>94.75</v>
          </cell>
          <cell r="G4268">
            <v>0</v>
          </cell>
          <cell r="H4268">
            <v>1169.05</v>
          </cell>
          <cell r="I4268">
            <v>1074.3</v>
          </cell>
          <cell r="J4268">
            <v>94.75</v>
          </cell>
          <cell r="K4268">
            <v>0</v>
          </cell>
          <cell r="L4268">
            <v>1169.05</v>
          </cell>
        </row>
        <row r="4269">
          <cell r="A4269" t="str">
            <v>8110030141</v>
          </cell>
          <cell r="B4269">
            <v>18</v>
          </cell>
          <cell r="C4269" t="str">
            <v>81100301USD-713-41</v>
          </cell>
          <cell r="D4269" t="str">
            <v>Por despido (Gastos de Personal (V) - Otros Gastos Sociales)</v>
          </cell>
          <cell r="E4269">
            <v>1276.2</v>
          </cell>
          <cell r="F4269">
            <v>110</v>
          </cell>
          <cell r="G4269">
            <v>0</v>
          </cell>
          <cell r="H4269">
            <v>1386.2</v>
          </cell>
          <cell r="I4269">
            <v>1276.2</v>
          </cell>
          <cell r="J4269">
            <v>110</v>
          </cell>
          <cell r="K4269">
            <v>0</v>
          </cell>
          <cell r="L4269">
            <v>1386.2</v>
          </cell>
        </row>
        <row r="4270">
          <cell r="A4270" t="str">
            <v>8110030158</v>
          </cell>
          <cell r="B4270">
            <v>18</v>
          </cell>
          <cell r="C4270" t="str">
            <v>81100301USD-713-58</v>
          </cell>
          <cell r="D4270" t="str">
            <v>Por despido (Gastos de Personal (V) - Otros Gastos Sociales)</v>
          </cell>
          <cell r="E4270">
            <v>497.2</v>
          </cell>
          <cell r="F4270">
            <v>45.9</v>
          </cell>
          <cell r="G4270">
            <v>0</v>
          </cell>
          <cell r="H4270">
            <v>543.1</v>
          </cell>
          <cell r="I4270">
            <v>497.2</v>
          </cell>
          <cell r="J4270">
            <v>45.9</v>
          </cell>
          <cell r="K4270">
            <v>0</v>
          </cell>
          <cell r="L4270">
            <v>543.1</v>
          </cell>
        </row>
        <row r="4271">
          <cell r="A4271" t="str">
            <v>8110030159</v>
          </cell>
          <cell r="B4271">
            <v>18</v>
          </cell>
          <cell r="C4271" t="str">
            <v>81100301USD-713-59</v>
          </cell>
          <cell r="D4271" t="str">
            <v>Por despido (Gastos de Personal (V) - Otros Gastos Sociales)</v>
          </cell>
          <cell r="E4271">
            <v>369.3</v>
          </cell>
          <cell r="F4271">
            <v>48.4</v>
          </cell>
          <cell r="G4271">
            <v>0</v>
          </cell>
          <cell r="H4271">
            <v>417.7</v>
          </cell>
          <cell r="I4271">
            <v>369.3</v>
          </cell>
          <cell r="J4271">
            <v>48.4</v>
          </cell>
          <cell r="K4271">
            <v>0</v>
          </cell>
          <cell r="L4271">
            <v>417.7</v>
          </cell>
        </row>
        <row r="4272">
          <cell r="A4272" t="str">
            <v>811004</v>
          </cell>
          <cell r="B4272">
            <v>6</v>
          </cell>
          <cell r="C4272">
            <v>811004</v>
          </cell>
          <cell r="D4272" t="str">
            <v>GASTOS DEL DIRECTORIO</v>
          </cell>
          <cell r="I4272">
            <v>10361.44</v>
          </cell>
          <cell r="J4272">
            <v>2217.11</v>
          </cell>
          <cell r="K4272">
            <v>0</v>
          </cell>
          <cell r="L4272">
            <v>12578.55</v>
          </cell>
        </row>
        <row r="4273">
          <cell r="A4273" t="str">
            <v>81100403 U</v>
          </cell>
          <cell r="B4273">
            <v>12</v>
          </cell>
          <cell r="C4273" t="str">
            <v>81100403 USD</v>
          </cell>
          <cell r="D4273" t="str">
            <v>Atenciones y representaciones</v>
          </cell>
          <cell r="E4273">
            <v>10361.44</v>
          </cell>
          <cell r="F4273">
            <v>2217.11</v>
          </cell>
          <cell r="G4273">
            <v>0</v>
          </cell>
          <cell r="H4273">
            <v>12578.55</v>
          </cell>
          <cell r="I4273">
            <v>10361.44</v>
          </cell>
          <cell r="J4273">
            <v>2217.11</v>
          </cell>
          <cell r="K4273">
            <v>0</v>
          </cell>
          <cell r="L4273">
            <v>12578.55</v>
          </cell>
        </row>
        <row r="4274">
          <cell r="A4274" t="str">
            <v>8110040300</v>
          </cell>
          <cell r="B4274">
            <v>18</v>
          </cell>
          <cell r="C4274" t="str">
            <v>81100403USD-647-00</v>
          </cell>
          <cell r="D4274" t="str">
            <v>Atenciones y representaciones (Gastos Administrativos, por Matriz)</v>
          </cell>
          <cell r="E4274">
            <v>10361.44</v>
          </cell>
          <cell r="F4274">
            <v>2217.11</v>
          </cell>
          <cell r="G4274">
            <v>0</v>
          </cell>
          <cell r="H4274">
            <v>12578.55</v>
          </cell>
          <cell r="I4274">
            <v>10361.44</v>
          </cell>
          <cell r="J4274">
            <v>2217.11</v>
          </cell>
          <cell r="K4274">
            <v>0</v>
          </cell>
          <cell r="L4274">
            <v>12578.55</v>
          </cell>
        </row>
        <row r="4275">
          <cell r="A4275" t="str">
            <v>811005</v>
          </cell>
          <cell r="B4275">
            <v>6</v>
          </cell>
          <cell r="C4275">
            <v>811005</v>
          </cell>
          <cell r="D4275" t="str">
            <v>OTROS GASTOS DEL PERSONAL</v>
          </cell>
          <cell r="I4275">
            <v>264995.78000000003</v>
          </cell>
          <cell r="J4275">
            <v>30922.84</v>
          </cell>
          <cell r="K4275">
            <v>4744.49</v>
          </cell>
          <cell r="L4275">
            <v>291174.13</v>
          </cell>
        </row>
        <row r="4276">
          <cell r="A4276" t="str">
            <v>8110050101</v>
          </cell>
          <cell r="B4276">
            <v>14</v>
          </cell>
          <cell r="C4276" t="str">
            <v>8110050101 USD</v>
          </cell>
          <cell r="D4276" t="str">
            <v>Inscripciones de capacitaciones locales</v>
          </cell>
          <cell r="E4276">
            <v>106216.41</v>
          </cell>
          <cell r="F4276">
            <v>5363.9</v>
          </cell>
          <cell r="G4276">
            <v>2806.69</v>
          </cell>
          <cell r="H4276">
            <v>108773.62</v>
          </cell>
          <cell r="I4276">
            <v>106216.41</v>
          </cell>
          <cell r="J4276">
            <v>5363.9</v>
          </cell>
          <cell r="K4276">
            <v>2806.69</v>
          </cell>
          <cell r="L4276">
            <v>108773.62</v>
          </cell>
        </row>
        <row r="4277">
          <cell r="A4277" t="str">
            <v>811005010001</v>
          </cell>
          <cell r="B4277">
            <v>20</v>
          </cell>
          <cell r="C4277" t="str">
            <v>8110050101USD-265-00</v>
          </cell>
          <cell r="D4277" t="str">
            <v>Capacitación Local (Capacitación)</v>
          </cell>
          <cell r="E4277">
            <v>91535.52</v>
          </cell>
          <cell r="F4277">
            <v>5363.9</v>
          </cell>
          <cell r="G4277">
            <v>2806.69</v>
          </cell>
          <cell r="H4277">
            <v>94092.73</v>
          </cell>
          <cell r="I4277">
            <v>91535.52</v>
          </cell>
          <cell r="J4277">
            <v>5363.9</v>
          </cell>
          <cell r="K4277">
            <v>2806.69</v>
          </cell>
          <cell r="L4277">
            <v>94092.73</v>
          </cell>
        </row>
        <row r="4278">
          <cell r="A4278" t="str">
            <v>811005010101</v>
          </cell>
          <cell r="B4278">
            <v>20</v>
          </cell>
          <cell r="C4278" t="str">
            <v>8110050101USD-265-01</v>
          </cell>
          <cell r="D4278" t="str">
            <v>Capacitación Local (Capacitación)</v>
          </cell>
          <cell r="E4278">
            <v>362.99</v>
          </cell>
          <cell r="F4278">
            <v>0</v>
          </cell>
          <cell r="G4278">
            <v>0</v>
          </cell>
          <cell r="H4278">
            <v>362.99</v>
          </cell>
          <cell r="I4278">
            <v>362.99</v>
          </cell>
          <cell r="J4278">
            <v>0</v>
          </cell>
          <cell r="K4278">
            <v>0</v>
          </cell>
          <cell r="L4278">
            <v>362.99</v>
          </cell>
        </row>
        <row r="4279">
          <cell r="A4279" t="str">
            <v>811005010201</v>
          </cell>
          <cell r="B4279">
            <v>20</v>
          </cell>
          <cell r="C4279" t="str">
            <v>8110050101USD-265-02</v>
          </cell>
          <cell r="D4279" t="str">
            <v>Capacitación Local (Capacitación)</v>
          </cell>
          <cell r="E4279">
            <v>589.23</v>
          </cell>
          <cell r="F4279">
            <v>0</v>
          </cell>
          <cell r="G4279">
            <v>0</v>
          </cell>
          <cell r="H4279">
            <v>589.23</v>
          </cell>
          <cell r="I4279">
            <v>589.23</v>
          </cell>
          <cell r="J4279">
            <v>0</v>
          </cell>
          <cell r="K4279">
            <v>0</v>
          </cell>
          <cell r="L4279">
            <v>589.23</v>
          </cell>
        </row>
        <row r="4280">
          <cell r="A4280" t="str">
            <v>811005010301</v>
          </cell>
          <cell r="B4280">
            <v>20</v>
          </cell>
          <cell r="C4280" t="str">
            <v>8110050101USD-265-03</v>
          </cell>
          <cell r="D4280" t="str">
            <v>Capacitación Local (Capacitación)</v>
          </cell>
          <cell r="E4280">
            <v>1020.59</v>
          </cell>
          <cell r="F4280">
            <v>0</v>
          </cell>
          <cell r="G4280">
            <v>0</v>
          </cell>
          <cell r="H4280">
            <v>1020.59</v>
          </cell>
          <cell r="I4280">
            <v>1020.59</v>
          </cell>
          <cell r="J4280">
            <v>0</v>
          </cell>
          <cell r="K4280">
            <v>0</v>
          </cell>
          <cell r="L4280">
            <v>1020.59</v>
          </cell>
        </row>
        <row r="4281">
          <cell r="A4281" t="str">
            <v>811005010401</v>
          </cell>
          <cell r="B4281">
            <v>20</v>
          </cell>
          <cell r="C4281" t="str">
            <v>8110050101USD-265-04</v>
          </cell>
          <cell r="D4281" t="str">
            <v>Capacitación Local (Capacitación)</v>
          </cell>
          <cell r="E4281">
            <v>604.98</v>
          </cell>
          <cell r="F4281">
            <v>0</v>
          </cell>
          <cell r="G4281">
            <v>0</v>
          </cell>
          <cell r="H4281">
            <v>604.98</v>
          </cell>
          <cell r="I4281">
            <v>604.98</v>
          </cell>
          <cell r="J4281">
            <v>0</v>
          </cell>
          <cell r="K4281">
            <v>0</v>
          </cell>
          <cell r="L4281">
            <v>604.98</v>
          </cell>
        </row>
        <row r="4282">
          <cell r="A4282" t="str">
            <v>811005010501</v>
          </cell>
          <cell r="B4282">
            <v>20</v>
          </cell>
          <cell r="C4282" t="str">
            <v>8110050101USD-265-05</v>
          </cell>
          <cell r="D4282" t="str">
            <v>Capacitación Local (Capacitación)</v>
          </cell>
          <cell r="E4282">
            <v>476.11</v>
          </cell>
          <cell r="F4282">
            <v>0</v>
          </cell>
          <cell r="G4282">
            <v>0</v>
          </cell>
          <cell r="H4282">
            <v>476.11</v>
          </cell>
          <cell r="I4282">
            <v>476.11</v>
          </cell>
          <cell r="J4282">
            <v>0</v>
          </cell>
          <cell r="K4282">
            <v>0</v>
          </cell>
          <cell r="L4282">
            <v>476.11</v>
          </cell>
        </row>
        <row r="4283">
          <cell r="A4283" t="str">
            <v>811005010701</v>
          </cell>
          <cell r="B4283">
            <v>20</v>
          </cell>
          <cell r="C4283" t="str">
            <v>8110050101USD-265-07</v>
          </cell>
          <cell r="D4283" t="str">
            <v>Capacitación Local (Capacitación)</v>
          </cell>
          <cell r="E4283">
            <v>831.21</v>
          </cell>
          <cell r="F4283">
            <v>0</v>
          </cell>
          <cell r="G4283">
            <v>0</v>
          </cell>
          <cell r="H4283">
            <v>831.21</v>
          </cell>
          <cell r="I4283">
            <v>831.21</v>
          </cell>
          <cell r="J4283">
            <v>0</v>
          </cell>
          <cell r="K4283">
            <v>0</v>
          </cell>
          <cell r="L4283">
            <v>831.21</v>
          </cell>
        </row>
        <row r="4284">
          <cell r="A4284" t="str">
            <v>811005010801</v>
          </cell>
          <cell r="B4284">
            <v>20</v>
          </cell>
          <cell r="C4284" t="str">
            <v>8110050101USD-265-08</v>
          </cell>
          <cell r="D4284" t="str">
            <v>Capacitación Local (Capacitación)</v>
          </cell>
          <cell r="E4284">
            <v>536.61</v>
          </cell>
          <cell r="F4284">
            <v>0</v>
          </cell>
          <cell r="G4284">
            <v>0</v>
          </cell>
          <cell r="H4284">
            <v>536.61</v>
          </cell>
          <cell r="I4284">
            <v>536.61</v>
          </cell>
          <cell r="J4284">
            <v>0</v>
          </cell>
          <cell r="K4284">
            <v>0</v>
          </cell>
          <cell r="L4284">
            <v>536.61</v>
          </cell>
        </row>
        <row r="4285">
          <cell r="A4285" t="str">
            <v>811005011001</v>
          </cell>
          <cell r="B4285">
            <v>20</v>
          </cell>
          <cell r="C4285" t="str">
            <v>8110050101USD-265-10</v>
          </cell>
          <cell r="D4285" t="str">
            <v>Capacitación Local (Capacitación)</v>
          </cell>
          <cell r="E4285">
            <v>378.75</v>
          </cell>
          <cell r="F4285">
            <v>0</v>
          </cell>
          <cell r="G4285">
            <v>0</v>
          </cell>
          <cell r="H4285">
            <v>378.75</v>
          </cell>
          <cell r="I4285">
            <v>378.75</v>
          </cell>
          <cell r="J4285">
            <v>0</v>
          </cell>
          <cell r="K4285">
            <v>0</v>
          </cell>
          <cell r="L4285">
            <v>378.75</v>
          </cell>
        </row>
        <row r="4286">
          <cell r="A4286" t="str">
            <v>811005011101</v>
          </cell>
          <cell r="B4286">
            <v>20</v>
          </cell>
          <cell r="C4286" t="str">
            <v>8110050101USD-265-11</v>
          </cell>
          <cell r="D4286" t="str">
            <v>Capacitación Local (Capacitación)</v>
          </cell>
          <cell r="E4286">
            <v>536.61</v>
          </cell>
          <cell r="F4286">
            <v>0</v>
          </cell>
          <cell r="G4286">
            <v>0</v>
          </cell>
          <cell r="H4286">
            <v>536.61</v>
          </cell>
          <cell r="I4286">
            <v>536.61</v>
          </cell>
          <cell r="J4286">
            <v>0</v>
          </cell>
          <cell r="K4286">
            <v>0</v>
          </cell>
          <cell r="L4286">
            <v>536.61</v>
          </cell>
        </row>
        <row r="4287">
          <cell r="A4287" t="str">
            <v>811005011201</v>
          </cell>
          <cell r="B4287">
            <v>20</v>
          </cell>
          <cell r="C4287" t="str">
            <v>8110050101USD-265-12</v>
          </cell>
          <cell r="D4287" t="str">
            <v>Capacitación Local (Capacitación)</v>
          </cell>
          <cell r="E4287">
            <v>725.97</v>
          </cell>
          <cell r="F4287">
            <v>0</v>
          </cell>
          <cell r="G4287">
            <v>0</v>
          </cell>
          <cell r="H4287">
            <v>725.97</v>
          </cell>
          <cell r="I4287">
            <v>725.97</v>
          </cell>
          <cell r="J4287">
            <v>0</v>
          </cell>
          <cell r="K4287">
            <v>0</v>
          </cell>
          <cell r="L4287">
            <v>725.97</v>
          </cell>
        </row>
        <row r="4288">
          <cell r="A4288" t="str">
            <v>811005011301</v>
          </cell>
          <cell r="B4288">
            <v>20</v>
          </cell>
          <cell r="C4288" t="str">
            <v>8110050101USD-265-13</v>
          </cell>
          <cell r="D4288" t="str">
            <v>Capacitación Local (Capacitación)</v>
          </cell>
          <cell r="E4288">
            <v>544.48</v>
          </cell>
          <cell r="F4288">
            <v>0</v>
          </cell>
          <cell r="G4288">
            <v>0</v>
          </cell>
          <cell r="H4288">
            <v>544.48</v>
          </cell>
          <cell r="I4288">
            <v>544.48</v>
          </cell>
          <cell r="J4288">
            <v>0</v>
          </cell>
          <cell r="K4288">
            <v>0</v>
          </cell>
          <cell r="L4288">
            <v>544.48</v>
          </cell>
        </row>
        <row r="4289">
          <cell r="A4289" t="str">
            <v>811005011701</v>
          </cell>
          <cell r="B4289">
            <v>20</v>
          </cell>
          <cell r="C4289" t="str">
            <v>8110050101USD-265-17</v>
          </cell>
          <cell r="D4289" t="str">
            <v>Capacitación Local (Capacitación)</v>
          </cell>
          <cell r="E4289">
            <v>597.1</v>
          </cell>
          <cell r="F4289">
            <v>0</v>
          </cell>
          <cell r="G4289">
            <v>0</v>
          </cell>
          <cell r="H4289">
            <v>597.1</v>
          </cell>
          <cell r="I4289">
            <v>597.1</v>
          </cell>
          <cell r="J4289">
            <v>0</v>
          </cell>
          <cell r="K4289">
            <v>0</v>
          </cell>
          <cell r="L4289">
            <v>597.1</v>
          </cell>
        </row>
        <row r="4290">
          <cell r="A4290" t="str">
            <v>811005011801</v>
          </cell>
          <cell r="B4290">
            <v>20</v>
          </cell>
          <cell r="C4290" t="str">
            <v>8110050101USD-265-18</v>
          </cell>
          <cell r="D4290" t="str">
            <v>Capacitación Local (Capacitación)</v>
          </cell>
          <cell r="E4290">
            <v>378.75</v>
          </cell>
          <cell r="F4290">
            <v>0</v>
          </cell>
          <cell r="G4290">
            <v>0</v>
          </cell>
          <cell r="H4290">
            <v>378.75</v>
          </cell>
          <cell r="I4290">
            <v>378.75</v>
          </cell>
          <cell r="J4290">
            <v>0</v>
          </cell>
          <cell r="K4290">
            <v>0</v>
          </cell>
          <cell r="L4290">
            <v>378.75</v>
          </cell>
        </row>
        <row r="4291">
          <cell r="A4291" t="str">
            <v>811005011901</v>
          </cell>
          <cell r="B4291">
            <v>20</v>
          </cell>
          <cell r="C4291" t="str">
            <v>8110050101USD-265-19</v>
          </cell>
          <cell r="D4291" t="str">
            <v>Capacitación Local (Capacitación)</v>
          </cell>
          <cell r="E4291">
            <v>552.36</v>
          </cell>
          <cell r="F4291">
            <v>0</v>
          </cell>
          <cell r="G4291">
            <v>0</v>
          </cell>
          <cell r="H4291">
            <v>552.36</v>
          </cell>
          <cell r="I4291">
            <v>552.36</v>
          </cell>
          <cell r="J4291">
            <v>0</v>
          </cell>
          <cell r="K4291">
            <v>0</v>
          </cell>
          <cell r="L4291">
            <v>552.36</v>
          </cell>
        </row>
        <row r="4292">
          <cell r="A4292" t="str">
            <v>811005012201</v>
          </cell>
          <cell r="B4292">
            <v>20</v>
          </cell>
          <cell r="C4292" t="str">
            <v>8110050101USD-265-22</v>
          </cell>
          <cell r="D4292" t="str">
            <v>Capacitación Local (Capacitación)</v>
          </cell>
          <cell r="E4292">
            <v>431.37</v>
          </cell>
          <cell r="F4292">
            <v>0</v>
          </cell>
          <cell r="G4292">
            <v>0</v>
          </cell>
          <cell r="H4292">
            <v>431.37</v>
          </cell>
          <cell r="I4292">
            <v>431.37</v>
          </cell>
          <cell r="J4292">
            <v>0</v>
          </cell>
          <cell r="K4292">
            <v>0</v>
          </cell>
          <cell r="L4292">
            <v>431.37</v>
          </cell>
        </row>
        <row r="4293">
          <cell r="A4293" t="str">
            <v>811005012301</v>
          </cell>
          <cell r="B4293">
            <v>20</v>
          </cell>
          <cell r="C4293" t="str">
            <v>8110050101USD-265-23</v>
          </cell>
          <cell r="D4293" t="str">
            <v>Capacitación Local (Capacitación)</v>
          </cell>
          <cell r="E4293">
            <v>1928.73</v>
          </cell>
          <cell r="F4293">
            <v>0</v>
          </cell>
          <cell r="G4293">
            <v>0</v>
          </cell>
          <cell r="H4293">
            <v>1928.73</v>
          </cell>
          <cell r="I4293">
            <v>1928.73</v>
          </cell>
          <cell r="J4293">
            <v>0</v>
          </cell>
          <cell r="K4293">
            <v>0</v>
          </cell>
          <cell r="L4293">
            <v>1928.73</v>
          </cell>
        </row>
        <row r="4294">
          <cell r="A4294" t="str">
            <v>811005012401</v>
          </cell>
          <cell r="B4294">
            <v>20</v>
          </cell>
          <cell r="C4294" t="str">
            <v>8110050101USD-265-24</v>
          </cell>
          <cell r="D4294" t="str">
            <v>Capacitación Local (Capacitación)</v>
          </cell>
          <cell r="E4294">
            <v>552.36</v>
          </cell>
          <cell r="F4294">
            <v>0</v>
          </cell>
          <cell r="G4294">
            <v>0</v>
          </cell>
          <cell r="H4294">
            <v>552.36</v>
          </cell>
          <cell r="I4294">
            <v>552.36</v>
          </cell>
          <cell r="J4294">
            <v>0</v>
          </cell>
          <cell r="K4294">
            <v>0</v>
          </cell>
          <cell r="L4294">
            <v>552.36</v>
          </cell>
        </row>
        <row r="4295">
          <cell r="A4295" t="str">
            <v>811005012501</v>
          </cell>
          <cell r="B4295">
            <v>20</v>
          </cell>
          <cell r="C4295" t="str">
            <v>8110050101USD-265-25</v>
          </cell>
          <cell r="D4295" t="str">
            <v>Capacitación Local (Capacitación)</v>
          </cell>
          <cell r="E4295">
            <v>294.61</v>
          </cell>
          <cell r="F4295">
            <v>0</v>
          </cell>
          <cell r="G4295">
            <v>0</v>
          </cell>
          <cell r="H4295">
            <v>294.61</v>
          </cell>
          <cell r="I4295">
            <v>294.61</v>
          </cell>
          <cell r="J4295">
            <v>0</v>
          </cell>
          <cell r="K4295">
            <v>0</v>
          </cell>
          <cell r="L4295">
            <v>294.61</v>
          </cell>
        </row>
        <row r="4296">
          <cell r="A4296" t="str">
            <v>811005012601</v>
          </cell>
          <cell r="B4296">
            <v>20</v>
          </cell>
          <cell r="C4296" t="str">
            <v>8110050101USD-265-26</v>
          </cell>
          <cell r="D4296" t="str">
            <v>Capacitación Local (Capacitación)</v>
          </cell>
          <cell r="E4296">
            <v>460.35</v>
          </cell>
          <cell r="F4296">
            <v>0</v>
          </cell>
          <cell r="G4296">
            <v>0</v>
          </cell>
          <cell r="H4296">
            <v>460.35</v>
          </cell>
          <cell r="I4296">
            <v>460.35</v>
          </cell>
          <cell r="J4296">
            <v>0</v>
          </cell>
          <cell r="K4296">
            <v>0</v>
          </cell>
          <cell r="L4296">
            <v>460.35</v>
          </cell>
        </row>
        <row r="4297">
          <cell r="A4297" t="str">
            <v>811005012701</v>
          </cell>
          <cell r="B4297">
            <v>20</v>
          </cell>
          <cell r="C4297" t="str">
            <v>8110050101USD-265-27</v>
          </cell>
          <cell r="D4297" t="str">
            <v>Capacitación Local (Capacitación)</v>
          </cell>
          <cell r="E4297">
            <v>431.37</v>
          </cell>
          <cell r="F4297">
            <v>0</v>
          </cell>
          <cell r="G4297">
            <v>0</v>
          </cell>
          <cell r="H4297">
            <v>431.37</v>
          </cell>
          <cell r="I4297">
            <v>431.37</v>
          </cell>
          <cell r="J4297">
            <v>0</v>
          </cell>
          <cell r="K4297">
            <v>0</v>
          </cell>
          <cell r="L4297">
            <v>431.37</v>
          </cell>
        </row>
        <row r="4298">
          <cell r="A4298" t="str">
            <v>811005013101</v>
          </cell>
          <cell r="B4298">
            <v>20</v>
          </cell>
          <cell r="C4298" t="str">
            <v>8110050101USD-265-31</v>
          </cell>
          <cell r="D4298" t="str">
            <v>Capacitación Local (Capacitación)</v>
          </cell>
          <cell r="E4298">
            <v>770.71</v>
          </cell>
          <cell r="F4298">
            <v>0</v>
          </cell>
          <cell r="G4298">
            <v>0</v>
          </cell>
          <cell r="H4298">
            <v>770.71</v>
          </cell>
          <cell r="I4298">
            <v>770.71</v>
          </cell>
          <cell r="J4298">
            <v>0</v>
          </cell>
          <cell r="K4298">
            <v>0</v>
          </cell>
          <cell r="L4298">
            <v>770.71</v>
          </cell>
        </row>
        <row r="4299">
          <cell r="A4299" t="str">
            <v>811005014101</v>
          </cell>
          <cell r="B4299">
            <v>20</v>
          </cell>
          <cell r="C4299" t="str">
            <v>8110050101USD-265-41</v>
          </cell>
          <cell r="D4299" t="str">
            <v>Capacitación Local (Capacitación)</v>
          </cell>
          <cell r="E4299">
            <v>899.59</v>
          </cell>
          <cell r="F4299">
            <v>0</v>
          </cell>
          <cell r="G4299">
            <v>0</v>
          </cell>
          <cell r="H4299">
            <v>899.59</v>
          </cell>
          <cell r="I4299">
            <v>899.59</v>
          </cell>
          <cell r="J4299">
            <v>0</v>
          </cell>
          <cell r="K4299">
            <v>0</v>
          </cell>
          <cell r="L4299">
            <v>899.59</v>
          </cell>
        </row>
        <row r="4300">
          <cell r="A4300" t="str">
            <v>811005015801</v>
          </cell>
          <cell r="B4300">
            <v>20</v>
          </cell>
          <cell r="C4300" t="str">
            <v>8110050101USD-265-58</v>
          </cell>
          <cell r="D4300" t="str">
            <v>Inscripciones de capacitaciones locales (Capacitación - Otros)</v>
          </cell>
          <cell r="E4300">
            <v>407.73</v>
          </cell>
          <cell r="F4300">
            <v>0</v>
          </cell>
          <cell r="G4300">
            <v>0</v>
          </cell>
          <cell r="H4300">
            <v>407.73</v>
          </cell>
          <cell r="I4300">
            <v>407.73</v>
          </cell>
          <cell r="J4300">
            <v>0</v>
          </cell>
          <cell r="K4300">
            <v>0</v>
          </cell>
          <cell r="L4300">
            <v>407.73</v>
          </cell>
        </row>
        <row r="4301">
          <cell r="A4301" t="str">
            <v>811005015901</v>
          </cell>
          <cell r="B4301">
            <v>20</v>
          </cell>
          <cell r="C4301" t="str">
            <v>8110050101USD-265-59</v>
          </cell>
          <cell r="D4301" t="str">
            <v>Inscripciones de capacitaciones locales (Capacitación - Otros)</v>
          </cell>
          <cell r="E4301">
            <v>368.33</v>
          </cell>
          <cell r="F4301">
            <v>0</v>
          </cell>
          <cell r="G4301">
            <v>0</v>
          </cell>
          <cell r="H4301">
            <v>368.33</v>
          </cell>
          <cell r="I4301">
            <v>368.33</v>
          </cell>
          <cell r="J4301">
            <v>0</v>
          </cell>
          <cell r="K4301">
            <v>0</v>
          </cell>
          <cell r="L4301">
            <v>368.33</v>
          </cell>
        </row>
        <row r="4302">
          <cell r="A4302" t="str">
            <v>8110050102</v>
          </cell>
          <cell r="B4302">
            <v>14</v>
          </cell>
          <cell r="C4302" t="str">
            <v>8110050102 USD</v>
          </cell>
          <cell r="D4302" t="str">
            <v>Inscripciones de capacitaciones fuera del país</v>
          </cell>
          <cell r="E4302">
            <v>6307.56</v>
          </cell>
          <cell r="F4302">
            <v>2022.71</v>
          </cell>
          <cell r="G4302">
            <v>0</v>
          </cell>
          <cell r="H4302">
            <v>8330.27</v>
          </cell>
          <cell r="I4302">
            <v>6307.56</v>
          </cell>
          <cell r="J4302">
            <v>2022.71</v>
          </cell>
          <cell r="K4302">
            <v>0</v>
          </cell>
          <cell r="L4302">
            <v>8330.27</v>
          </cell>
        </row>
        <row r="4303">
          <cell r="A4303" t="str">
            <v>811005010002</v>
          </cell>
          <cell r="B4303">
            <v>20</v>
          </cell>
          <cell r="C4303" t="str">
            <v>8110050102USD-265-00</v>
          </cell>
          <cell r="D4303" t="str">
            <v>Capacitación fuera del país (Capacitación)</v>
          </cell>
          <cell r="E4303">
            <v>6307.56</v>
          </cell>
          <cell r="F4303">
            <v>2022.71</v>
          </cell>
          <cell r="G4303">
            <v>0</v>
          </cell>
          <cell r="H4303">
            <v>8330.27</v>
          </cell>
          <cell r="I4303">
            <v>6307.56</v>
          </cell>
          <cell r="J4303">
            <v>2022.71</v>
          </cell>
          <cell r="K4303">
            <v>0</v>
          </cell>
          <cell r="L4303">
            <v>8330.27</v>
          </cell>
        </row>
        <row r="4304">
          <cell r="A4304" t="str">
            <v>8110050105</v>
          </cell>
          <cell r="B4304">
            <v>14</v>
          </cell>
          <cell r="C4304" t="str">
            <v>8110050105 USD</v>
          </cell>
          <cell r="D4304" t="str">
            <v>Boletos aereos por capacitaciones fuera del país</v>
          </cell>
          <cell r="E4304">
            <v>16250.73</v>
          </cell>
          <cell r="F4304">
            <v>0</v>
          </cell>
          <cell r="G4304">
            <v>0</v>
          </cell>
          <cell r="H4304">
            <v>16250.73</v>
          </cell>
          <cell r="I4304">
            <v>16250.73</v>
          </cell>
          <cell r="J4304">
            <v>0</v>
          </cell>
          <cell r="K4304">
            <v>0</v>
          </cell>
          <cell r="L4304">
            <v>16250.73</v>
          </cell>
        </row>
        <row r="4305">
          <cell r="A4305" t="str">
            <v>811005010005</v>
          </cell>
          <cell r="B4305">
            <v>20</v>
          </cell>
          <cell r="C4305" t="str">
            <v>8110050105USD-250-00</v>
          </cell>
          <cell r="D4305" t="str">
            <v>Boletos Aereos (Gastos de Viaje (V) - Otros)</v>
          </cell>
          <cell r="E4305">
            <v>16250.73</v>
          </cell>
          <cell r="F4305">
            <v>0</v>
          </cell>
          <cell r="G4305">
            <v>0</v>
          </cell>
          <cell r="H4305">
            <v>16250.73</v>
          </cell>
          <cell r="I4305">
            <v>16250.73</v>
          </cell>
          <cell r="J4305">
            <v>0</v>
          </cell>
          <cell r="K4305">
            <v>0</v>
          </cell>
          <cell r="L4305">
            <v>16250.73</v>
          </cell>
        </row>
        <row r="4306">
          <cell r="A4306" t="str">
            <v>8110050107</v>
          </cell>
          <cell r="B4306">
            <v>14</v>
          </cell>
          <cell r="C4306" t="str">
            <v>8110050107 USD</v>
          </cell>
          <cell r="D4306" t="str">
            <v>Alquiler de local y alimentación para capacitaciones locales</v>
          </cell>
          <cell r="E4306">
            <v>23671.83</v>
          </cell>
          <cell r="F4306">
            <v>4239.92</v>
          </cell>
          <cell r="G4306">
            <v>0</v>
          </cell>
          <cell r="H4306">
            <v>27911.75</v>
          </cell>
          <cell r="I4306">
            <v>23671.83</v>
          </cell>
          <cell r="J4306">
            <v>4239.92</v>
          </cell>
          <cell r="K4306">
            <v>0</v>
          </cell>
          <cell r="L4306">
            <v>27911.75</v>
          </cell>
        </row>
        <row r="4307">
          <cell r="A4307" t="str">
            <v>811005010007</v>
          </cell>
          <cell r="B4307">
            <v>20</v>
          </cell>
          <cell r="C4307" t="str">
            <v>8110050107USD-209-00</v>
          </cell>
          <cell r="D4307" t="str">
            <v>Alquiler de local y alimentación para capacitaciones locales (Alquileres Pagados</v>
          </cell>
          <cell r="E4307">
            <v>23671.83</v>
          </cell>
          <cell r="F4307">
            <v>4239.92</v>
          </cell>
          <cell r="G4307">
            <v>0</v>
          </cell>
          <cell r="H4307">
            <v>27911.75</v>
          </cell>
          <cell r="I4307">
            <v>23671.83</v>
          </cell>
          <cell r="J4307">
            <v>4239.92</v>
          </cell>
          <cell r="K4307">
            <v>0</v>
          </cell>
          <cell r="L4307">
            <v>27911.75</v>
          </cell>
        </row>
        <row r="4308">
          <cell r="A4308" t="str">
            <v>8110050108</v>
          </cell>
          <cell r="B4308">
            <v>14</v>
          </cell>
          <cell r="C4308" t="str">
            <v>8110050108 USD</v>
          </cell>
          <cell r="D4308" t="str">
            <v>Alquiler de transporte para capacitaciones locales</v>
          </cell>
          <cell r="E4308">
            <v>2885.97</v>
          </cell>
          <cell r="F4308">
            <v>499</v>
          </cell>
          <cell r="G4308">
            <v>0</v>
          </cell>
          <cell r="H4308">
            <v>3384.97</v>
          </cell>
          <cell r="I4308">
            <v>2885.97</v>
          </cell>
          <cell r="J4308">
            <v>499</v>
          </cell>
          <cell r="K4308">
            <v>0</v>
          </cell>
          <cell r="L4308">
            <v>3384.97</v>
          </cell>
        </row>
        <row r="4309">
          <cell r="A4309" t="str">
            <v>811005010008</v>
          </cell>
          <cell r="B4309">
            <v>20</v>
          </cell>
          <cell r="C4309" t="str">
            <v>8110050108USD-249-00</v>
          </cell>
          <cell r="D4309" t="str">
            <v>Alquiler de transporte para capacitaciones locales (Otros Gastos de Transporte (</v>
          </cell>
          <cell r="E4309">
            <v>2819.97</v>
          </cell>
          <cell r="F4309">
            <v>499</v>
          </cell>
          <cell r="G4309">
            <v>0</v>
          </cell>
          <cell r="H4309">
            <v>3318.97</v>
          </cell>
          <cell r="I4309">
            <v>2819.97</v>
          </cell>
          <cell r="J4309">
            <v>499</v>
          </cell>
          <cell r="K4309">
            <v>0</v>
          </cell>
          <cell r="L4309">
            <v>3318.97</v>
          </cell>
        </row>
        <row r="4310">
          <cell r="A4310" t="str">
            <v>811005010508</v>
          </cell>
          <cell r="B4310">
            <v>20</v>
          </cell>
          <cell r="C4310" t="str">
            <v>8110050108USD-249-05</v>
          </cell>
          <cell r="D4310" t="str">
            <v>Alquiler de transporte para capacitaciones locales (Otros Gastos de Transporte (</v>
          </cell>
          <cell r="E4310">
            <v>66</v>
          </cell>
          <cell r="F4310">
            <v>0</v>
          </cell>
          <cell r="G4310">
            <v>0</v>
          </cell>
          <cell r="H4310">
            <v>66</v>
          </cell>
          <cell r="I4310">
            <v>66</v>
          </cell>
          <cell r="J4310">
            <v>0</v>
          </cell>
          <cell r="K4310">
            <v>0</v>
          </cell>
          <cell r="L4310">
            <v>66</v>
          </cell>
        </row>
        <row r="4311">
          <cell r="A4311" t="str">
            <v>8110050110</v>
          </cell>
          <cell r="B4311">
            <v>14</v>
          </cell>
          <cell r="C4311" t="str">
            <v>8110050110 USD</v>
          </cell>
          <cell r="D4311" t="str">
            <v>Otros gastos por capacitaciones locales</v>
          </cell>
          <cell r="E4311">
            <v>1397.91</v>
          </cell>
          <cell r="F4311">
            <v>0</v>
          </cell>
          <cell r="G4311">
            <v>0</v>
          </cell>
          <cell r="H4311">
            <v>1397.91</v>
          </cell>
          <cell r="I4311">
            <v>1397.91</v>
          </cell>
          <cell r="J4311">
            <v>0</v>
          </cell>
          <cell r="K4311">
            <v>0</v>
          </cell>
          <cell r="L4311">
            <v>1397.91</v>
          </cell>
        </row>
        <row r="4312">
          <cell r="A4312" t="str">
            <v>811005010010</v>
          </cell>
          <cell r="B4312">
            <v>20</v>
          </cell>
          <cell r="C4312" t="str">
            <v>8110050110USD-250-00</v>
          </cell>
          <cell r="D4312" t="str">
            <v>Otros gastos por capacitaciones locales (Gastos de Viaje (V) - Otros)</v>
          </cell>
          <cell r="E4312">
            <v>1397.91</v>
          </cell>
          <cell r="F4312">
            <v>0</v>
          </cell>
          <cell r="G4312">
            <v>0</v>
          </cell>
          <cell r="H4312">
            <v>1397.91</v>
          </cell>
          <cell r="I4312">
            <v>1397.91</v>
          </cell>
          <cell r="J4312">
            <v>0</v>
          </cell>
          <cell r="K4312">
            <v>0</v>
          </cell>
          <cell r="L4312">
            <v>1397.91</v>
          </cell>
        </row>
        <row r="4313">
          <cell r="A4313" t="str">
            <v>8110050111</v>
          </cell>
          <cell r="B4313">
            <v>14</v>
          </cell>
          <cell r="C4313" t="str">
            <v>8110050111 USD</v>
          </cell>
          <cell r="D4313" t="str">
            <v>Viáticos y transporte por capacitaciones fuera del país</v>
          </cell>
          <cell r="E4313">
            <v>11506.34</v>
          </cell>
          <cell r="F4313">
            <v>0</v>
          </cell>
          <cell r="G4313">
            <v>0</v>
          </cell>
          <cell r="H4313">
            <v>11506.34</v>
          </cell>
          <cell r="I4313">
            <v>11506.34</v>
          </cell>
          <cell r="J4313">
            <v>0</v>
          </cell>
          <cell r="K4313">
            <v>0</v>
          </cell>
          <cell r="L4313">
            <v>11506.34</v>
          </cell>
        </row>
        <row r="4314">
          <cell r="A4314" t="str">
            <v>811005010011</v>
          </cell>
          <cell r="B4314">
            <v>20</v>
          </cell>
          <cell r="C4314" t="str">
            <v>8110050111USD-251-00</v>
          </cell>
          <cell r="D4314" t="str">
            <v>Viáticos y transporte por capacitaciones fuera del país (Gastos de Viaje (IV) -</v>
          </cell>
          <cell r="E4314">
            <v>11506.34</v>
          </cell>
          <cell r="F4314">
            <v>0</v>
          </cell>
          <cell r="G4314">
            <v>0</v>
          </cell>
          <cell r="H4314">
            <v>11506.34</v>
          </cell>
          <cell r="I4314">
            <v>11506.34</v>
          </cell>
          <cell r="J4314">
            <v>0</v>
          </cell>
          <cell r="K4314">
            <v>0</v>
          </cell>
          <cell r="L4314">
            <v>11506.34</v>
          </cell>
        </row>
        <row r="4315">
          <cell r="A4315" t="str">
            <v>8110050112</v>
          </cell>
          <cell r="B4315">
            <v>14</v>
          </cell>
          <cell r="C4315" t="str">
            <v>8110050112 USD</v>
          </cell>
          <cell r="D4315" t="str">
            <v>Combustibles y lubricantes por capacitaciones fuera del país</v>
          </cell>
          <cell r="E4315">
            <v>237.46</v>
          </cell>
          <cell r="F4315">
            <v>0</v>
          </cell>
          <cell r="G4315">
            <v>0</v>
          </cell>
          <cell r="H4315">
            <v>237.46</v>
          </cell>
          <cell r="I4315">
            <v>237.46</v>
          </cell>
          <cell r="J4315">
            <v>0</v>
          </cell>
          <cell r="K4315">
            <v>0</v>
          </cell>
          <cell r="L4315">
            <v>237.46</v>
          </cell>
        </row>
        <row r="4316">
          <cell r="A4316" t="str">
            <v>811005010012</v>
          </cell>
          <cell r="B4316">
            <v>20</v>
          </cell>
          <cell r="C4316" t="str">
            <v>8110050112USD-249-00</v>
          </cell>
          <cell r="D4316" t="str">
            <v>Combustibles y lubricantes por capacitaciones fuera del país (Otros Gastos de Tr</v>
          </cell>
          <cell r="E4316">
            <v>237.46</v>
          </cell>
          <cell r="F4316">
            <v>0</v>
          </cell>
          <cell r="G4316">
            <v>0</v>
          </cell>
          <cell r="H4316">
            <v>237.46</v>
          </cell>
          <cell r="I4316">
            <v>237.46</v>
          </cell>
          <cell r="J4316">
            <v>0</v>
          </cell>
          <cell r="K4316">
            <v>0</v>
          </cell>
          <cell r="L4316">
            <v>237.46</v>
          </cell>
        </row>
        <row r="4317">
          <cell r="A4317" t="str">
            <v>8110050113</v>
          </cell>
          <cell r="B4317">
            <v>14</v>
          </cell>
          <cell r="C4317" t="str">
            <v>8110050113 USD</v>
          </cell>
          <cell r="D4317" t="str">
            <v>Otros gastos por capacitaciones fuera del país</v>
          </cell>
          <cell r="E4317">
            <v>5397.87</v>
          </cell>
          <cell r="F4317">
            <v>0</v>
          </cell>
          <cell r="G4317">
            <v>0</v>
          </cell>
          <cell r="H4317">
            <v>5397.87</v>
          </cell>
          <cell r="I4317">
            <v>5397.87</v>
          </cell>
          <cell r="J4317">
            <v>0</v>
          </cell>
          <cell r="K4317">
            <v>0</v>
          </cell>
          <cell r="L4317">
            <v>5397.87</v>
          </cell>
        </row>
        <row r="4318">
          <cell r="A4318" t="str">
            <v>811005010013</v>
          </cell>
          <cell r="B4318">
            <v>20</v>
          </cell>
          <cell r="C4318" t="str">
            <v>8110050113USD-250-00</v>
          </cell>
          <cell r="D4318" t="str">
            <v>Otros gastos por capacitaciones fuera del país (Gastos de Viaje (V) - Otros)</v>
          </cell>
          <cell r="E4318">
            <v>5397.87</v>
          </cell>
          <cell r="F4318">
            <v>0</v>
          </cell>
          <cell r="G4318">
            <v>0</v>
          </cell>
          <cell r="H4318">
            <v>5397.87</v>
          </cell>
          <cell r="I4318">
            <v>5397.87</v>
          </cell>
          <cell r="J4318">
            <v>0</v>
          </cell>
          <cell r="K4318">
            <v>0</v>
          </cell>
          <cell r="L4318">
            <v>5397.87</v>
          </cell>
        </row>
        <row r="4319">
          <cell r="A4319" t="str">
            <v>81100502 U</v>
          </cell>
          <cell r="B4319">
            <v>12</v>
          </cell>
          <cell r="C4319" t="str">
            <v>81100502 USD</v>
          </cell>
          <cell r="D4319" t="str">
            <v>Gastos de viaje</v>
          </cell>
          <cell r="E4319">
            <v>10414.11</v>
          </cell>
          <cell r="F4319">
            <v>5088.6499999999996</v>
          </cell>
          <cell r="G4319">
            <v>0</v>
          </cell>
          <cell r="H4319">
            <v>15502.76</v>
          </cell>
          <cell r="I4319">
            <v>10414.11</v>
          </cell>
          <cell r="J4319">
            <v>5088.6499999999996</v>
          </cell>
          <cell r="K4319">
            <v>0</v>
          </cell>
          <cell r="L4319">
            <v>15502.76</v>
          </cell>
        </row>
        <row r="4320">
          <cell r="A4320" t="str">
            <v>8110050200</v>
          </cell>
          <cell r="B4320">
            <v>18</v>
          </cell>
          <cell r="C4320" t="str">
            <v>81100502USD-254-00</v>
          </cell>
          <cell r="D4320" t="str">
            <v>Gastos de viaje (Gastos de Viaje (II) - Capacitacion)</v>
          </cell>
          <cell r="E4320">
            <v>10414.11</v>
          </cell>
          <cell r="F4320">
            <v>5088.6499999999996</v>
          </cell>
          <cell r="G4320">
            <v>0</v>
          </cell>
          <cell r="H4320">
            <v>15502.76</v>
          </cell>
          <cell r="I4320">
            <v>10414.11</v>
          </cell>
          <cell r="J4320">
            <v>5088.6499999999996</v>
          </cell>
          <cell r="K4320">
            <v>0</v>
          </cell>
          <cell r="L4320">
            <v>15502.76</v>
          </cell>
        </row>
        <row r="4321">
          <cell r="A4321" t="str">
            <v>8110050201</v>
          </cell>
          <cell r="B4321">
            <v>14</v>
          </cell>
          <cell r="C4321" t="str">
            <v>8110050201 USD</v>
          </cell>
          <cell r="D4321" t="str">
            <v>Combustible y lubricantes</v>
          </cell>
          <cell r="E4321">
            <v>119.83</v>
          </cell>
          <cell r="F4321">
            <v>0</v>
          </cell>
          <cell r="G4321">
            <v>0</v>
          </cell>
          <cell r="H4321">
            <v>119.83</v>
          </cell>
          <cell r="I4321">
            <v>119.83</v>
          </cell>
          <cell r="J4321">
            <v>0</v>
          </cell>
          <cell r="K4321">
            <v>0</v>
          </cell>
          <cell r="L4321">
            <v>119.83</v>
          </cell>
        </row>
        <row r="4322">
          <cell r="A4322" t="str">
            <v>811005020001</v>
          </cell>
          <cell r="B4322">
            <v>20</v>
          </cell>
          <cell r="C4322" t="str">
            <v>8110050201USD-249-00</v>
          </cell>
          <cell r="D4322" t="str">
            <v>Combustible y lubricantes (Otros Gastos de Transporte (I))</v>
          </cell>
          <cell r="E4322">
            <v>119.83</v>
          </cell>
          <cell r="F4322">
            <v>0</v>
          </cell>
          <cell r="G4322">
            <v>0</v>
          </cell>
          <cell r="H4322">
            <v>119.83</v>
          </cell>
          <cell r="I4322">
            <v>119.83</v>
          </cell>
          <cell r="J4322">
            <v>0</v>
          </cell>
          <cell r="K4322">
            <v>0</v>
          </cell>
          <cell r="L4322">
            <v>119.83</v>
          </cell>
        </row>
        <row r="4323">
          <cell r="A4323" t="str">
            <v>8110050202</v>
          </cell>
          <cell r="B4323">
            <v>14</v>
          </cell>
          <cell r="C4323" t="str">
            <v>8110050202 USD</v>
          </cell>
          <cell r="D4323" t="str">
            <v>Viáticos y transporte</v>
          </cell>
          <cell r="E4323">
            <v>32652.47</v>
          </cell>
          <cell r="F4323">
            <v>2591.29</v>
          </cell>
          <cell r="G4323">
            <v>0</v>
          </cell>
          <cell r="H4323">
            <v>35243.760000000002</v>
          </cell>
          <cell r="I4323">
            <v>32652.47</v>
          </cell>
          <cell r="J4323">
            <v>2591.29</v>
          </cell>
          <cell r="K4323">
            <v>0</v>
          </cell>
          <cell r="L4323">
            <v>35243.760000000002</v>
          </cell>
        </row>
        <row r="4324">
          <cell r="A4324" t="str">
            <v>811005020002</v>
          </cell>
          <cell r="B4324">
            <v>20</v>
          </cell>
          <cell r="C4324" t="str">
            <v>8110050202USD-251-00</v>
          </cell>
          <cell r="D4324" t="str">
            <v>Viáticos y transporte (Gastos de Viaje (IV) - Viáticos)</v>
          </cell>
          <cell r="E4324">
            <v>32652.47</v>
          </cell>
          <cell r="F4324">
            <v>2591.29</v>
          </cell>
          <cell r="G4324">
            <v>0</v>
          </cell>
          <cell r="H4324">
            <v>35243.760000000002</v>
          </cell>
          <cell r="I4324">
            <v>32652.47</v>
          </cell>
          <cell r="J4324">
            <v>2591.29</v>
          </cell>
          <cell r="K4324">
            <v>0</v>
          </cell>
          <cell r="L4324">
            <v>35243.760000000002</v>
          </cell>
        </row>
        <row r="4325">
          <cell r="A4325" t="str">
            <v>8110050203</v>
          </cell>
          <cell r="B4325">
            <v>14</v>
          </cell>
          <cell r="C4325" t="str">
            <v>8110050203 USD</v>
          </cell>
          <cell r="D4325" t="str">
            <v>Boletos aéreos</v>
          </cell>
          <cell r="E4325">
            <v>30459.15</v>
          </cell>
          <cell r="F4325">
            <v>7644.8</v>
          </cell>
          <cell r="G4325">
            <v>1190</v>
          </cell>
          <cell r="H4325">
            <v>36913.949999999997</v>
          </cell>
          <cell r="I4325">
            <v>30459.15</v>
          </cell>
          <cell r="J4325">
            <v>7644.8</v>
          </cell>
          <cell r="K4325">
            <v>1190</v>
          </cell>
          <cell r="L4325">
            <v>36913.949999999997</v>
          </cell>
        </row>
        <row r="4326">
          <cell r="A4326" t="str">
            <v>811005020003</v>
          </cell>
          <cell r="B4326">
            <v>20</v>
          </cell>
          <cell r="C4326" t="str">
            <v>8110050203USD-249-00</v>
          </cell>
          <cell r="D4326" t="str">
            <v>Boletos aéreos (Otros Gastos de Transporte (I))</v>
          </cell>
          <cell r="E4326">
            <v>30459.15</v>
          </cell>
          <cell r="F4326">
            <v>7644.8</v>
          </cell>
          <cell r="G4326">
            <v>1190</v>
          </cell>
          <cell r="H4326">
            <v>36913.949999999997</v>
          </cell>
          <cell r="I4326">
            <v>30459.15</v>
          </cell>
          <cell r="J4326">
            <v>7644.8</v>
          </cell>
          <cell r="K4326">
            <v>1190</v>
          </cell>
          <cell r="L4326">
            <v>36913.949999999997</v>
          </cell>
        </row>
        <row r="4327">
          <cell r="A4327" t="str">
            <v>81100504 U</v>
          </cell>
          <cell r="B4327">
            <v>12</v>
          </cell>
          <cell r="C4327" t="str">
            <v>81100504 USD</v>
          </cell>
          <cell r="D4327" t="str">
            <v>Viáticos y transporte</v>
          </cell>
          <cell r="E4327">
            <v>17478.14</v>
          </cell>
          <cell r="F4327">
            <v>3472.57</v>
          </cell>
          <cell r="G4327">
            <v>747.8</v>
          </cell>
          <cell r="H4327">
            <v>20202.91</v>
          </cell>
          <cell r="I4327">
            <v>17478.14</v>
          </cell>
          <cell r="J4327">
            <v>3472.57</v>
          </cell>
          <cell r="K4327">
            <v>747.8</v>
          </cell>
          <cell r="L4327">
            <v>20202.91</v>
          </cell>
        </row>
        <row r="4328">
          <cell r="A4328" t="str">
            <v>8110050400</v>
          </cell>
          <cell r="B4328">
            <v>18</v>
          </cell>
          <cell r="C4328" t="str">
            <v>81100504USD-251-00</v>
          </cell>
          <cell r="D4328" t="str">
            <v>Viáticos y transporte (Gastos de Viaje (IV) - Viáticos)</v>
          </cell>
          <cell r="E4328">
            <v>14238.87</v>
          </cell>
          <cell r="F4328">
            <v>3159.34</v>
          </cell>
          <cell r="G4328">
            <v>637.57000000000005</v>
          </cell>
          <cell r="H4328">
            <v>16760.64</v>
          </cell>
          <cell r="I4328">
            <v>14238.87</v>
          </cell>
          <cell r="J4328">
            <v>3159.34</v>
          </cell>
          <cell r="K4328">
            <v>637.57000000000005</v>
          </cell>
          <cell r="L4328">
            <v>16760.64</v>
          </cell>
        </row>
        <row r="4329">
          <cell r="A4329" t="str">
            <v>8110050403</v>
          </cell>
          <cell r="B4329">
            <v>18</v>
          </cell>
          <cell r="C4329" t="str">
            <v>81100504USD-251-03</v>
          </cell>
          <cell r="D4329" t="str">
            <v>Viáticos y transporte (Gastos de Viaje (IV) - Viáticos)</v>
          </cell>
          <cell r="E4329">
            <v>134.99</v>
          </cell>
          <cell r="F4329">
            <v>0</v>
          </cell>
          <cell r="G4329">
            <v>0</v>
          </cell>
          <cell r="H4329">
            <v>134.99</v>
          </cell>
          <cell r="I4329">
            <v>134.99</v>
          </cell>
          <cell r="J4329">
            <v>0</v>
          </cell>
          <cell r="K4329">
            <v>0</v>
          </cell>
          <cell r="L4329">
            <v>134.99</v>
          </cell>
        </row>
        <row r="4330">
          <cell r="A4330" t="str">
            <v>8110050404</v>
          </cell>
          <cell r="B4330">
            <v>18</v>
          </cell>
          <cell r="C4330" t="str">
            <v>81100504USD-251-04</v>
          </cell>
          <cell r="D4330" t="str">
            <v>Viáticos y transporte (Gastos de Viaje (IV) - Viáticos)</v>
          </cell>
          <cell r="E4330">
            <v>92.33</v>
          </cell>
          <cell r="F4330">
            <v>16.899999999999999</v>
          </cell>
          <cell r="G4330">
            <v>8.4499999999999993</v>
          </cell>
          <cell r="H4330">
            <v>100.78</v>
          </cell>
          <cell r="I4330">
            <v>92.33</v>
          </cell>
          <cell r="J4330">
            <v>16.899999999999999</v>
          </cell>
          <cell r="K4330">
            <v>8.4499999999999993</v>
          </cell>
          <cell r="L4330">
            <v>100.78</v>
          </cell>
        </row>
        <row r="4331">
          <cell r="A4331" t="str">
            <v>8110050405</v>
          </cell>
          <cell r="B4331">
            <v>18</v>
          </cell>
          <cell r="C4331" t="str">
            <v>81100504USD-251-05</v>
          </cell>
          <cell r="D4331" t="str">
            <v>Viáticos y transporte (Gastos de Viaje (IV) - Viáticos)</v>
          </cell>
          <cell r="E4331">
            <v>17.100000000000001</v>
          </cell>
          <cell r="F4331">
            <v>0</v>
          </cell>
          <cell r="G4331">
            <v>0</v>
          </cell>
          <cell r="H4331">
            <v>17.100000000000001</v>
          </cell>
          <cell r="I4331">
            <v>17.100000000000001</v>
          </cell>
          <cell r="J4331">
            <v>0</v>
          </cell>
          <cell r="K4331">
            <v>0</v>
          </cell>
          <cell r="L4331">
            <v>17.100000000000001</v>
          </cell>
        </row>
        <row r="4332">
          <cell r="A4332" t="str">
            <v>8110050407</v>
          </cell>
          <cell r="B4332">
            <v>18</v>
          </cell>
          <cell r="C4332" t="str">
            <v>81100504USD-251-07</v>
          </cell>
          <cell r="D4332" t="str">
            <v>Viáticos y transporte (Gastos de Viaje (IV) - Viáticos)</v>
          </cell>
          <cell r="E4332">
            <v>118.09</v>
          </cell>
          <cell r="F4332">
            <v>0</v>
          </cell>
          <cell r="G4332">
            <v>0</v>
          </cell>
          <cell r="H4332">
            <v>118.09</v>
          </cell>
          <cell r="I4332">
            <v>118.09</v>
          </cell>
          <cell r="J4332">
            <v>0</v>
          </cell>
          <cell r="K4332">
            <v>0</v>
          </cell>
          <cell r="L4332">
            <v>118.09</v>
          </cell>
        </row>
        <row r="4333">
          <cell r="A4333" t="str">
            <v>8110050408</v>
          </cell>
          <cell r="B4333">
            <v>18</v>
          </cell>
          <cell r="C4333" t="str">
            <v>81100504USD-251-08</v>
          </cell>
          <cell r="D4333" t="str">
            <v>Viáticos y transporte (Gastos de Viaje (IV) - Viáticos)</v>
          </cell>
          <cell r="E4333">
            <v>14.85</v>
          </cell>
          <cell r="F4333">
            <v>0</v>
          </cell>
          <cell r="G4333">
            <v>0</v>
          </cell>
          <cell r="H4333">
            <v>14.85</v>
          </cell>
          <cell r="I4333">
            <v>14.85</v>
          </cell>
          <cell r="J4333">
            <v>0</v>
          </cell>
          <cell r="K4333">
            <v>0</v>
          </cell>
          <cell r="L4333">
            <v>14.85</v>
          </cell>
        </row>
        <row r="4334">
          <cell r="A4334" t="str">
            <v>8110050410</v>
          </cell>
          <cell r="B4334">
            <v>18</v>
          </cell>
          <cell r="C4334" t="str">
            <v>81100504USD-251-10</v>
          </cell>
          <cell r="D4334" t="str">
            <v>Viáticos y transporte (Gastos de Viaje (IV) - Viáticos)</v>
          </cell>
          <cell r="E4334">
            <v>18.05</v>
          </cell>
          <cell r="F4334">
            <v>0</v>
          </cell>
          <cell r="G4334">
            <v>0</v>
          </cell>
          <cell r="H4334">
            <v>18.05</v>
          </cell>
          <cell r="I4334">
            <v>18.05</v>
          </cell>
          <cell r="J4334">
            <v>0</v>
          </cell>
          <cell r="K4334">
            <v>0</v>
          </cell>
          <cell r="L4334">
            <v>18.05</v>
          </cell>
        </row>
        <row r="4335">
          <cell r="A4335" t="str">
            <v>8110050412</v>
          </cell>
          <cell r="B4335">
            <v>18</v>
          </cell>
          <cell r="C4335" t="str">
            <v>81100504USD-251-12</v>
          </cell>
          <cell r="D4335" t="str">
            <v>Viáticos y transporte (Gastos de Viaje (IV) - Viáticos)</v>
          </cell>
          <cell r="E4335">
            <v>612.04999999999995</v>
          </cell>
          <cell r="F4335">
            <v>0</v>
          </cell>
          <cell r="G4335">
            <v>0</v>
          </cell>
          <cell r="H4335">
            <v>612.04999999999995</v>
          </cell>
          <cell r="I4335">
            <v>612.04999999999995</v>
          </cell>
          <cell r="J4335">
            <v>0</v>
          </cell>
          <cell r="K4335">
            <v>0</v>
          </cell>
          <cell r="L4335">
            <v>612.04999999999995</v>
          </cell>
        </row>
        <row r="4336">
          <cell r="A4336" t="str">
            <v>8110050413</v>
          </cell>
          <cell r="B4336">
            <v>18</v>
          </cell>
          <cell r="C4336" t="str">
            <v>81100504USD-251-13</v>
          </cell>
          <cell r="D4336" t="str">
            <v>Viáticos y transporte (Gastos de Viaje (IV) - Viáticos)</v>
          </cell>
          <cell r="E4336">
            <v>144.78</v>
          </cell>
          <cell r="F4336">
            <v>0</v>
          </cell>
          <cell r="G4336">
            <v>0</v>
          </cell>
          <cell r="H4336">
            <v>144.78</v>
          </cell>
          <cell r="I4336">
            <v>144.78</v>
          </cell>
          <cell r="J4336">
            <v>0</v>
          </cell>
          <cell r="K4336">
            <v>0</v>
          </cell>
          <cell r="L4336">
            <v>144.78</v>
          </cell>
        </row>
        <row r="4337">
          <cell r="A4337" t="str">
            <v>8110050418</v>
          </cell>
          <cell r="B4337">
            <v>18</v>
          </cell>
          <cell r="C4337" t="str">
            <v>81100504USD-251-18</v>
          </cell>
          <cell r="D4337" t="str">
            <v>Viáticos y transporte (Gastos de Viaje (IV) - Viáticos)</v>
          </cell>
          <cell r="E4337">
            <v>12</v>
          </cell>
          <cell r="F4337">
            <v>0</v>
          </cell>
          <cell r="G4337">
            <v>0</v>
          </cell>
          <cell r="H4337">
            <v>12</v>
          </cell>
          <cell r="I4337">
            <v>12</v>
          </cell>
          <cell r="J4337">
            <v>0</v>
          </cell>
          <cell r="K4337">
            <v>0</v>
          </cell>
          <cell r="L4337">
            <v>12</v>
          </cell>
        </row>
        <row r="4338">
          <cell r="A4338" t="str">
            <v>8110050419</v>
          </cell>
          <cell r="B4338">
            <v>18</v>
          </cell>
          <cell r="C4338" t="str">
            <v>81100504USD-251-19</v>
          </cell>
          <cell r="D4338" t="str">
            <v>Viáticos y transporte (Gastos de Viaje (IV) - Viáticos)</v>
          </cell>
          <cell r="E4338">
            <v>184.82</v>
          </cell>
          <cell r="F4338">
            <v>0</v>
          </cell>
          <cell r="G4338">
            <v>0</v>
          </cell>
          <cell r="H4338">
            <v>184.82</v>
          </cell>
          <cell r="I4338">
            <v>184.82</v>
          </cell>
          <cell r="J4338">
            <v>0</v>
          </cell>
          <cell r="K4338">
            <v>0</v>
          </cell>
          <cell r="L4338">
            <v>184.82</v>
          </cell>
        </row>
        <row r="4339">
          <cell r="A4339" t="str">
            <v>8110050423</v>
          </cell>
          <cell r="B4339">
            <v>18</v>
          </cell>
          <cell r="C4339" t="str">
            <v>81100504USD-251-23</v>
          </cell>
          <cell r="D4339" t="str">
            <v>Viáticos y transporte (Gastos de Viaje (IV) - Viáticos)</v>
          </cell>
          <cell r="E4339">
            <v>18.600000000000001</v>
          </cell>
          <cell r="F4339">
            <v>0</v>
          </cell>
          <cell r="G4339">
            <v>0</v>
          </cell>
          <cell r="H4339">
            <v>18.600000000000001</v>
          </cell>
          <cell r="I4339">
            <v>18.600000000000001</v>
          </cell>
          <cell r="J4339">
            <v>0</v>
          </cell>
          <cell r="K4339">
            <v>0</v>
          </cell>
          <cell r="L4339">
            <v>18.600000000000001</v>
          </cell>
        </row>
        <row r="4340">
          <cell r="A4340" t="str">
            <v>8110050424</v>
          </cell>
          <cell r="B4340">
            <v>18</v>
          </cell>
          <cell r="C4340" t="str">
            <v>81100504USD-251-24</v>
          </cell>
          <cell r="D4340" t="str">
            <v>Viáticos y transporte (Gastos de Viaje (IV) - Viáticos)</v>
          </cell>
          <cell r="E4340">
            <v>44.84</v>
          </cell>
          <cell r="F4340">
            <v>0</v>
          </cell>
          <cell r="G4340">
            <v>0</v>
          </cell>
          <cell r="H4340">
            <v>44.84</v>
          </cell>
          <cell r="I4340">
            <v>44.84</v>
          </cell>
          <cell r="J4340">
            <v>0</v>
          </cell>
          <cell r="K4340">
            <v>0</v>
          </cell>
          <cell r="L4340">
            <v>44.84</v>
          </cell>
        </row>
        <row r="4341">
          <cell r="A4341" t="str">
            <v>8110050425</v>
          </cell>
          <cell r="B4341">
            <v>18</v>
          </cell>
          <cell r="C4341" t="str">
            <v>81100504USD-251-25</v>
          </cell>
          <cell r="D4341" t="str">
            <v>Viáticos y transporte (Gastos de Viaje (IV) - Viáticos)</v>
          </cell>
          <cell r="E4341">
            <v>83.95</v>
          </cell>
          <cell r="F4341">
            <v>36.880000000000003</v>
          </cell>
          <cell r="G4341">
            <v>18.440000000000001</v>
          </cell>
          <cell r="H4341">
            <v>102.39</v>
          </cell>
          <cell r="I4341">
            <v>83.95</v>
          </cell>
          <cell r="J4341">
            <v>36.880000000000003</v>
          </cell>
          <cell r="K4341">
            <v>18.440000000000001</v>
          </cell>
          <cell r="L4341">
            <v>102.39</v>
          </cell>
        </row>
        <row r="4342">
          <cell r="A4342" t="str">
            <v>8110050427</v>
          </cell>
          <cell r="B4342">
            <v>18</v>
          </cell>
          <cell r="C4342" t="str">
            <v>81100504USD-251-27</v>
          </cell>
          <cell r="D4342" t="str">
            <v>Viáticos y transporte (Gastos de Viaje (IV) - Viáticos)</v>
          </cell>
          <cell r="E4342">
            <v>10.5</v>
          </cell>
          <cell r="F4342">
            <v>0</v>
          </cell>
          <cell r="G4342">
            <v>0</v>
          </cell>
          <cell r="H4342">
            <v>10.5</v>
          </cell>
          <cell r="I4342">
            <v>10.5</v>
          </cell>
          <cell r="J4342">
            <v>0</v>
          </cell>
          <cell r="K4342">
            <v>0</v>
          </cell>
          <cell r="L4342">
            <v>10.5</v>
          </cell>
        </row>
        <row r="4343">
          <cell r="A4343" t="str">
            <v>8110050431</v>
          </cell>
          <cell r="B4343">
            <v>18</v>
          </cell>
          <cell r="C4343" t="str">
            <v>81100504USD-251-31</v>
          </cell>
          <cell r="D4343" t="str">
            <v>Viáticos y transporte (Gastos de Viaje (IV) - Viáticos)</v>
          </cell>
          <cell r="E4343">
            <v>708.34</v>
          </cell>
          <cell r="F4343">
            <v>183.05</v>
          </cell>
          <cell r="G4343">
            <v>45.14</v>
          </cell>
          <cell r="H4343">
            <v>846.25</v>
          </cell>
          <cell r="I4343">
            <v>708.34</v>
          </cell>
          <cell r="J4343">
            <v>183.05</v>
          </cell>
          <cell r="K4343">
            <v>45.14</v>
          </cell>
          <cell r="L4343">
            <v>846.25</v>
          </cell>
        </row>
        <row r="4344">
          <cell r="A4344" t="str">
            <v>8110050441</v>
          </cell>
          <cell r="B4344">
            <v>18</v>
          </cell>
          <cell r="C4344" t="str">
            <v>81100504USD-251-41</v>
          </cell>
          <cell r="D4344" t="str">
            <v>Viáticos y transporte (Gastos de Viaje (IV) - Viáticos)</v>
          </cell>
          <cell r="E4344">
            <v>970.47</v>
          </cell>
          <cell r="F4344">
            <v>76.400000000000006</v>
          </cell>
          <cell r="G4344">
            <v>38.200000000000003</v>
          </cell>
          <cell r="H4344">
            <v>1008.67</v>
          </cell>
          <cell r="I4344">
            <v>970.47</v>
          </cell>
          <cell r="J4344">
            <v>76.400000000000006</v>
          </cell>
          <cell r="K4344">
            <v>38.200000000000003</v>
          </cell>
          <cell r="L4344">
            <v>1008.67</v>
          </cell>
        </row>
        <row r="4345">
          <cell r="A4345" t="str">
            <v>8110050459</v>
          </cell>
          <cell r="B4345">
            <v>18</v>
          </cell>
          <cell r="C4345" t="str">
            <v>81100504USD-251-59</v>
          </cell>
          <cell r="D4345" t="str">
            <v>Viáticos y transporte (Gastos de Viaje (IV) - Viáticos)</v>
          </cell>
          <cell r="E4345">
            <v>53.51</v>
          </cell>
          <cell r="F4345">
            <v>0</v>
          </cell>
          <cell r="G4345">
            <v>0</v>
          </cell>
          <cell r="H4345">
            <v>53.51</v>
          </cell>
          <cell r="I4345">
            <v>53.51</v>
          </cell>
          <cell r="J4345">
            <v>0</v>
          </cell>
          <cell r="K4345">
            <v>0</v>
          </cell>
          <cell r="L4345">
            <v>53.51</v>
          </cell>
        </row>
        <row r="4346">
          <cell r="A4346" t="str">
            <v>812</v>
          </cell>
          <cell r="B4346">
            <v>3</v>
          </cell>
          <cell r="C4346">
            <v>812</v>
          </cell>
          <cell r="D4346" t="str">
            <v>GASTOS GENERALES</v>
          </cell>
          <cell r="I4346">
            <v>7704748.6100000003</v>
          </cell>
          <cell r="J4346">
            <v>963023.94</v>
          </cell>
          <cell r="K4346">
            <v>119037.48</v>
          </cell>
          <cell r="L4346">
            <v>8548735.0700000003</v>
          </cell>
        </row>
        <row r="4347">
          <cell r="A4347" t="str">
            <v>8120</v>
          </cell>
          <cell r="B4347">
            <v>4</v>
          </cell>
          <cell r="C4347">
            <v>8120</v>
          </cell>
          <cell r="D4347" t="str">
            <v>GASTOS GENERALES</v>
          </cell>
          <cell r="I4347">
            <v>7704748.6100000003</v>
          </cell>
          <cell r="J4347">
            <v>963023.94</v>
          </cell>
          <cell r="K4347">
            <v>119037.48</v>
          </cell>
          <cell r="L4347">
            <v>8548735.0700000003</v>
          </cell>
        </row>
        <row r="4348">
          <cell r="A4348" t="str">
            <v>812001</v>
          </cell>
          <cell r="B4348">
            <v>6</v>
          </cell>
          <cell r="C4348">
            <v>812001</v>
          </cell>
          <cell r="D4348" t="str">
            <v>CONSUMO DE MATERIALES</v>
          </cell>
          <cell r="I4348">
            <v>284691.24</v>
          </cell>
          <cell r="J4348">
            <v>41641.800000000003</v>
          </cell>
          <cell r="K4348">
            <v>19074.650000000001</v>
          </cell>
          <cell r="L4348">
            <v>307258.39</v>
          </cell>
        </row>
        <row r="4349">
          <cell r="A4349" t="str">
            <v>81200101 U</v>
          </cell>
          <cell r="B4349">
            <v>12</v>
          </cell>
          <cell r="C4349" t="str">
            <v>81200101 USD</v>
          </cell>
          <cell r="D4349" t="str">
            <v>Combustible y lubricantes</v>
          </cell>
          <cell r="E4349">
            <v>185996.46</v>
          </cell>
          <cell r="F4349">
            <v>31758.81</v>
          </cell>
          <cell r="G4349">
            <v>17000</v>
          </cell>
          <cell r="H4349">
            <v>200755.27</v>
          </cell>
          <cell r="I4349">
            <v>185996.46</v>
          </cell>
          <cell r="J4349">
            <v>31758.81</v>
          </cell>
          <cell r="K4349">
            <v>17000</v>
          </cell>
          <cell r="L4349">
            <v>200755.27</v>
          </cell>
        </row>
        <row r="4350">
          <cell r="A4350" t="str">
            <v>8120010100</v>
          </cell>
          <cell r="B4350">
            <v>18</v>
          </cell>
          <cell r="C4350" t="str">
            <v>81200101USD-211-00</v>
          </cell>
          <cell r="D4350" t="str">
            <v>Combustible y lubricantes (Combustibles y Lubricantes - Vehiculos)</v>
          </cell>
          <cell r="E4350">
            <v>101658.38</v>
          </cell>
          <cell r="F4350">
            <v>15706.61</v>
          </cell>
          <cell r="G4350">
            <v>17000</v>
          </cell>
          <cell r="H4350">
            <v>100364.99</v>
          </cell>
          <cell r="I4350">
            <v>101658.38</v>
          </cell>
          <cell r="J4350">
            <v>15706.61</v>
          </cell>
          <cell r="K4350">
            <v>17000</v>
          </cell>
          <cell r="L4350">
            <v>100364.99</v>
          </cell>
        </row>
        <row r="4351">
          <cell r="A4351" t="str">
            <v>8120010102</v>
          </cell>
          <cell r="B4351">
            <v>18</v>
          </cell>
          <cell r="C4351" t="str">
            <v>81200101USD-211-02</v>
          </cell>
          <cell r="D4351" t="str">
            <v>Combustible y lubricantes (Combustibles y Lubricantes - Vehiculos)</v>
          </cell>
          <cell r="E4351">
            <v>2178.34</v>
          </cell>
          <cell r="F4351">
            <v>570.79</v>
          </cell>
          <cell r="G4351">
            <v>0</v>
          </cell>
          <cell r="H4351">
            <v>2749.13</v>
          </cell>
          <cell r="I4351">
            <v>2178.34</v>
          </cell>
          <cell r="J4351">
            <v>570.79</v>
          </cell>
          <cell r="K4351">
            <v>0</v>
          </cell>
          <cell r="L4351">
            <v>2749.13</v>
          </cell>
        </row>
        <row r="4352">
          <cell r="A4352" t="str">
            <v>8120010103</v>
          </cell>
          <cell r="B4352">
            <v>18</v>
          </cell>
          <cell r="C4352" t="str">
            <v>81200101USD-211-03</v>
          </cell>
          <cell r="D4352" t="str">
            <v>Combustible y lubricantes (Combustibles y Lubricantes - Vehiculos)</v>
          </cell>
          <cell r="E4352">
            <v>9063.5300000000007</v>
          </cell>
          <cell r="F4352">
            <v>1657.92</v>
          </cell>
          <cell r="G4352">
            <v>0</v>
          </cell>
          <cell r="H4352">
            <v>10721.45</v>
          </cell>
          <cell r="I4352">
            <v>9063.5300000000007</v>
          </cell>
          <cell r="J4352">
            <v>1657.92</v>
          </cell>
          <cell r="K4352">
            <v>0</v>
          </cell>
          <cell r="L4352">
            <v>10721.45</v>
          </cell>
        </row>
        <row r="4353">
          <cell r="A4353" t="str">
            <v>8120010104</v>
          </cell>
          <cell r="B4353">
            <v>18</v>
          </cell>
          <cell r="C4353" t="str">
            <v>81200101USD-211-04</v>
          </cell>
          <cell r="D4353" t="str">
            <v>Combustible y lubricantes (Combustibles y Lubricantes - Vehiculos)</v>
          </cell>
          <cell r="E4353">
            <v>2965.35</v>
          </cell>
          <cell r="F4353">
            <v>568.96</v>
          </cell>
          <cell r="G4353">
            <v>0</v>
          </cell>
          <cell r="H4353">
            <v>3534.31</v>
          </cell>
          <cell r="I4353">
            <v>2965.35</v>
          </cell>
          <cell r="J4353">
            <v>568.96</v>
          </cell>
          <cell r="K4353">
            <v>0</v>
          </cell>
          <cell r="L4353">
            <v>3534.31</v>
          </cell>
        </row>
        <row r="4354">
          <cell r="A4354" t="str">
            <v>8120010105</v>
          </cell>
          <cell r="B4354">
            <v>18</v>
          </cell>
          <cell r="C4354" t="str">
            <v>81200101USD-211-05</v>
          </cell>
          <cell r="D4354" t="str">
            <v>Combustible y lubricantes (Combustibles y Lubricantes - Vehiculos)</v>
          </cell>
          <cell r="E4354">
            <v>1225.69</v>
          </cell>
          <cell r="F4354">
            <v>251.93</v>
          </cell>
          <cell r="G4354">
            <v>0</v>
          </cell>
          <cell r="H4354">
            <v>1477.62</v>
          </cell>
          <cell r="I4354">
            <v>1225.69</v>
          </cell>
          <cell r="J4354">
            <v>251.93</v>
          </cell>
          <cell r="K4354">
            <v>0</v>
          </cell>
          <cell r="L4354">
            <v>1477.62</v>
          </cell>
        </row>
        <row r="4355">
          <cell r="A4355" t="str">
            <v>8120010107</v>
          </cell>
          <cell r="B4355">
            <v>18</v>
          </cell>
          <cell r="C4355" t="str">
            <v>81200101USD-211-07</v>
          </cell>
          <cell r="D4355" t="str">
            <v>Combustible y lubricantes (Combustibles y Lubricantes - Vehiculos)</v>
          </cell>
          <cell r="E4355">
            <v>6293.66</v>
          </cell>
          <cell r="F4355">
            <v>1210.07</v>
          </cell>
          <cell r="G4355">
            <v>0</v>
          </cell>
          <cell r="H4355">
            <v>7503.73</v>
          </cell>
          <cell r="I4355">
            <v>6293.66</v>
          </cell>
          <cell r="J4355">
            <v>1210.07</v>
          </cell>
          <cell r="K4355">
            <v>0</v>
          </cell>
          <cell r="L4355">
            <v>7503.73</v>
          </cell>
        </row>
        <row r="4356">
          <cell r="A4356" t="str">
            <v>8120010108</v>
          </cell>
          <cell r="B4356">
            <v>18</v>
          </cell>
          <cell r="C4356" t="str">
            <v>81200101USD-211-08</v>
          </cell>
          <cell r="D4356" t="str">
            <v>Combustible y lubricantes (Combustibles y Lubricantes - Vehiculos)</v>
          </cell>
          <cell r="E4356">
            <v>3417.98</v>
          </cell>
          <cell r="F4356">
            <v>676.14</v>
          </cell>
          <cell r="G4356">
            <v>0</v>
          </cell>
          <cell r="H4356">
            <v>4094.12</v>
          </cell>
          <cell r="I4356">
            <v>3417.98</v>
          </cell>
          <cell r="J4356">
            <v>676.14</v>
          </cell>
          <cell r="K4356">
            <v>0</v>
          </cell>
          <cell r="L4356">
            <v>4094.12</v>
          </cell>
        </row>
        <row r="4357">
          <cell r="A4357" t="str">
            <v>8120010110</v>
          </cell>
          <cell r="B4357">
            <v>18</v>
          </cell>
          <cell r="C4357" t="str">
            <v>81200101USD-211-10</v>
          </cell>
          <cell r="D4357" t="str">
            <v>Combustible y lubricantes (Combustibles y Lubricantes - Vehiculos)</v>
          </cell>
          <cell r="E4357">
            <v>2427.12</v>
          </cell>
          <cell r="F4357">
            <v>351.13</v>
          </cell>
          <cell r="G4357">
            <v>0</v>
          </cell>
          <cell r="H4357">
            <v>2778.25</v>
          </cell>
          <cell r="I4357">
            <v>2427.12</v>
          </cell>
          <cell r="J4357">
            <v>351.13</v>
          </cell>
          <cell r="K4357">
            <v>0</v>
          </cell>
          <cell r="L4357">
            <v>2778.25</v>
          </cell>
        </row>
        <row r="4358">
          <cell r="A4358" t="str">
            <v>8120010111</v>
          </cell>
          <cell r="B4358">
            <v>18</v>
          </cell>
          <cell r="C4358" t="str">
            <v>81200101USD-211-11</v>
          </cell>
          <cell r="D4358" t="str">
            <v>Combustible y lubricantes (Combustibles y Lubricantes - Vehiculos)</v>
          </cell>
          <cell r="E4358">
            <v>2377.34</v>
          </cell>
          <cell r="F4358">
            <v>460.92</v>
          </cell>
          <cell r="G4358">
            <v>0</v>
          </cell>
          <cell r="H4358">
            <v>2838.26</v>
          </cell>
          <cell r="I4358">
            <v>2377.34</v>
          </cell>
          <cell r="J4358">
            <v>460.92</v>
          </cell>
          <cell r="K4358">
            <v>0</v>
          </cell>
          <cell r="L4358">
            <v>2838.26</v>
          </cell>
        </row>
        <row r="4359">
          <cell r="A4359" t="str">
            <v>8120010112</v>
          </cell>
          <cell r="B4359">
            <v>18</v>
          </cell>
          <cell r="C4359" t="str">
            <v>81200101USD-211-12</v>
          </cell>
          <cell r="D4359" t="str">
            <v>Combustible y lubricantes (Combustibles y Lubricantes - Vehiculos)</v>
          </cell>
          <cell r="E4359">
            <v>5114.72</v>
          </cell>
          <cell r="F4359">
            <v>977.24</v>
          </cell>
          <cell r="G4359">
            <v>0</v>
          </cell>
          <cell r="H4359">
            <v>6091.96</v>
          </cell>
          <cell r="I4359">
            <v>5114.72</v>
          </cell>
          <cell r="J4359">
            <v>977.24</v>
          </cell>
          <cell r="K4359">
            <v>0</v>
          </cell>
          <cell r="L4359">
            <v>6091.96</v>
          </cell>
        </row>
        <row r="4360">
          <cell r="A4360" t="str">
            <v>8120010113</v>
          </cell>
          <cell r="B4360">
            <v>18</v>
          </cell>
          <cell r="C4360" t="str">
            <v>81200101USD-211-13</v>
          </cell>
          <cell r="D4360" t="str">
            <v>Combustible y lubricantes (Combustibles y Lubricantes - Vehiculos)</v>
          </cell>
          <cell r="E4360">
            <v>3400.94</v>
          </cell>
          <cell r="F4360">
            <v>672.84</v>
          </cell>
          <cell r="G4360">
            <v>0</v>
          </cell>
          <cell r="H4360">
            <v>4073.78</v>
          </cell>
          <cell r="I4360">
            <v>3400.94</v>
          </cell>
          <cell r="J4360">
            <v>672.84</v>
          </cell>
          <cell r="K4360">
            <v>0</v>
          </cell>
          <cell r="L4360">
            <v>4073.78</v>
          </cell>
        </row>
        <row r="4361">
          <cell r="A4361" t="str">
            <v>8120010117</v>
          </cell>
          <cell r="B4361">
            <v>18</v>
          </cell>
          <cell r="C4361" t="str">
            <v>81200101USD-211-17</v>
          </cell>
          <cell r="D4361" t="str">
            <v>Combustible y lubricantes (Combustibles y Lubricantes - Vehiculos)</v>
          </cell>
          <cell r="E4361">
            <v>4481.93</v>
          </cell>
          <cell r="F4361">
            <v>786.05</v>
          </cell>
          <cell r="G4361">
            <v>0</v>
          </cell>
          <cell r="H4361">
            <v>5267.98</v>
          </cell>
          <cell r="I4361">
            <v>4481.93</v>
          </cell>
          <cell r="J4361">
            <v>786.05</v>
          </cell>
          <cell r="K4361">
            <v>0</v>
          </cell>
          <cell r="L4361">
            <v>5267.98</v>
          </cell>
        </row>
        <row r="4362">
          <cell r="A4362" t="str">
            <v>8120010118</v>
          </cell>
          <cell r="B4362">
            <v>18</v>
          </cell>
          <cell r="C4362" t="str">
            <v>81200101USD-211-18</v>
          </cell>
          <cell r="D4362" t="str">
            <v>Combustible y lubricantes (Combustibles y Lubricantes - Vehiculos)</v>
          </cell>
          <cell r="E4362">
            <v>1585.87</v>
          </cell>
          <cell r="F4362">
            <v>135.66</v>
          </cell>
          <cell r="G4362">
            <v>0</v>
          </cell>
          <cell r="H4362">
            <v>1721.53</v>
          </cell>
          <cell r="I4362">
            <v>1585.87</v>
          </cell>
          <cell r="J4362">
            <v>135.66</v>
          </cell>
          <cell r="K4362">
            <v>0</v>
          </cell>
          <cell r="L4362">
            <v>1721.53</v>
          </cell>
        </row>
        <row r="4363">
          <cell r="A4363" t="str">
            <v>8120010119</v>
          </cell>
          <cell r="B4363">
            <v>18</v>
          </cell>
          <cell r="C4363" t="str">
            <v>81200101USD-211-19</v>
          </cell>
          <cell r="D4363" t="str">
            <v>Combustible y lubricantes (Combustibles y Lubricantes - Vehiculos)</v>
          </cell>
          <cell r="E4363">
            <v>3284.8</v>
          </cell>
          <cell r="F4363">
            <v>517.97</v>
          </cell>
          <cell r="G4363">
            <v>0</v>
          </cell>
          <cell r="H4363">
            <v>3802.77</v>
          </cell>
          <cell r="I4363">
            <v>3284.8</v>
          </cell>
          <cell r="J4363">
            <v>517.97</v>
          </cell>
          <cell r="K4363">
            <v>0</v>
          </cell>
          <cell r="L4363">
            <v>3802.77</v>
          </cell>
        </row>
        <row r="4364">
          <cell r="A4364" t="str">
            <v>8120010122</v>
          </cell>
          <cell r="B4364">
            <v>18</v>
          </cell>
          <cell r="C4364" t="str">
            <v>81200101USD-211-22</v>
          </cell>
          <cell r="D4364" t="str">
            <v>Combustible y lubricantes (Combustibles y Lubricantes - Vehiculos)</v>
          </cell>
          <cell r="E4364">
            <v>3300.17</v>
          </cell>
          <cell r="F4364">
            <v>567.78</v>
          </cell>
          <cell r="G4364">
            <v>0</v>
          </cell>
          <cell r="H4364">
            <v>3867.95</v>
          </cell>
          <cell r="I4364">
            <v>3300.17</v>
          </cell>
          <cell r="J4364">
            <v>567.78</v>
          </cell>
          <cell r="K4364">
            <v>0</v>
          </cell>
          <cell r="L4364">
            <v>3867.95</v>
          </cell>
        </row>
        <row r="4365">
          <cell r="A4365" t="str">
            <v>8120010123</v>
          </cell>
          <cell r="B4365">
            <v>18</v>
          </cell>
          <cell r="C4365" t="str">
            <v>81200101USD-211-23</v>
          </cell>
          <cell r="D4365" t="str">
            <v>Combustible y lubricantes (Combustibles y Lubricantes - Vehiculos)</v>
          </cell>
          <cell r="E4365">
            <v>3845.75</v>
          </cell>
          <cell r="F4365">
            <v>564.16</v>
          </cell>
          <cell r="G4365">
            <v>0</v>
          </cell>
          <cell r="H4365">
            <v>4409.91</v>
          </cell>
          <cell r="I4365">
            <v>3845.75</v>
          </cell>
          <cell r="J4365">
            <v>564.16</v>
          </cell>
          <cell r="K4365">
            <v>0</v>
          </cell>
          <cell r="L4365">
            <v>4409.91</v>
          </cell>
        </row>
        <row r="4366">
          <cell r="A4366" t="str">
            <v>8120010124</v>
          </cell>
          <cell r="B4366">
            <v>18</v>
          </cell>
          <cell r="C4366" t="str">
            <v>81200101USD-211-24</v>
          </cell>
          <cell r="D4366" t="str">
            <v>Combustible y lubricantes (Combustibles y Lubricantes - Vehiculos)</v>
          </cell>
          <cell r="E4366">
            <v>4003.61</v>
          </cell>
          <cell r="F4366">
            <v>782.67</v>
          </cell>
          <cell r="G4366">
            <v>0</v>
          </cell>
          <cell r="H4366">
            <v>4786.28</v>
          </cell>
          <cell r="I4366">
            <v>4003.61</v>
          </cell>
          <cell r="J4366">
            <v>782.67</v>
          </cell>
          <cell r="K4366">
            <v>0</v>
          </cell>
          <cell r="L4366">
            <v>4786.28</v>
          </cell>
        </row>
        <row r="4367">
          <cell r="A4367" t="str">
            <v>8120010125</v>
          </cell>
          <cell r="B4367">
            <v>18</v>
          </cell>
          <cell r="C4367" t="str">
            <v>81200101USD-211-25</v>
          </cell>
          <cell r="D4367" t="str">
            <v>Combustible y lubricantes (Combustibles y Lubricantes - Vehiculos)</v>
          </cell>
          <cell r="E4367">
            <v>195.71</v>
          </cell>
          <cell r="F4367">
            <v>0</v>
          </cell>
          <cell r="G4367">
            <v>0</v>
          </cell>
          <cell r="H4367">
            <v>195.71</v>
          </cell>
          <cell r="I4367">
            <v>195.71</v>
          </cell>
          <cell r="J4367">
            <v>0</v>
          </cell>
          <cell r="K4367">
            <v>0</v>
          </cell>
          <cell r="L4367">
            <v>195.71</v>
          </cell>
        </row>
        <row r="4368">
          <cell r="A4368" t="str">
            <v>8120010126</v>
          </cell>
          <cell r="B4368">
            <v>18</v>
          </cell>
          <cell r="C4368" t="str">
            <v>81200101USD-211-26</v>
          </cell>
          <cell r="D4368" t="str">
            <v>Combustible y lubricantes (Combustibles y Lubricantes - Vehiculos)</v>
          </cell>
          <cell r="E4368">
            <v>2535.54</v>
          </cell>
          <cell r="F4368">
            <v>566.74</v>
          </cell>
          <cell r="G4368">
            <v>0</v>
          </cell>
          <cell r="H4368">
            <v>3102.28</v>
          </cell>
          <cell r="I4368">
            <v>2535.54</v>
          </cell>
          <cell r="J4368">
            <v>566.74</v>
          </cell>
          <cell r="K4368">
            <v>0</v>
          </cell>
          <cell r="L4368">
            <v>3102.28</v>
          </cell>
        </row>
        <row r="4369">
          <cell r="A4369" t="str">
            <v>8120010127</v>
          </cell>
          <cell r="B4369">
            <v>18</v>
          </cell>
          <cell r="C4369" t="str">
            <v>81200101USD-211-27</v>
          </cell>
          <cell r="D4369" t="str">
            <v>Combustible y lubricantes (Combustibles y Lubricantes - Vehiculos)</v>
          </cell>
          <cell r="E4369">
            <v>2980.8</v>
          </cell>
          <cell r="F4369">
            <v>566.29</v>
          </cell>
          <cell r="G4369">
            <v>0</v>
          </cell>
          <cell r="H4369">
            <v>3547.09</v>
          </cell>
          <cell r="I4369">
            <v>2980.8</v>
          </cell>
          <cell r="J4369">
            <v>566.29</v>
          </cell>
          <cell r="K4369">
            <v>0</v>
          </cell>
          <cell r="L4369">
            <v>3547.09</v>
          </cell>
        </row>
        <row r="4370">
          <cell r="A4370" t="str">
            <v>8120010131</v>
          </cell>
          <cell r="B4370">
            <v>18</v>
          </cell>
          <cell r="C4370" t="str">
            <v>81200101USD-211-31</v>
          </cell>
          <cell r="D4370" t="str">
            <v>Combustible y lubricantes (Combustibles y Lubricantes - Vehiculos)</v>
          </cell>
          <cell r="E4370">
            <v>11523.68</v>
          </cell>
          <cell r="F4370">
            <v>2462</v>
          </cell>
          <cell r="G4370">
            <v>0</v>
          </cell>
          <cell r="H4370">
            <v>13985.68</v>
          </cell>
          <cell r="I4370">
            <v>11523.68</v>
          </cell>
          <cell r="J4370">
            <v>2462</v>
          </cell>
          <cell r="K4370">
            <v>0</v>
          </cell>
          <cell r="L4370">
            <v>13985.68</v>
          </cell>
        </row>
        <row r="4371">
          <cell r="A4371" t="str">
            <v>8120010141</v>
          </cell>
          <cell r="B4371">
            <v>18</v>
          </cell>
          <cell r="C4371" t="str">
            <v>81200101USD-211-41</v>
          </cell>
          <cell r="D4371" t="str">
            <v>Combustible y lubricantes (Combustibles y Lubricantes - Vehiculos)</v>
          </cell>
          <cell r="E4371">
            <v>7018.74</v>
          </cell>
          <cell r="F4371">
            <v>1432.78</v>
          </cell>
          <cell r="G4371">
            <v>0</v>
          </cell>
          <cell r="H4371">
            <v>8451.52</v>
          </cell>
          <cell r="I4371">
            <v>7018.74</v>
          </cell>
          <cell r="J4371">
            <v>1432.78</v>
          </cell>
          <cell r="K4371">
            <v>0</v>
          </cell>
          <cell r="L4371">
            <v>8451.52</v>
          </cell>
        </row>
        <row r="4372">
          <cell r="A4372" t="str">
            <v>8120010158</v>
          </cell>
          <cell r="B4372">
            <v>18</v>
          </cell>
          <cell r="C4372" t="str">
            <v>81200101USD-211-58</v>
          </cell>
          <cell r="D4372" t="str">
            <v>Combustible y lubricantes (Combustibles y Lubricantes - Vehiculos)</v>
          </cell>
          <cell r="E4372">
            <v>685.7</v>
          </cell>
          <cell r="F4372">
            <v>136.18</v>
          </cell>
          <cell r="G4372">
            <v>0</v>
          </cell>
          <cell r="H4372">
            <v>821.88</v>
          </cell>
          <cell r="I4372">
            <v>685.7</v>
          </cell>
          <cell r="J4372">
            <v>136.18</v>
          </cell>
          <cell r="K4372">
            <v>0</v>
          </cell>
          <cell r="L4372">
            <v>821.88</v>
          </cell>
        </row>
        <row r="4373">
          <cell r="A4373" t="str">
            <v>8120010159</v>
          </cell>
          <cell r="B4373">
            <v>18</v>
          </cell>
          <cell r="C4373" t="str">
            <v>81200101USD-211-59</v>
          </cell>
          <cell r="D4373" t="str">
            <v>Combustible y lubricantes (Combustibles y Lubricantes - Vehiculos)</v>
          </cell>
          <cell r="E4373">
            <v>431.11</v>
          </cell>
          <cell r="F4373">
            <v>135.97999999999999</v>
          </cell>
          <cell r="G4373">
            <v>0</v>
          </cell>
          <cell r="H4373">
            <v>567.09</v>
          </cell>
          <cell r="I4373">
            <v>431.11</v>
          </cell>
          <cell r="J4373">
            <v>135.97999999999999</v>
          </cell>
          <cell r="K4373">
            <v>0</v>
          </cell>
          <cell r="L4373">
            <v>567.09</v>
          </cell>
        </row>
        <row r="4374">
          <cell r="A4374" t="str">
            <v>81200102 U</v>
          </cell>
          <cell r="B4374">
            <v>12</v>
          </cell>
          <cell r="C4374" t="str">
            <v>81200102 USD</v>
          </cell>
          <cell r="D4374" t="str">
            <v>Papelería y útiles</v>
          </cell>
          <cell r="E4374">
            <v>87612.57</v>
          </cell>
          <cell r="F4374">
            <v>7541.28</v>
          </cell>
          <cell r="G4374">
            <v>1728.93</v>
          </cell>
          <cell r="H4374">
            <v>93424.92</v>
          </cell>
          <cell r="I4374">
            <v>87612.57</v>
          </cell>
          <cell r="J4374">
            <v>7541.28</v>
          </cell>
          <cell r="K4374">
            <v>1728.93</v>
          </cell>
          <cell r="L4374">
            <v>93424.92</v>
          </cell>
        </row>
        <row r="4375">
          <cell r="A4375" t="str">
            <v>8120010200</v>
          </cell>
          <cell r="B4375">
            <v>18</v>
          </cell>
          <cell r="C4375" t="str">
            <v>81200102USD-231-00</v>
          </cell>
          <cell r="D4375" t="str">
            <v>Papelería y útiles (Csotos (I) - Material de Oficina)</v>
          </cell>
          <cell r="E4375">
            <v>25343.02</v>
          </cell>
          <cell r="F4375">
            <v>1375.97</v>
          </cell>
          <cell r="G4375">
            <v>1060.93</v>
          </cell>
          <cell r="H4375">
            <v>25658.06</v>
          </cell>
          <cell r="I4375">
            <v>25343.02</v>
          </cell>
          <cell r="J4375">
            <v>1375.97</v>
          </cell>
          <cell r="K4375">
            <v>1060.93</v>
          </cell>
          <cell r="L4375">
            <v>25658.06</v>
          </cell>
        </row>
        <row r="4376">
          <cell r="A4376" t="str">
            <v>8120010201</v>
          </cell>
          <cell r="B4376">
            <v>18</v>
          </cell>
          <cell r="C4376" t="str">
            <v>81200102USD-231-01</v>
          </cell>
          <cell r="D4376" t="str">
            <v>Papelería y útiles (Csotos (I) - Material de Oficina)</v>
          </cell>
          <cell r="E4376">
            <v>1779.19</v>
          </cell>
          <cell r="F4376">
            <v>108.46</v>
          </cell>
          <cell r="G4376">
            <v>5.6</v>
          </cell>
          <cell r="H4376">
            <v>1882.05</v>
          </cell>
          <cell r="I4376">
            <v>1779.19</v>
          </cell>
          <cell r="J4376">
            <v>108.46</v>
          </cell>
          <cell r="K4376">
            <v>5.6</v>
          </cell>
          <cell r="L4376">
            <v>1882.05</v>
          </cell>
        </row>
        <row r="4377">
          <cell r="A4377" t="str">
            <v>8120010202</v>
          </cell>
          <cell r="B4377">
            <v>18</v>
          </cell>
          <cell r="C4377" t="str">
            <v>81200102USD-231-02</v>
          </cell>
          <cell r="D4377" t="str">
            <v>Papelería y útiles (Csotos (I) - Material de Oficina)</v>
          </cell>
          <cell r="E4377">
            <v>2889.38</v>
          </cell>
          <cell r="F4377">
            <v>323.08999999999997</v>
          </cell>
          <cell r="G4377">
            <v>0</v>
          </cell>
          <cell r="H4377">
            <v>3212.47</v>
          </cell>
          <cell r="I4377">
            <v>2889.38</v>
          </cell>
          <cell r="J4377">
            <v>323.08999999999997</v>
          </cell>
          <cell r="K4377">
            <v>0</v>
          </cell>
          <cell r="L4377">
            <v>3212.47</v>
          </cell>
        </row>
        <row r="4378">
          <cell r="A4378" t="str">
            <v>8120010203</v>
          </cell>
          <cell r="B4378">
            <v>18</v>
          </cell>
          <cell r="C4378" t="str">
            <v>81200102USD-231-03</v>
          </cell>
          <cell r="D4378" t="str">
            <v>Papelería y útiles (Csotos (I) - Material de Oficina)</v>
          </cell>
          <cell r="E4378">
            <v>3427.43</v>
          </cell>
          <cell r="F4378">
            <v>242.49</v>
          </cell>
          <cell r="G4378">
            <v>125.68</v>
          </cell>
          <cell r="H4378">
            <v>3544.24</v>
          </cell>
          <cell r="I4378">
            <v>3427.43</v>
          </cell>
          <cell r="J4378">
            <v>242.49</v>
          </cell>
          <cell r="K4378">
            <v>125.68</v>
          </cell>
          <cell r="L4378">
            <v>3544.24</v>
          </cell>
        </row>
        <row r="4379">
          <cell r="A4379" t="str">
            <v>8120010204</v>
          </cell>
          <cell r="B4379">
            <v>18</v>
          </cell>
          <cell r="C4379" t="str">
            <v>81200102USD-231-04</v>
          </cell>
          <cell r="D4379" t="str">
            <v>Papelería y útiles (Csotos (I) - Material de Oficina)</v>
          </cell>
          <cell r="E4379">
            <v>2268.19</v>
          </cell>
          <cell r="F4379">
            <v>264.66000000000003</v>
          </cell>
          <cell r="G4379">
            <v>0</v>
          </cell>
          <cell r="H4379">
            <v>2532.85</v>
          </cell>
          <cell r="I4379">
            <v>2268.19</v>
          </cell>
          <cell r="J4379">
            <v>264.66000000000003</v>
          </cell>
          <cell r="K4379">
            <v>0</v>
          </cell>
          <cell r="L4379">
            <v>2532.85</v>
          </cell>
        </row>
        <row r="4380">
          <cell r="A4380" t="str">
            <v>8120010205</v>
          </cell>
          <cell r="B4380">
            <v>18</v>
          </cell>
          <cell r="C4380" t="str">
            <v>81200102USD-231-05</v>
          </cell>
          <cell r="D4380" t="str">
            <v>Papelería y útiles (Csotos (I) - Material de Oficina)</v>
          </cell>
          <cell r="E4380">
            <v>2054.17</v>
          </cell>
          <cell r="F4380">
            <v>228.07</v>
          </cell>
          <cell r="G4380">
            <v>0</v>
          </cell>
          <cell r="H4380">
            <v>2282.2399999999998</v>
          </cell>
          <cell r="I4380">
            <v>2054.17</v>
          </cell>
          <cell r="J4380">
            <v>228.07</v>
          </cell>
          <cell r="K4380">
            <v>0</v>
          </cell>
          <cell r="L4380">
            <v>2282.2399999999998</v>
          </cell>
        </row>
        <row r="4381">
          <cell r="A4381" t="str">
            <v>8120010207</v>
          </cell>
          <cell r="B4381">
            <v>18</v>
          </cell>
          <cell r="C4381" t="str">
            <v>81200102USD-231-07</v>
          </cell>
          <cell r="D4381" t="str">
            <v>Papelería y útiles (Csotos (I) - Material de Oficina)</v>
          </cell>
          <cell r="E4381">
            <v>3144.8</v>
          </cell>
          <cell r="F4381">
            <v>172.72</v>
          </cell>
          <cell r="G4381">
            <v>85.53</v>
          </cell>
          <cell r="H4381">
            <v>3231.99</v>
          </cell>
          <cell r="I4381">
            <v>3144.8</v>
          </cell>
          <cell r="J4381">
            <v>172.72</v>
          </cell>
          <cell r="K4381">
            <v>85.53</v>
          </cell>
          <cell r="L4381">
            <v>3231.99</v>
          </cell>
        </row>
        <row r="4382">
          <cell r="A4382" t="str">
            <v>8120010208</v>
          </cell>
          <cell r="B4382">
            <v>18</v>
          </cell>
          <cell r="C4382" t="str">
            <v>81200102USD-231-08</v>
          </cell>
          <cell r="D4382" t="str">
            <v>Papelería y útiles (Csotos (I) - Material de Oficina)</v>
          </cell>
          <cell r="E4382">
            <v>1771.74</v>
          </cell>
          <cell r="F4382">
            <v>306.74</v>
          </cell>
          <cell r="G4382">
            <v>0</v>
          </cell>
          <cell r="H4382">
            <v>2078.48</v>
          </cell>
          <cell r="I4382">
            <v>1771.74</v>
          </cell>
          <cell r="J4382">
            <v>306.74</v>
          </cell>
          <cell r="K4382">
            <v>0</v>
          </cell>
          <cell r="L4382">
            <v>2078.48</v>
          </cell>
        </row>
        <row r="4383">
          <cell r="A4383" t="str">
            <v>8120010210</v>
          </cell>
          <cell r="B4383">
            <v>18</v>
          </cell>
          <cell r="C4383" t="str">
            <v>81200102USD-231-10</v>
          </cell>
          <cell r="D4383" t="str">
            <v>Papelería y útiles (Csotos (I) - Material de Oficina)</v>
          </cell>
          <cell r="E4383">
            <v>2362.5500000000002</v>
          </cell>
          <cell r="F4383">
            <v>193.91</v>
          </cell>
          <cell r="G4383">
            <v>35.57</v>
          </cell>
          <cell r="H4383">
            <v>2520.89</v>
          </cell>
          <cell r="I4383">
            <v>2362.5500000000002</v>
          </cell>
          <cell r="J4383">
            <v>193.91</v>
          </cell>
          <cell r="K4383">
            <v>35.57</v>
          </cell>
          <cell r="L4383">
            <v>2520.89</v>
          </cell>
        </row>
        <row r="4384">
          <cell r="A4384" t="str">
            <v>8120010211</v>
          </cell>
          <cell r="B4384">
            <v>18</v>
          </cell>
          <cell r="C4384" t="str">
            <v>81200102USD-231-11</v>
          </cell>
          <cell r="D4384" t="str">
            <v>Papelería y útiles (Csotos (I) - Material de Oficina)</v>
          </cell>
          <cell r="E4384">
            <v>1975.62</v>
          </cell>
          <cell r="F4384">
            <v>235.37</v>
          </cell>
          <cell r="G4384">
            <v>0</v>
          </cell>
          <cell r="H4384">
            <v>2210.9899999999998</v>
          </cell>
          <cell r="I4384">
            <v>1975.62</v>
          </cell>
          <cell r="J4384">
            <v>235.37</v>
          </cell>
          <cell r="K4384">
            <v>0</v>
          </cell>
          <cell r="L4384">
            <v>2210.9899999999998</v>
          </cell>
        </row>
        <row r="4385">
          <cell r="A4385" t="str">
            <v>8120010212</v>
          </cell>
          <cell r="B4385">
            <v>18</v>
          </cell>
          <cell r="C4385" t="str">
            <v>81200102USD-231-12</v>
          </cell>
          <cell r="D4385" t="str">
            <v>Papelería y útiles (Csotos (I) - Material de Oficina)</v>
          </cell>
          <cell r="E4385">
            <v>2054.0300000000002</v>
          </cell>
          <cell r="F4385">
            <v>243.96</v>
          </cell>
          <cell r="G4385">
            <v>24.62</v>
          </cell>
          <cell r="H4385">
            <v>2273.37</v>
          </cell>
          <cell r="I4385">
            <v>2054.0300000000002</v>
          </cell>
          <cell r="J4385">
            <v>243.96</v>
          </cell>
          <cell r="K4385">
            <v>24.62</v>
          </cell>
          <cell r="L4385">
            <v>2273.37</v>
          </cell>
        </row>
        <row r="4386">
          <cell r="A4386" t="str">
            <v>8120010213</v>
          </cell>
          <cell r="B4386">
            <v>18</v>
          </cell>
          <cell r="C4386" t="str">
            <v>81200102USD-231-13</v>
          </cell>
          <cell r="D4386" t="str">
            <v>Papelería y útiles (Csotos (I) - Material de Oficina)</v>
          </cell>
          <cell r="E4386">
            <v>2163.5300000000002</v>
          </cell>
          <cell r="F4386">
            <v>110.73</v>
          </cell>
          <cell r="G4386">
            <v>43.01</v>
          </cell>
          <cell r="H4386">
            <v>2231.25</v>
          </cell>
          <cell r="I4386">
            <v>2163.5300000000002</v>
          </cell>
          <cell r="J4386">
            <v>110.73</v>
          </cell>
          <cell r="K4386">
            <v>43.01</v>
          </cell>
          <cell r="L4386">
            <v>2231.25</v>
          </cell>
        </row>
        <row r="4387">
          <cell r="A4387" t="str">
            <v>8120010217</v>
          </cell>
          <cell r="B4387">
            <v>18</v>
          </cell>
          <cell r="C4387" t="str">
            <v>81200102USD-231-17</v>
          </cell>
          <cell r="D4387" t="str">
            <v>Papelería y útiles (Csotos (I) - Material de Oficina)</v>
          </cell>
          <cell r="E4387">
            <v>2440.9499999999998</v>
          </cell>
          <cell r="F4387">
            <v>316.77</v>
          </cell>
          <cell r="G4387">
            <v>0</v>
          </cell>
          <cell r="H4387">
            <v>2757.72</v>
          </cell>
          <cell r="I4387">
            <v>2440.9499999999998</v>
          </cell>
          <cell r="J4387">
            <v>316.77</v>
          </cell>
          <cell r="K4387">
            <v>0</v>
          </cell>
          <cell r="L4387">
            <v>2757.72</v>
          </cell>
        </row>
        <row r="4388">
          <cell r="A4388" t="str">
            <v>8120010218</v>
          </cell>
          <cell r="B4388">
            <v>18</v>
          </cell>
          <cell r="C4388" t="str">
            <v>81200102USD-231-18</v>
          </cell>
          <cell r="D4388" t="str">
            <v>Papelería y útiles (Csotos (I) - Material de Oficina)</v>
          </cell>
          <cell r="E4388">
            <v>1445.14</v>
          </cell>
          <cell r="F4388">
            <v>158.25</v>
          </cell>
          <cell r="G4388">
            <v>0</v>
          </cell>
          <cell r="H4388">
            <v>1603.39</v>
          </cell>
          <cell r="I4388">
            <v>1445.14</v>
          </cell>
          <cell r="J4388">
            <v>158.25</v>
          </cell>
          <cell r="K4388">
            <v>0</v>
          </cell>
          <cell r="L4388">
            <v>1603.39</v>
          </cell>
        </row>
        <row r="4389">
          <cell r="A4389" t="str">
            <v>8120010219</v>
          </cell>
          <cell r="B4389">
            <v>18</v>
          </cell>
          <cell r="C4389" t="str">
            <v>81200102USD-231-19</v>
          </cell>
          <cell r="D4389" t="str">
            <v>Papelería y útiles (Csotos (I) - Material de Oficina)</v>
          </cell>
          <cell r="E4389">
            <v>2802.65</v>
          </cell>
          <cell r="F4389">
            <v>327.06</v>
          </cell>
          <cell r="G4389">
            <v>38.11</v>
          </cell>
          <cell r="H4389">
            <v>3091.6</v>
          </cell>
          <cell r="I4389">
            <v>2802.65</v>
          </cell>
          <cell r="J4389">
            <v>327.06</v>
          </cell>
          <cell r="K4389">
            <v>38.11</v>
          </cell>
          <cell r="L4389">
            <v>3091.6</v>
          </cell>
        </row>
        <row r="4390">
          <cell r="A4390" t="str">
            <v>8120010222</v>
          </cell>
          <cell r="B4390">
            <v>18</v>
          </cell>
          <cell r="C4390" t="str">
            <v>81200102USD-231-22</v>
          </cell>
          <cell r="D4390" t="str">
            <v>Papelería y útiles (Csotos (I) - Material de Oficina)</v>
          </cell>
          <cell r="E4390">
            <v>1191.6099999999999</v>
          </cell>
          <cell r="F4390">
            <v>160.94</v>
          </cell>
          <cell r="G4390">
            <v>0</v>
          </cell>
          <cell r="H4390">
            <v>1352.55</v>
          </cell>
          <cell r="I4390">
            <v>1191.6099999999999</v>
          </cell>
          <cell r="J4390">
            <v>160.94</v>
          </cell>
          <cell r="K4390">
            <v>0</v>
          </cell>
          <cell r="L4390">
            <v>1352.55</v>
          </cell>
        </row>
        <row r="4391">
          <cell r="A4391" t="str">
            <v>8120010223</v>
          </cell>
          <cell r="B4391">
            <v>18</v>
          </cell>
          <cell r="C4391" t="str">
            <v>81200102USD-231-23</v>
          </cell>
          <cell r="D4391" t="str">
            <v>Papelería y útiles (Csotos (I) - Material de Oficina)</v>
          </cell>
          <cell r="E4391">
            <v>2173.7199999999998</v>
          </cell>
          <cell r="F4391">
            <v>136.97999999999999</v>
          </cell>
          <cell r="G4391">
            <v>0</v>
          </cell>
          <cell r="H4391">
            <v>2310.6999999999998</v>
          </cell>
          <cell r="I4391">
            <v>2173.7199999999998</v>
          </cell>
          <cell r="J4391">
            <v>136.97999999999999</v>
          </cell>
          <cell r="K4391">
            <v>0</v>
          </cell>
          <cell r="L4391">
            <v>2310.6999999999998</v>
          </cell>
        </row>
        <row r="4392">
          <cell r="A4392" t="str">
            <v>8120010224</v>
          </cell>
          <cell r="B4392">
            <v>18</v>
          </cell>
          <cell r="C4392" t="str">
            <v>81200102USD-231-24</v>
          </cell>
          <cell r="D4392" t="str">
            <v>Papelería y útiles (Csotos (I) - Material de Oficina)</v>
          </cell>
          <cell r="E4392">
            <v>1704.13</v>
          </cell>
          <cell r="F4392">
            <v>223.33</v>
          </cell>
          <cell r="G4392">
            <v>0</v>
          </cell>
          <cell r="H4392">
            <v>1927.46</v>
          </cell>
          <cell r="I4392">
            <v>1704.13</v>
          </cell>
          <cell r="J4392">
            <v>223.33</v>
          </cell>
          <cell r="K4392">
            <v>0</v>
          </cell>
          <cell r="L4392">
            <v>1927.46</v>
          </cell>
        </row>
        <row r="4393">
          <cell r="A4393" t="str">
            <v>8120010225</v>
          </cell>
          <cell r="B4393">
            <v>18</v>
          </cell>
          <cell r="C4393" t="str">
            <v>81200102USD-231-25</v>
          </cell>
          <cell r="D4393" t="str">
            <v>Papelería y útiles (Csotos (I) - Material de Oficina)</v>
          </cell>
          <cell r="E4393">
            <v>2202.83</v>
          </cell>
          <cell r="F4393">
            <v>207.63</v>
          </cell>
          <cell r="G4393">
            <v>78.8</v>
          </cell>
          <cell r="H4393">
            <v>2331.66</v>
          </cell>
          <cell r="I4393">
            <v>2202.83</v>
          </cell>
          <cell r="J4393">
            <v>207.63</v>
          </cell>
          <cell r="K4393">
            <v>78.8</v>
          </cell>
          <cell r="L4393">
            <v>2331.66</v>
          </cell>
        </row>
        <row r="4394">
          <cell r="A4394" t="str">
            <v>8120010226</v>
          </cell>
          <cell r="B4394">
            <v>18</v>
          </cell>
          <cell r="C4394" t="str">
            <v>81200102USD-231-26</v>
          </cell>
          <cell r="D4394" t="str">
            <v>Papelería y útiles (Csotos (I) - Material de Oficina)</v>
          </cell>
          <cell r="E4394">
            <v>1274.1600000000001</v>
          </cell>
          <cell r="F4394">
            <v>172.6</v>
          </cell>
          <cell r="G4394">
            <v>0</v>
          </cell>
          <cell r="H4394">
            <v>1446.76</v>
          </cell>
          <cell r="I4394">
            <v>1274.1600000000001</v>
          </cell>
          <cell r="J4394">
            <v>172.6</v>
          </cell>
          <cell r="K4394">
            <v>0</v>
          </cell>
          <cell r="L4394">
            <v>1446.76</v>
          </cell>
        </row>
        <row r="4395">
          <cell r="A4395" t="str">
            <v>8120010227</v>
          </cell>
          <cell r="B4395">
            <v>18</v>
          </cell>
          <cell r="C4395" t="str">
            <v>81200102USD-231-27</v>
          </cell>
          <cell r="D4395" t="str">
            <v>Papelería y útiles (Csotos (I) - Material de Oficina)</v>
          </cell>
          <cell r="E4395">
            <v>2628.84</v>
          </cell>
          <cell r="F4395">
            <v>140.46</v>
          </cell>
          <cell r="G4395">
            <v>109.19</v>
          </cell>
          <cell r="H4395">
            <v>2660.11</v>
          </cell>
          <cell r="I4395">
            <v>2628.84</v>
          </cell>
          <cell r="J4395">
            <v>140.46</v>
          </cell>
          <cell r="K4395">
            <v>109.19</v>
          </cell>
          <cell r="L4395">
            <v>2660.11</v>
          </cell>
        </row>
        <row r="4396">
          <cell r="A4396" t="str">
            <v>8120010231</v>
          </cell>
          <cell r="B4396">
            <v>18</v>
          </cell>
          <cell r="C4396" t="str">
            <v>81200102USD-231-31</v>
          </cell>
          <cell r="D4396" t="str">
            <v>Papelería y útiles (Csotos (I) - Material de Oficina)</v>
          </cell>
          <cell r="E4396">
            <v>12269.25</v>
          </cell>
          <cell r="F4396">
            <v>969.92</v>
          </cell>
          <cell r="G4396">
            <v>0</v>
          </cell>
          <cell r="H4396">
            <v>13239.17</v>
          </cell>
          <cell r="I4396">
            <v>12269.25</v>
          </cell>
          <cell r="J4396">
            <v>969.92</v>
          </cell>
          <cell r="K4396">
            <v>0</v>
          </cell>
          <cell r="L4396">
            <v>13239.17</v>
          </cell>
        </row>
        <row r="4397">
          <cell r="A4397" t="str">
            <v>8120010241</v>
          </cell>
          <cell r="B4397">
            <v>18</v>
          </cell>
          <cell r="C4397" t="str">
            <v>81200102USD-231-41</v>
          </cell>
          <cell r="D4397" t="str">
            <v>Papelería y útiles (Csotos (I) - Material de Oficina)</v>
          </cell>
          <cell r="E4397">
            <v>3009.44</v>
          </cell>
          <cell r="F4397">
            <v>293.52</v>
          </cell>
          <cell r="G4397">
            <v>0</v>
          </cell>
          <cell r="H4397">
            <v>3302.96</v>
          </cell>
          <cell r="I4397">
            <v>3009.44</v>
          </cell>
          <cell r="J4397">
            <v>293.52</v>
          </cell>
          <cell r="K4397">
            <v>0</v>
          </cell>
          <cell r="L4397">
            <v>3302.96</v>
          </cell>
        </row>
        <row r="4398">
          <cell r="A4398" t="str">
            <v>8120010258</v>
          </cell>
          <cell r="B4398">
            <v>18</v>
          </cell>
          <cell r="C4398" t="str">
            <v>81200102USD-231-58</v>
          </cell>
          <cell r="D4398" t="str">
            <v>Papelería y útiles (Csotos (I) - Material de Oficina)</v>
          </cell>
          <cell r="E4398">
            <v>1769.51</v>
          </cell>
          <cell r="F4398">
            <v>224.33</v>
          </cell>
          <cell r="G4398">
            <v>81.400000000000006</v>
          </cell>
          <cell r="H4398">
            <v>1912.44</v>
          </cell>
          <cell r="I4398">
            <v>1769.51</v>
          </cell>
          <cell r="J4398">
            <v>224.33</v>
          </cell>
          <cell r="K4398">
            <v>81.400000000000006</v>
          </cell>
          <cell r="L4398">
            <v>1912.44</v>
          </cell>
        </row>
        <row r="4399">
          <cell r="A4399" t="str">
            <v>8120010259</v>
          </cell>
          <cell r="B4399">
            <v>18</v>
          </cell>
          <cell r="C4399" t="str">
            <v>81200102USD-231-59</v>
          </cell>
          <cell r="D4399" t="str">
            <v>Papelería y útiles (Csotos (I) - Material de Oficina)</v>
          </cell>
          <cell r="E4399">
            <v>1466.69</v>
          </cell>
          <cell r="F4399">
            <v>403.32</v>
          </cell>
          <cell r="G4399">
            <v>40.49</v>
          </cell>
          <cell r="H4399">
            <v>1829.52</v>
          </cell>
          <cell r="I4399">
            <v>1466.69</v>
          </cell>
          <cell r="J4399">
            <v>403.32</v>
          </cell>
          <cell r="K4399">
            <v>40.49</v>
          </cell>
          <cell r="L4399">
            <v>1829.52</v>
          </cell>
        </row>
        <row r="4400">
          <cell r="A4400" t="str">
            <v>81200103 U</v>
          </cell>
          <cell r="B4400">
            <v>12</v>
          </cell>
          <cell r="C4400" t="str">
            <v>81200103 USD</v>
          </cell>
          <cell r="D4400" t="str">
            <v>Materiales de limpieza</v>
          </cell>
          <cell r="E4400">
            <v>11082.21</v>
          </cell>
          <cell r="F4400">
            <v>2341.71</v>
          </cell>
          <cell r="G4400">
            <v>345.72</v>
          </cell>
          <cell r="H4400">
            <v>13078.2</v>
          </cell>
          <cell r="I4400">
            <v>11082.21</v>
          </cell>
          <cell r="J4400">
            <v>2341.71</v>
          </cell>
          <cell r="K4400">
            <v>345.72</v>
          </cell>
          <cell r="L4400">
            <v>13078.2</v>
          </cell>
        </row>
        <row r="4401">
          <cell r="A4401" t="str">
            <v>8120010300</v>
          </cell>
          <cell r="B4401">
            <v>18</v>
          </cell>
          <cell r="C4401" t="str">
            <v>81200103USD-640-00</v>
          </cell>
          <cell r="D4401" t="str">
            <v>Materiales de limpieza (Servicio de Limpieza)</v>
          </cell>
          <cell r="E4401">
            <v>8263.35</v>
          </cell>
          <cell r="F4401">
            <v>1461.18</v>
          </cell>
          <cell r="G4401">
            <v>0</v>
          </cell>
          <cell r="H4401">
            <v>9724.5300000000007</v>
          </cell>
          <cell r="I4401">
            <v>8263.35</v>
          </cell>
          <cell r="J4401">
            <v>1461.18</v>
          </cell>
          <cell r="K4401">
            <v>0</v>
          </cell>
          <cell r="L4401">
            <v>9724.5300000000007</v>
          </cell>
        </row>
        <row r="4402">
          <cell r="A4402" t="str">
            <v>8120010301</v>
          </cell>
          <cell r="B4402">
            <v>18</v>
          </cell>
          <cell r="C4402" t="str">
            <v>81200103USD-640-01</v>
          </cell>
          <cell r="D4402" t="str">
            <v>Materiales de limpieza (Servicio de Limpieza)</v>
          </cell>
          <cell r="E4402">
            <v>83.44</v>
          </cell>
          <cell r="F4402">
            <v>35.68</v>
          </cell>
          <cell r="G4402">
            <v>0</v>
          </cell>
          <cell r="H4402">
            <v>119.12</v>
          </cell>
          <cell r="I4402">
            <v>83.44</v>
          </cell>
          <cell r="J4402">
            <v>35.68</v>
          </cell>
          <cell r="K4402">
            <v>0</v>
          </cell>
          <cell r="L4402">
            <v>119.12</v>
          </cell>
        </row>
        <row r="4403">
          <cell r="A4403" t="str">
            <v>8120010302</v>
          </cell>
          <cell r="B4403">
            <v>18</v>
          </cell>
          <cell r="C4403" t="str">
            <v>81200103USD-640-02</v>
          </cell>
          <cell r="D4403" t="str">
            <v>Materiales de limpieza (Servicio de Limpieza)</v>
          </cell>
          <cell r="E4403">
            <v>126.29</v>
          </cell>
          <cell r="F4403">
            <v>18.600000000000001</v>
          </cell>
          <cell r="G4403">
            <v>11.96</v>
          </cell>
          <cell r="H4403">
            <v>132.93</v>
          </cell>
          <cell r="I4403">
            <v>126.29</v>
          </cell>
          <cell r="J4403">
            <v>18.600000000000001</v>
          </cell>
          <cell r="K4403">
            <v>11.96</v>
          </cell>
          <cell r="L4403">
            <v>132.93</v>
          </cell>
        </row>
        <row r="4404">
          <cell r="A4404" t="str">
            <v>8120010303</v>
          </cell>
          <cell r="B4404">
            <v>18</v>
          </cell>
          <cell r="C4404" t="str">
            <v>81200103USD-640-03</v>
          </cell>
          <cell r="D4404" t="str">
            <v>Materiales de limpieza (Servicio de Limpieza)</v>
          </cell>
          <cell r="E4404">
            <v>188.64</v>
          </cell>
          <cell r="F4404">
            <v>24</v>
          </cell>
          <cell r="G4404">
            <v>37.94</v>
          </cell>
          <cell r="H4404">
            <v>174.7</v>
          </cell>
          <cell r="I4404">
            <v>188.64</v>
          </cell>
          <cell r="J4404">
            <v>24</v>
          </cell>
          <cell r="K4404">
            <v>37.94</v>
          </cell>
          <cell r="L4404">
            <v>174.7</v>
          </cell>
        </row>
        <row r="4405">
          <cell r="A4405" t="str">
            <v>8120010304</v>
          </cell>
          <cell r="B4405">
            <v>18</v>
          </cell>
          <cell r="C4405" t="str">
            <v>81200103USD-640-04</v>
          </cell>
          <cell r="D4405" t="str">
            <v>Materiales de limpieza (Servicio de Limpieza)</v>
          </cell>
          <cell r="E4405">
            <v>116.96</v>
          </cell>
          <cell r="F4405">
            <v>16.46</v>
          </cell>
          <cell r="G4405">
            <v>0</v>
          </cell>
          <cell r="H4405">
            <v>133.41999999999999</v>
          </cell>
          <cell r="I4405">
            <v>116.96</v>
          </cell>
          <cell r="J4405">
            <v>16.46</v>
          </cell>
          <cell r="K4405">
            <v>0</v>
          </cell>
          <cell r="L4405">
            <v>133.41999999999999</v>
          </cell>
        </row>
        <row r="4406">
          <cell r="A4406" t="str">
            <v>8120010305</v>
          </cell>
          <cell r="B4406">
            <v>18</v>
          </cell>
          <cell r="C4406" t="str">
            <v>81200103USD-640-05</v>
          </cell>
          <cell r="D4406" t="str">
            <v>Materiales de limpieza (Servicio de Limpieza)</v>
          </cell>
          <cell r="E4406">
            <v>104.36</v>
          </cell>
          <cell r="F4406">
            <v>16.16</v>
          </cell>
          <cell r="G4406">
            <v>0</v>
          </cell>
          <cell r="H4406">
            <v>120.52</v>
          </cell>
          <cell r="I4406">
            <v>104.36</v>
          </cell>
          <cell r="J4406">
            <v>16.16</v>
          </cell>
          <cell r="K4406">
            <v>0</v>
          </cell>
          <cell r="L4406">
            <v>120.52</v>
          </cell>
        </row>
        <row r="4407">
          <cell r="A4407" t="str">
            <v>8120010307</v>
          </cell>
          <cell r="B4407">
            <v>18</v>
          </cell>
          <cell r="C4407" t="str">
            <v>81200103USD-640-07</v>
          </cell>
          <cell r="D4407" t="str">
            <v>Materiales de limpieza (Servicio de Limpieza)</v>
          </cell>
          <cell r="E4407">
            <v>209.13</v>
          </cell>
          <cell r="F4407">
            <v>19.760000000000002</v>
          </cell>
          <cell r="G4407">
            <v>23.43</v>
          </cell>
          <cell r="H4407">
            <v>205.46</v>
          </cell>
          <cell r="I4407">
            <v>209.13</v>
          </cell>
          <cell r="J4407">
            <v>19.760000000000002</v>
          </cell>
          <cell r="K4407">
            <v>23.43</v>
          </cell>
          <cell r="L4407">
            <v>205.46</v>
          </cell>
        </row>
        <row r="4408">
          <cell r="A4408" t="str">
            <v>8120010308</v>
          </cell>
          <cell r="B4408">
            <v>18</v>
          </cell>
          <cell r="C4408" t="str">
            <v>81200103USD-640-08</v>
          </cell>
          <cell r="D4408" t="str">
            <v>Materiales de limpieza (Servicio de Limpieza)</v>
          </cell>
          <cell r="E4408">
            <v>131.74</v>
          </cell>
          <cell r="F4408">
            <v>9.56</v>
          </cell>
          <cell r="G4408">
            <v>31.52</v>
          </cell>
          <cell r="H4408">
            <v>109.78</v>
          </cell>
          <cell r="I4408">
            <v>131.74</v>
          </cell>
          <cell r="J4408">
            <v>9.56</v>
          </cell>
          <cell r="K4408">
            <v>31.52</v>
          </cell>
          <cell r="L4408">
            <v>109.78</v>
          </cell>
        </row>
        <row r="4409">
          <cell r="A4409" t="str">
            <v>8120010310</v>
          </cell>
          <cell r="B4409">
            <v>18</v>
          </cell>
          <cell r="C4409" t="str">
            <v>81200103USD-640-10</v>
          </cell>
          <cell r="D4409" t="str">
            <v>Materiales de limpieza (Servicio de Limpieza)</v>
          </cell>
          <cell r="E4409">
            <v>127.26</v>
          </cell>
          <cell r="F4409">
            <v>24</v>
          </cell>
          <cell r="G4409">
            <v>18.239999999999998</v>
          </cell>
          <cell r="H4409">
            <v>133.02000000000001</v>
          </cell>
          <cell r="I4409">
            <v>127.26</v>
          </cell>
          <cell r="J4409">
            <v>24</v>
          </cell>
          <cell r="K4409">
            <v>18.239999999999998</v>
          </cell>
          <cell r="L4409">
            <v>133.02000000000001</v>
          </cell>
        </row>
        <row r="4410">
          <cell r="A4410" t="str">
            <v>8120010311</v>
          </cell>
          <cell r="B4410">
            <v>18</v>
          </cell>
          <cell r="C4410" t="str">
            <v>81200103USD-640-11</v>
          </cell>
          <cell r="D4410" t="str">
            <v>Materiales de limpieza (Servicio de Limpieza)</v>
          </cell>
          <cell r="E4410">
            <v>125.81</v>
          </cell>
          <cell r="F4410">
            <v>3.95</v>
          </cell>
          <cell r="G4410">
            <v>56.65</v>
          </cell>
          <cell r="H4410">
            <v>73.11</v>
          </cell>
          <cell r="I4410">
            <v>125.81</v>
          </cell>
          <cell r="J4410">
            <v>3.95</v>
          </cell>
          <cell r="K4410">
            <v>56.65</v>
          </cell>
          <cell r="L4410">
            <v>73.11</v>
          </cell>
        </row>
        <row r="4411">
          <cell r="A4411" t="str">
            <v>8120010312</v>
          </cell>
          <cell r="B4411">
            <v>18</v>
          </cell>
          <cell r="C4411" t="str">
            <v>81200103USD-640-12</v>
          </cell>
          <cell r="D4411" t="str">
            <v>Materiales de limpieza (Servicio de Limpieza)</v>
          </cell>
          <cell r="E4411">
            <v>74.86</v>
          </cell>
          <cell r="F4411">
            <v>25.51</v>
          </cell>
          <cell r="G4411">
            <v>0</v>
          </cell>
          <cell r="H4411">
            <v>100.37</v>
          </cell>
          <cell r="I4411">
            <v>74.86</v>
          </cell>
          <cell r="J4411">
            <v>25.51</v>
          </cell>
          <cell r="K4411">
            <v>0</v>
          </cell>
          <cell r="L4411">
            <v>100.37</v>
          </cell>
        </row>
        <row r="4412">
          <cell r="A4412" t="str">
            <v>8120010313</v>
          </cell>
          <cell r="B4412">
            <v>18</v>
          </cell>
          <cell r="C4412" t="str">
            <v>81200103USD-640-13</v>
          </cell>
          <cell r="D4412" t="str">
            <v>Materiales de limpieza (Servicio de Limpieza)</v>
          </cell>
          <cell r="E4412">
            <v>134.31</v>
          </cell>
          <cell r="F4412">
            <v>0</v>
          </cell>
          <cell r="G4412">
            <v>12.49</v>
          </cell>
          <cell r="H4412">
            <v>121.82</v>
          </cell>
          <cell r="I4412">
            <v>134.31</v>
          </cell>
          <cell r="J4412">
            <v>0</v>
          </cell>
          <cell r="K4412">
            <v>12.49</v>
          </cell>
          <cell r="L4412">
            <v>121.82</v>
          </cell>
        </row>
        <row r="4413">
          <cell r="A4413" t="str">
            <v>8120010317</v>
          </cell>
          <cell r="B4413">
            <v>18</v>
          </cell>
          <cell r="C4413" t="str">
            <v>81200103USD-640-17</v>
          </cell>
          <cell r="D4413" t="str">
            <v>Materiales de limpieza (Servicio de Limpieza)</v>
          </cell>
          <cell r="E4413">
            <v>81.56</v>
          </cell>
          <cell r="F4413">
            <v>98.56</v>
          </cell>
          <cell r="G4413">
            <v>0</v>
          </cell>
          <cell r="H4413">
            <v>180.12</v>
          </cell>
          <cell r="I4413">
            <v>81.56</v>
          </cell>
          <cell r="J4413">
            <v>98.56</v>
          </cell>
          <cell r="K4413">
            <v>0</v>
          </cell>
          <cell r="L4413">
            <v>180.12</v>
          </cell>
        </row>
        <row r="4414">
          <cell r="A4414" t="str">
            <v>8120010318</v>
          </cell>
          <cell r="B4414">
            <v>18</v>
          </cell>
          <cell r="C4414" t="str">
            <v>81200103USD-640-18</v>
          </cell>
          <cell r="D4414" t="str">
            <v>Materiales de limpieza (Servicio de Limpieza)</v>
          </cell>
          <cell r="E4414">
            <v>92.76</v>
          </cell>
          <cell r="F4414">
            <v>98.69</v>
          </cell>
          <cell r="G4414">
            <v>0</v>
          </cell>
          <cell r="H4414">
            <v>191.45</v>
          </cell>
          <cell r="I4414">
            <v>92.76</v>
          </cell>
          <cell r="J4414">
            <v>98.69</v>
          </cell>
          <cell r="K4414">
            <v>0</v>
          </cell>
          <cell r="L4414">
            <v>191.45</v>
          </cell>
        </row>
        <row r="4415">
          <cell r="A4415" t="str">
            <v>8120010319</v>
          </cell>
          <cell r="B4415">
            <v>18</v>
          </cell>
          <cell r="C4415" t="str">
            <v>81200103USD-640-19</v>
          </cell>
          <cell r="D4415" t="str">
            <v>Materiales de limpieza (Servicio de Limpieza)</v>
          </cell>
          <cell r="E4415">
            <v>126.64</v>
          </cell>
          <cell r="F4415">
            <v>42</v>
          </cell>
          <cell r="G4415">
            <v>16.02</v>
          </cell>
          <cell r="H4415">
            <v>152.62</v>
          </cell>
          <cell r="I4415">
            <v>126.64</v>
          </cell>
          <cell r="J4415">
            <v>42</v>
          </cell>
          <cell r="K4415">
            <v>16.02</v>
          </cell>
          <cell r="L4415">
            <v>152.62</v>
          </cell>
        </row>
        <row r="4416">
          <cell r="A4416" t="str">
            <v>8120010322</v>
          </cell>
          <cell r="B4416">
            <v>18</v>
          </cell>
          <cell r="C4416" t="str">
            <v>81200103USD-640-22</v>
          </cell>
          <cell r="D4416" t="str">
            <v>Materiales de limpieza (Servicio de Limpieza)</v>
          </cell>
          <cell r="E4416">
            <v>87.96</v>
          </cell>
          <cell r="F4416">
            <v>19.2</v>
          </cell>
          <cell r="G4416">
            <v>21.2</v>
          </cell>
          <cell r="H4416">
            <v>85.96</v>
          </cell>
          <cell r="I4416">
            <v>87.96</v>
          </cell>
          <cell r="J4416">
            <v>19.2</v>
          </cell>
          <cell r="K4416">
            <v>21.2</v>
          </cell>
          <cell r="L4416">
            <v>85.96</v>
          </cell>
        </row>
        <row r="4417">
          <cell r="A4417" t="str">
            <v>8120010323</v>
          </cell>
          <cell r="B4417">
            <v>18</v>
          </cell>
          <cell r="C4417" t="str">
            <v>81200103USD-640-23</v>
          </cell>
          <cell r="D4417" t="str">
            <v>Materiales de limpieza (Servicio de Limpieza)</v>
          </cell>
          <cell r="E4417">
            <v>83.46</v>
          </cell>
          <cell r="F4417">
            <v>94.24</v>
          </cell>
          <cell r="G4417">
            <v>0</v>
          </cell>
          <cell r="H4417">
            <v>177.7</v>
          </cell>
          <cell r="I4417">
            <v>83.46</v>
          </cell>
          <cell r="J4417">
            <v>94.24</v>
          </cell>
          <cell r="K4417">
            <v>0</v>
          </cell>
          <cell r="L4417">
            <v>177.7</v>
          </cell>
        </row>
        <row r="4418">
          <cell r="A4418" t="str">
            <v>8120010324</v>
          </cell>
          <cell r="B4418">
            <v>18</v>
          </cell>
          <cell r="C4418" t="str">
            <v>81200103USD-640-24</v>
          </cell>
          <cell r="D4418" t="str">
            <v>Materiales de limpieza (Servicio de Limpieza)</v>
          </cell>
          <cell r="E4418">
            <v>97.56</v>
          </cell>
          <cell r="F4418">
            <v>97.56</v>
          </cell>
          <cell r="G4418">
            <v>0</v>
          </cell>
          <cell r="H4418">
            <v>195.12</v>
          </cell>
          <cell r="I4418">
            <v>97.56</v>
          </cell>
          <cell r="J4418">
            <v>97.56</v>
          </cell>
          <cell r="K4418">
            <v>0</v>
          </cell>
          <cell r="L4418">
            <v>195.12</v>
          </cell>
        </row>
        <row r="4419">
          <cell r="A4419" t="str">
            <v>8120010325</v>
          </cell>
          <cell r="B4419">
            <v>18</v>
          </cell>
          <cell r="C4419" t="str">
            <v>81200103USD-640-25</v>
          </cell>
          <cell r="D4419" t="str">
            <v>Materiales de limpieza (Servicio de Limpieza)</v>
          </cell>
          <cell r="E4419">
            <v>126.26</v>
          </cell>
          <cell r="F4419">
            <v>31.24</v>
          </cell>
          <cell r="G4419">
            <v>26.73</v>
          </cell>
          <cell r="H4419">
            <v>130.77000000000001</v>
          </cell>
          <cell r="I4419">
            <v>126.26</v>
          </cell>
          <cell r="J4419">
            <v>31.24</v>
          </cell>
          <cell r="K4419">
            <v>26.73</v>
          </cell>
          <cell r="L4419">
            <v>130.77000000000001</v>
          </cell>
        </row>
        <row r="4420">
          <cell r="A4420" t="str">
            <v>8120010326</v>
          </cell>
          <cell r="B4420">
            <v>18</v>
          </cell>
          <cell r="C4420" t="str">
            <v>81200103USD-640-26</v>
          </cell>
          <cell r="D4420" t="str">
            <v>Materiales de limpieza (Servicio de Limpieza)</v>
          </cell>
          <cell r="E4420">
            <v>92.56</v>
          </cell>
          <cell r="F4420">
            <v>69.36</v>
          </cell>
          <cell r="G4420">
            <v>0</v>
          </cell>
          <cell r="H4420">
            <v>161.91999999999999</v>
          </cell>
          <cell r="I4420">
            <v>92.56</v>
          </cell>
          <cell r="J4420">
            <v>69.36</v>
          </cell>
          <cell r="K4420">
            <v>0</v>
          </cell>
          <cell r="L4420">
            <v>161.91999999999999</v>
          </cell>
        </row>
        <row r="4421">
          <cell r="A4421" t="str">
            <v>8120010327</v>
          </cell>
          <cell r="B4421">
            <v>18</v>
          </cell>
          <cell r="C4421" t="str">
            <v>81200103USD-640-27</v>
          </cell>
          <cell r="D4421" t="str">
            <v>Materiales de limpieza (Servicio de Limpieza)</v>
          </cell>
          <cell r="E4421">
            <v>127.06</v>
          </cell>
          <cell r="F4421">
            <v>62.49</v>
          </cell>
          <cell r="G4421">
            <v>0</v>
          </cell>
          <cell r="H4421">
            <v>189.55</v>
          </cell>
          <cell r="I4421">
            <v>127.06</v>
          </cell>
          <cell r="J4421">
            <v>62.49</v>
          </cell>
          <cell r="K4421">
            <v>0</v>
          </cell>
          <cell r="L4421">
            <v>189.55</v>
          </cell>
        </row>
        <row r="4422">
          <cell r="A4422" t="str">
            <v>8120010331</v>
          </cell>
          <cell r="B4422">
            <v>18</v>
          </cell>
          <cell r="C4422" t="str">
            <v>81200103USD-640-31</v>
          </cell>
          <cell r="D4422" t="str">
            <v>Materiales de limpieza (Servicio de Limpieza)</v>
          </cell>
          <cell r="E4422">
            <v>91.36</v>
          </cell>
          <cell r="F4422">
            <v>40</v>
          </cell>
          <cell r="G4422">
            <v>31.8</v>
          </cell>
          <cell r="H4422">
            <v>99.56</v>
          </cell>
          <cell r="I4422">
            <v>91.36</v>
          </cell>
          <cell r="J4422">
            <v>40</v>
          </cell>
          <cell r="K4422">
            <v>31.8</v>
          </cell>
          <cell r="L4422">
            <v>99.56</v>
          </cell>
        </row>
        <row r="4423">
          <cell r="A4423" t="str">
            <v>8120010341</v>
          </cell>
          <cell r="B4423">
            <v>18</v>
          </cell>
          <cell r="C4423" t="str">
            <v>81200103USD-640-41</v>
          </cell>
          <cell r="D4423" t="str">
            <v>Materiales de limpieza (Servicio de Limpieza)</v>
          </cell>
          <cell r="E4423">
            <v>164.56</v>
          </cell>
          <cell r="F4423">
            <v>5.4</v>
          </cell>
          <cell r="G4423">
            <v>0.34</v>
          </cell>
          <cell r="H4423">
            <v>169.62</v>
          </cell>
          <cell r="I4423">
            <v>164.56</v>
          </cell>
          <cell r="J4423">
            <v>5.4</v>
          </cell>
          <cell r="K4423">
            <v>0.34</v>
          </cell>
          <cell r="L4423">
            <v>169.62</v>
          </cell>
        </row>
        <row r="4424">
          <cell r="A4424" t="str">
            <v>8120010358</v>
          </cell>
          <cell r="B4424">
            <v>18</v>
          </cell>
          <cell r="C4424" t="str">
            <v>81200103USD-640-58</v>
          </cell>
          <cell r="D4424" t="str">
            <v>Materiales de limpieza (Servicio de Limpieza)</v>
          </cell>
          <cell r="E4424">
            <v>107.36</v>
          </cell>
          <cell r="F4424">
            <v>28.11</v>
          </cell>
          <cell r="G4424">
            <v>0</v>
          </cell>
          <cell r="H4424">
            <v>135.47</v>
          </cell>
          <cell r="I4424">
            <v>107.36</v>
          </cell>
          <cell r="J4424">
            <v>28.11</v>
          </cell>
          <cell r="K4424">
            <v>0</v>
          </cell>
          <cell r="L4424">
            <v>135.47</v>
          </cell>
        </row>
        <row r="4425">
          <cell r="A4425" t="str">
            <v>8120010359</v>
          </cell>
          <cell r="B4425">
            <v>18</v>
          </cell>
          <cell r="C4425" t="str">
            <v>81200103USD-640-59</v>
          </cell>
          <cell r="D4425" t="str">
            <v>Materiales de limpieza (Servicio de Limpieza)</v>
          </cell>
          <cell r="E4425">
            <v>116.96</v>
          </cell>
          <cell r="F4425">
            <v>0</v>
          </cell>
          <cell r="G4425">
            <v>57.4</v>
          </cell>
          <cell r="H4425">
            <v>59.56</v>
          </cell>
          <cell r="I4425">
            <v>116.96</v>
          </cell>
          <cell r="J4425">
            <v>0</v>
          </cell>
          <cell r="K4425">
            <v>57.4</v>
          </cell>
          <cell r="L4425">
            <v>59.56</v>
          </cell>
        </row>
        <row r="4426">
          <cell r="A4426" t="str">
            <v>812002</v>
          </cell>
          <cell r="B4426">
            <v>6</v>
          </cell>
          <cell r="C4426">
            <v>812002</v>
          </cell>
          <cell r="D4426" t="str">
            <v>REPARACIÓN Y MANTENIMIENTO DE ACTIVO FIJO</v>
          </cell>
          <cell r="I4426">
            <v>448178.09</v>
          </cell>
          <cell r="J4426">
            <v>63313.07</v>
          </cell>
          <cell r="K4426">
            <v>11730.1</v>
          </cell>
          <cell r="L4426">
            <v>499761.06</v>
          </cell>
        </row>
        <row r="4427">
          <cell r="A4427" t="str">
            <v>81200201 U</v>
          </cell>
          <cell r="B4427">
            <v>12</v>
          </cell>
          <cell r="C4427" t="str">
            <v>81200201 USD</v>
          </cell>
          <cell r="D4427" t="str">
            <v>Edificios propios</v>
          </cell>
          <cell r="E4427">
            <v>22639.94</v>
          </cell>
          <cell r="F4427">
            <v>6844.76</v>
          </cell>
          <cell r="G4427">
            <v>180.8</v>
          </cell>
          <cell r="H4427">
            <v>29303.9</v>
          </cell>
          <cell r="I4427">
            <v>22639.94</v>
          </cell>
          <cell r="J4427">
            <v>6844.76</v>
          </cell>
          <cell r="K4427">
            <v>180.8</v>
          </cell>
          <cell r="L4427">
            <v>29303.9</v>
          </cell>
        </row>
        <row r="4428">
          <cell r="A4428" t="str">
            <v>8120020100</v>
          </cell>
          <cell r="B4428">
            <v>18</v>
          </cell>
          <cell r="C4428" t="str">
            <v>81200201USD-228-00</v>
          </cell>
          <cell r="D4428" t="str">
            <v>Edificios propios (Gastos de Mantenimientos y Reparaciones (IV) - Otros)</v>
          </cell>
          <cell r="E4428">
            <v>15678.71</v>
          </cell>
          <cell r="F4428">
            <v>3563.94</v>
          </cell>
          <cell r="G4428">
            <v>100.8</v>
          </cell>
          <cell r="H4428">
            <v>19141.849999999999</v>
          </cell>
          <cell r="I4428">
            <v>15678.71</v>
          </cell>
          <cell r="J4428">
            <v>3563.94</v>
          </cell>
          <cell r="K4428">
            <v>100.8</v>
          </cell>
          <cell r="L4428">
            <v>19141.849999999999</v>
          </cell>
        </row>
        <row r="4429">
          <cell r="A4429" t="str">
            <v>8120020102</v>
          </cell>
          <cell r="B4429">
            <v>18</v>
          </cell>
          <cell r="C4429" t="str">
            <v>81200201USD-228-02</v>
          </cell>
          <cell r="D4429" t="str">
            <v>Edificios propios (Gastos de Mantenimientos y Reparaciones (IV) - Otros)</v>
          </cell>
          <cell r="E4429">
            <v>2202.79</v>
          </cell>
          <cell r="F4429">
            <v>1021.37</v>
          </cell>
          <cell r="G4429">
            <v>0</v>
          </cell>
          <cell r="H4429">
            <v>3224.16</v>
          </cell>
          <cell r="I4429">
            <v>2202.79</v>
          </cell>
          <cell r="J4429">
            <v>1021.37</v>
          </cell>
          <cell r="K4429">
            <v>0</v>
          </cell>
          <cell r="L4429">
            <v>3224.16</v>
          </cell>
        </row>
        <row r="4430">
          <cell r="A4430" t="str">
            <v>8120020103</v>
          </cell>
          <cell r="B4430">
            <v>18</v>
          </cell>
          <cell r="C4430" t="str">
            <v>81200201USD-228-03</v>
          </cell>
          <cell r="D4430" t="str">
            <v>Edificios propios (Gastos de Mantenimientos y Reparaciones (IV) - Otros)</v>
          </cell>
          <cell r="E4430">
            <v>942.55</v>
          </cell>
          <cell r="F4430">
            <v>0</v>
          </cell>
          <cell r="G4430">
            <v>0</v>
          </cell>
          <cell r="H4430">
            <v>942.55</v>
          </cell>
          <cell r="I4430">
            <v>942.55</v>
          </cell>
          <cell r="J4430">
            <v>0</v>
          </cell>
          <cell r="K4430">
            <v>0</v>
          </cell>
          <cell r="L4430">
            <v>942.55</v>
          </cell>
        </row>
        <row r="4431">
          <cell r="A4431" t="str">
            <v>8120020105</v>
          </cell>
          <cell r="B4431">
            <v>18</v>
          </cell>
          <cell r="C4431" t="str">
            <v>81200201USD-228-05</v>
          </cell>
          <cell r="D4431" t="str">
            <v>Edificios propios (Gastos de Mantenimientos y Reparaciones (IV) - Otros)</v>
          </cell>
          <cell r="E4431">
            <v>670.33</v>
          </cell>
          <cell r="F4431">
            <v>0</v>
          </cell>
          <cell r="G4431">
            <v>0</v>
          </cell>
          <cell r="H4431">
            <v>670.33</v>
          </cell>
          <cell r="I4431">
            <v>670.33</v>
          </cell>
          <cell r="J4431">
            <v>0</v>
          </cell>
          <cell r="K4431">
            <v>0</v>
          </cell>
          <cell r="L4431">
            <v>670.33</v>
          </cell>
        </row>
        <row r="4432">
          <cell r="A4432" t="str">
            <v>8120020110</v>
          </cell>
          <cell r="B4432">
            <v>18</v>
          </cell>
          <cell r="C4432" t="str">
            <v>81200201USD-228-10</v>
          </cell>
          <cell r="D4432" t="str">
            <v>Edificios propios (Gastos de Mantenimientos y Reparaciones (IV) - Otros)</v>
          </cell>
          <cell r="E4432">
            <v>686.91</v>
          </cell>
          <cell r="F4432">
            <v>1192</v>
          </cell>
          <cell r="G4432">
            <v>0</v>
          </cell>
          <cell r="H4432">
            <v>1878.91</v>
          </cell>
          <cell r="I4432">
            <v>686.91</v>
          </cell>
          <cell r="J4432">
            <v>1192</v>
          </cell>
          <cell r="K4432">
            <v>0</v>
          </cell>
          <cell r="L4432">
            <v>1878.91</v>
          </cell>
        </row>
        <row r="4433">
          <cell r="A4433" t="str">
            <v>8120020122</v>
          </cell>
          <cell r="B4433">
            <v>18</v>
          </cell>
          <cell r="C4433" t="str">
            <v>81200201USD-228-22</v>
          </cell>
          <cell r="D4433" t="str">
            <v>Edificios propios (Gastos de Mantenimientos y Reparaciones (IV) - Otros)</v>
          </cell>
          <cell r="E4433">
            <v>1245.3399999999999</v>
          </cell>
          <cell r="F4433">
            <v>77.61</v>
          </cell>
          <cell r="G4433">
            <v>0</v>
          </cell>
          <cell r="H4433">
            <v>1322.95</v>
          </cell>
          <cell r="I4433">
            <v>1245.3399999999999</v>
          </cell>
          <cell r="J4433">
            <v>77.61</v>
          </cell>
          <cell r="K4433">
            <v>0</v>
          </cell>
          <cell r="L4433">
            <v>1322.95</v>
          </cell>
        </row>
        <row r="4434">
          <cell r="A4434" t="str">
            <v>8120020131</v>
          </cell>
          <cell r="B4434">
            <v>18</v>
          </cell>
          <cell r="C4434" t="str">
            <v>81200201USD-228-31</v>
          </cell>
          <cell r="D4434" t="str">
            <v>Edificios propios (Gastos de Mantenimientos y Reparaciones (IV) - Otros)</v>
          </cell>
          <cell r="E4434">
            <v>80</v>
          </cell>
          <cell r="F4434">
            <v>0</v>
          </cell>
          <cell r="G4434">
            <v>80</v>
          </cell>
          <cell r="H4434">
            <v>0</v>
          </cell>
          <cell r="I4434">
            <v>80</v>
          </cell>
          <cell r="J4434">
            <v>0</v>
          </cell>
          <cell r="K4434">
            <v>80</v>
          </cell>
          <cell r="L4434">
            <v>0</v>
          </cell>
        </row>
        <row r="4435">
          <cell r="A4435" t="str">
            <v>8120020141</v>
          </cell>
          <cell r="B4435">
            <v>18</v>
          </cell>
          <cell r="C4435" t="str">
            <v>81200201USD-228-41</v>
          </cell>
          <cell r="D4435" t="str">
            <v>Edificios propios (Gastos de Mantenimientos y Reparaciones (IV) - Otros)</v>
          </cell>
          <cell r="E4435">
            <v>1133.31</v>
          </cell>
          <cell r="F4435">
            <v>989.84</v>
          </cell>
          <cell r="G4435">
            <v>0</v>
          </cell>
          <cell r="H4435">
            <v>2123.15</v>
          </cell>
          <cell r="I4435">
            <v>1133.31</v>
          </cell>
          <cell r="J4435">
            <v>989.84</v>
          </cell>
          <cell r="K4435">
            <v>0</v>
          </cell>
          <cell r="L4435">
            <v>2123.15</v>
          </cell>
        </row>
        <row r="4436">
          <cell r="A4436" t="str">
            <v>81200202 U</v>
          </cell>
          <cell r="B4436">
            <v>12</v>
          </cell>
          <cell r="C4436" t="str">
            <v>81200202 USD</v>
          </cell>
          <cell r="D4436" t="str">
            <v>Equipo de computación</v>
          </cell>
          <cell r="E4436">
            <v>252673.58</v>
          </cell>
          <cell r="F4436">
            <v>38023.89</v>
          </cell>
          <cell r="G4436">
            <v>10996.25</v>
          </cell>
          <cell r="H4436">
            <v>279701.21999999997</v>
          </cell>
          <cell r="I4436">
            <v>252673.58</v>
          </cell>
          <cell r="J4436">
            <v>38023.89</v>
          </cell>
          <cell r="K4436">
            <v>10996.25</v>
          </cell>
          <cell r="L4436">
            <v>279701.21999999997</v>
          </cell>
        </row>
        <row r="4437">
          <cell r="A4437" t="str">
            <v>8120020200</v>
          </cell>
          <cell r="B4437">
            <v>18</v>
          </cell>
          <cell r="C4437" t="str">
            <v>81200202USD-224-00</v>
          </cell>
          <cell r="D4437" t="str">
            <v>Equipo de computación (Gastos por Mantenimientos y Reparaciones (VI) - Equp. Com</v>
          </cell>
          <cell r="E4437">
            <v>230727.04000000001</v>
          </cell>
          <cell r="F4437">
            <v>34688.93</v>
          </cell>
          <cell r="G4437">
            <v>10996.25</v>
          </cell>
          <cell r="H4437">
            <v>254419.72</v>
          </cell>
          <cell r="I4437">
            <v>230727.04000000001</v>
          </cell>
          <cell r="J4437">
            <v>34688.93</v>
          </cell>
          <cell r="K4437">
            <v>10996.25</v>
          </cell>
          <cell r="L4437">
            <v>254419.72</v>
          </cell>
        </row>
        <row r="4438">
          <cell r="A4438" t="str">
            <v>8120020201</v>
          </cell>
          <cell r="B4438">
            <v>18</v>
          </cell>
          <cell r="C4438" t="str">
            <v>81200202USD-224-01</v>
          </cell>
          <cell r="D4438" t="str">
            <v>Equipo de computación (Gastos por Mantenimientos y Reparaciones (VI) - Equp. Com</v>
          </cell>
          <cell r="E4438">
            <v>708.79</v>
          </cell>
          <cell r="F4438">
            <v>263.51</v>
          </cell>
          <cell r="G4438">
            <v>0</v>
          </cell>
          <cell r="H4438">
            <v>972.3</v>
          </cell>
          <cell r="I4438">
            <v>708.79</v>
          </cell>
          <cell r="J4438">
            <v>263.51</v>
          </cell>
          <cell r="K4438">
            <v>0</v>
          </cell>
          <cell r="L4438">
            <v>972.3</v>
          </cell>
        </row>
        <row r="4439">
          <cell r="A4439" t="str">
            <v>8120020202</v>
          </cell>
          <cell r="B4439">
            <v>18</v>
          </cell>
          <cell r="C4439" t="str">
            <v>81200202USD-224-02</v>
          </cell>
          <cell r="D4439" t="str">
            <v>Equipo de computación (Gastos por Mantenimientos y Reparaciones (VI) - Equp. Com</v>
          </cell>
          <cell r="E4439">
            <v>623.76</v>
          </cell>
          <cell r="F4439">
            <v>236.19</v>
          </cell>
          <cell r="G4439">
            <v>0</v>
          </cell>
          <cell r="H4439">
            <v>859.95</v>
          </cell>
          <cell r="I4439">
            <v>623.76</v>
          </cell>
          <cell r="J4439">
            <v>236.19</v>
          </cell>
          <cell r="K4439">
            <v>0</v>
          </cell>
          <cell r="L4439">
            <v>859.95</v>
          </cell>
        </row>
        <row r="4440">
          <cell r="A4440" t="str">
            <v>8120020203</v>
          </cell>
          <cell r="B4440">
            <v>18</v>
          </cell>
          <cell r="C4440" t="str">
            <v>81200202USD-224-03</v>
          </cell>
          <cell r="D4440" t="str">
            <v>Equipo de computación (Gastos por Mantenimientos y Reparaciones (VI) - Equp. Com</v>
          </cell>
          <cell r="E4440">
            <v>1501.04</v>
          </cell>
          <cell r="F4440">
            <v>520.70000000000005</v>
          </cell>
          <cell r="G4440">
            <v>0</v>
          </cell>
          <cell r="H4440">
            <v>2021.74</v>
          </cell>
          <cell r="I4440">
            <v>1501.04</v>
          </cell>
          <cell r="J4440">
            <v>520.70000000000005</v>
          </cell>
          <cell r="K4440">
            <v>0</v>
          </cell>
          <cell r="L4440">
            <v>2021.74</v>
          </cell>
        </row>
        <row r="4441">
          <cell r="A4441" t="str">
            <v>8120020204</v>
          </cell>
          <cell r="B4441">
            <v>18</v>
          </cell>
          <cell r="C4441" t="str">
            <v>81200202USD-224-04</v>
          </cell>
          <cell r="D4441" t="str">
            <v>Equipo de computación (Gastos por Mantenimientos y Reparaciones (VI) - Equp. Com</v>
          </cell>
          <cell r="E4441">
            <v>429.76</v>
          </cell>
          <cell r="F4441">
            <v>211.45</v>
          </cell>
          <cell r="G4441">
            <v>0</v>
          </cell>
          <cell r="H4441">
            <v>641.21</v>
          </cell>
          <cell r="I4441">
            <v>429.76</v>
          </cell>
          <cell r="J4441">
            <v>211.45</v>
          </cell>
          <cell r="K4441">
            <v>0</v>
          </cell>
          <cell r="L4441">
            <v>641.21</v>
          </cell>
        </row>
        <row r="4442">
          <cell r="A4442" t="str">
            <v>8120020205</v>
          </cell>
          <cell r="B4442">
            <v>18</v>
          </cell>
          <cell r="C4442" t="str">
            <v>81200202USD-224-05</v>
          </cell>
          <cell r="D4442" t="str">
            <v>Equipo de computación (Gastos por Mantenimientos y Reparaciones (VI) - Equp. Com</v>
          </cell>
          <cell r="E4442">
            <v>1042.2</v>
          </cell>
          <cell r="F4442">
            <v>62.96</v>
          </cell>
          <cell r="G4442">
            <v>0</v>
          </cell>
          <cell r="H4442">
            <v>1105.1600000000001</v>
          </cell>
          <cell r="I4442">
            <v>1042.2</v>
          </cell>
          <cell r="J4442">
            <v>62.96</v>
          </cell>
          <cell r="K4442">
            <v>0</v>
          </cell>
          <cell r="L4442">
            <v>1105.1600000000001</v>
          </cell>
        </row>
        <row r="4443">
          <cell r="A4443" t="str">
            <v>8120020207</v>
          </cell>
          <cell r="B4443">
            <v>18</v>
          </cell>
          <cell r="C4443" t="str">
            <v>81200202USD-224-07</v>
          </cell>
          <cell r="D4443" t="str">
            <v>Equipo de computación (Gastos por Mantenimientos y Reparaciones (VI) - Equp. Com</v>
          </cell>
          <cell r="E4443">
            <v>517.25</v>
          </cell>
          <cell r="F4443">
            <v>237.37</v>
          </cell>
          <cell r="G4443">
            <v>0</v>
          </cell>
          <cell r="H4443">
            <v>754.62</v>
          </cell>
          <cell r="I4443">
            <v>517.25</v>
          </cell>
          <cell r="J4443">
            <v>237.37</v>
          </cell>
          <cell r="K4443">
            <v>0</v>
          </cell>
          <cell r="L4443">
            <v>754.62</v>
          </cell>
        </row>
        <row r="4444">
          <cell r="A4444" t="str">
            <v>8120020208</v>
          </cell>
          <cell r="B4444">
            <v>18</v>
          </cell>
          <cell r="C4444" t="str">
            <v>81200202USD-224-08</v>
          </cell>
          <cell r="D4444" t="str">
            <v>Equipo de computación (Gastos por Mantenimientos y Reparaciones (VI) - Equp. Com</v>
          </cell>
          <cell r="E4444">
            <v>947.88</v>
          </cell>
          <cell r="F4444">
            <v>53.86</v>
          </cell>
          <cell r="G4444">
            <v>0</v>
          </cell>
          <cell r="H4444">
            <v>1001.74</v>
          </cell>
          <cell r="I4444">
            <v>947.88</v>
          </cell>
          <cell r="J4444">
            <v>53.86</v>
          </cell>
          <cell r="K4444">
            <v>0</v>
          </cell>
          <cell r="L4444">
            <v>1001.74</v>
          </cell>
        </row>
        <row r="4445">
          <cell r="A4445" t="str">
            <v>8120020210</v>
          </cell>
          <cell r="B4445">
            <v>18</v>
          </cell>
          <cell r="C4445" t="str">
            <v>81200202USD-224-10</v>
          </cell>
          <cell r="D4445" t="str">
            <v>Equipo de computación (Gastos por Mantenimientos y Reparaciones (VI) - Equp. Com</v>
          </cell>
          <cell r="E4445">
            <v>1600.97</v>
          </cell>
          <cell r="F4445">
            <v>157.37</v>
          </cell>
          <cell r="G4445">
            <v>0</v>
          </cell>
          <cell r="H4445">
            <v>1758.34</v>
          </cell>
          <cell r="I4445">
            <v>1600.97</v>
          </cell>
          <cell r="J4445">
            <v>157.37</v>
          </cell>
          <cell r="K4445">
            <v>0</v>
          </cell>
          <cell r="L4445">
            <v>1758.34</v>
          </cell>
        </row>
        <row r="4446">
          <cell r="A4446" t="str">
            <v>8120020211</v>
          </cell>
          <cell r="B4446">
            <v>18</v>
          </cell>
          <cell r="C4446" t="str">
            <v>81200202USD-224-11</v>
          </cell>
          <cell r="D4446" t="str">
            <v>Equipo de computación (Gastos por Mantenimientos y Reparaciones (VI) - Equp. Com</v>
          </cell>
          <cell r="E4446">
            <v>1110.24</v>
          </cell>
          <cell r="F4446">
            <v>47.8</v>
          </cell>
          <cell r="G4446">
            <v>0</v>
          </cell>
          <cell r="H4446">
            <v>1158.04</v>
          </cell>
          <cell r="I4446">
            <v>1110.24</v>
          </cell>
          <cell r="J4446">
            <v>47.8</v>
          </cell>
          <cell r="K4446">
            <v>0</v>
          </cell>
          <cell r="L4446">
            <v>1158.04</v>
          </cell>
        </row>
        <row r="4447">
          <cell r="A4447" t="str">
            <v>8120020212</v>
          </cell>
          <cell r="B4447">
            <v>18</v>
          </cell>
          <cell r="C4447" t="str">
            <v>81200202USD-224-12</v>
          </cell>
          <cell r="D4447" t="str">
            <v>Equipo de computación (Gastos por Mantenimientos y Reparaciones (VI) - Equp. Com</v>
          </cell>
          <cell r="E4447">
            <v>1503.59</v>
          </cell>
          <cell r="F4447">
            <v>235.61</v>
          </cell>
          <cell r="G4447">
            <v>0</v>
          </cell>
          <cell r="H4447">
            <v>1739.2</v>
          </cell>
          <cell r="I4447">
            <v>1503.59</v>
          </cell>
          <cell r="J4447">
            <v>235.61</v>
          </cell>
          <cell r="K4447">
            <v>0</v>
          </cell>
          <cell r="L4447">
            <v>1739.2</v>
          </cell>
        </row>
        <row r="4448">
          <cell r="A4448" t="str">
            <v>8120020213</v>
          </cell>
          <cell r="B4448">
            <v>18</v>
          </cell>
          <cell r="C4448" t="str">
            <v>81200202USD-224-13</v>
          </cell>
          <cell r="D4448" t="str">
            <v>Equipo de computación (Gastos por Mantenimientos y Reparaciones (VI) - Equp. Com</v>
          </cell>
          <cell r="E4448">
            <v>1006.88</v>
          </cell>
          <cell r="F4448">
            <v>221.85</v>
          </cell>
          <cell r="G4448">
            <v>0</v>
          </cell>
          <cell r="H4448">
            <v>1228.73</v>
          </cell>
          <cell r="I4448">
            <v>1006.88</v>
          </cell>
          <cell r="J4448">
            <v>221.85</v>
          </cell>
          <cell r="K4448">
            <v>0</v>
          </cell>
          <cell r="L4448">
            <v>1228.73</v>
          </cell>
        </row>
        <row r="4449">
          <cell r="A4449" t="str">
            <v>8120020217</v>
          </cell>
          <cell r="B4449">
            <v>18</v>
          </cell>
          <cell r="C4449" t="str">
            <v>81200202USD-224-17</v>
          </cell>
          <cell r="D4449" t="str">
            <v>Equipo de computación (Gastos por Mantenimientos y Reparaciones (VI) - Equp. Com</v>
          </cell>
          <cell r="E4449">
            <v>1458.23</v>
          </cell>
          <cell r="F4449">
            <v>202.1</v>
          </cell>
          <cell r="G4449">
            <v>0</v>
          </cell>
          <cell r="H4449">
            <v>1660.33</v>
          </cell>
          <cell r="I4449">
            <v>1458.23</v>
          </cell>
          <cell r="J4449">
            <v>202.1</v>
          </cell>
          <cell r="K4449">
            <v>0</v>
          </cell>
          <cell r="L4449">
            <v>1660.33</v>
          </cell>
        </row>
        <row r="4450">
          <cell r="A4450" t="str">
            <v>8120020218</v>
          </cell>
          <cell r="B4450">
            <v>18</v>
          </cell>
          <cell r="C4450" t="str">
            <v>81200202USD-224-18</v>
          </cell>
          <cell r="D4450" t="str">
            <v>Equipo de computación (Gastos por Mantenimientos y Reparaciones (VI) - Equp. Com</v>
          </cell>
          <cell r="E4450">
            <v>880.72</v>
          </cell>
          <cell r="F4450">
            <v>56.13</v>
          </cell>
          <cell r="G4450">
            <v>0</v>
          </cell>
          <cell r="H4450">
            <v>936.85</v>
          </cell>
          <cell r="I4450">
            <v>880.72</v>
          </cell>
          <cell r="J4450">
            <v>56.13</v>
          </cell>
          <cell r="K4450">
            <v>0</v>
          </cell>
          <cell r="L4450">
            <v>936.85</v>
          </cell>
        </row>
        <row r="4451">
          <cell r="A4451" t="str">
            <v>8120020219</v>
          </cell>
          <cell r="B4451">
            <v>18</v>
          </cell>
          <cell r="C4451" t="str">
            <v>81200202USD-224-19</v>
          </cell>
          <cell r="D4451" t="str">
            <v>Equipo de computación (Gastos por Mantenimientos y Reparaciones (VI) - Equp. Com</v>
          </cell>
          <cell r="E4451">
            <v>1082.22</v>
          </cell>
          <cell r="F4451">
            <v>272.52</v>
          </cell>
          <cell r="G4451">
            <v>0</v>
          </cell>
          <cell r="H4451">
            <v>1354.74</v>
          </cell>
          <cell r="I4451">
            <v>1082.22</v>
          </cell>
          <cell r="J4451">
            <v>272.52</v>
          </cell>
          <cell r="K4451">
            <v>0</v>
          </cell>
          <cell r="L4451">
            <v>1354.74</v>
          </cell>
        </row>
        <row r="4452">
          <cell r="A4452" t="str">
            <v>8120020222</v>
          </cell>
          <cell r="B4452">
            <v>18</v>
          </cell>
          <cell r="C4452" t="str">
            <v>81200202USD-224-22</v>
          </cell>
          <cell r="D4452" t="str">
            <v>Equipo de computación (Gastos por Mantenimientos y Reparaciones (VI) - Equp. Com</v>
          </cell>
          <cell r="E4452">
            <v>1188.52</v>
          </cell>
          <cell r="F4452">
            <v>0</v>
          </cell>
          <cell r="G4452">
            <v>0</v>
          </cell>
          <cell r="H4452">
            <v>1188.52</v>
          </cell>
          <cell r="I4452">
            <v>1188.52</v>
          </cell>
          <cell r="J4452">
            <v>0</v>
          </cell>
          <cell r="K4452">
            <v>0</v>
          </cell>
          <cell r="L4452">
            <v>1188.52</v>
          </cell>
        </row>
        <row r="4453">
          <cell r="A4453" t="str">
            <v>8120020223</v>
          </cell>
          <cell r="B4453">
            <v>18</v>
          </cell>
          <cell r="C4453" t="str">
            <v>81200202USD-224-23</v>
          </cell>
          <cell r="D4453" t="str">
            <v>Equipo de computación (Gastos por Mantenimientos y Reparaciones (VI) - Equp. Com</v>
          </cell>
          <cell r="E4453">
            <v>768.93</v>
          </cell>
          <cell r="F4453">
            <v>43.96</v>
          </cell>
          <cell r="G4453">
            <v>0</v>
          </cell>
          <cell r="H4453">
            <v>812.89</v>
          </cell>
          <cell r="I4453">
            <v>768.93</v>
          </cell>
          <cell r="J4453">
            <v>43.96</v>
          </cell>
          <cell r="K4453">
            <v>0</v>
          </cell>
          <cell r="L4453">
            <v>812.89</v>
          </cell>
        </row>
        <row r="4454">
          <cell r="A4454" t="str">
            <v>8120020224</v>
          </cell>
          <cell r="B4454">
            <v>18</v>
          </cell>
          <cell r="C4454" t="str">
            <v>81200202USD-224-24</v>
          </cell>
          <cell r="D4454" t="str">
            <v>Equipo de computación (Gastos por Mantenimientos y Reparaciones (VI) - Equp. Com</v>
          </cell>
          <cell r="E4454">
            <v>1412.79</v>
          </cell>
          <cell r="F4454">
            <v>0</v>
          </cell>
          <cell r="G4454">
            <v>0</v>
          </cell>
          <cell r="H4454">
            <v>1412.79</v>
          </cell>
          <cell r="I4454">
            <v>1412.79</v>
          </cell>
          <cell r="J4454">
            <v>0</v>
          </cell>
          <cell r="K4454">
            <v>0</v>
          </cell>
          <cell r="L4454">
            <v>1412.79</v>
          </cell>
        </row>
        <row r="4455">
          <cell r="A4455" t="str">
            <v>8120020225</v>
          </cell>
          <cell r="B4455">
            <v>18</v>
          </cell>
          <cell r="C4455" t="str">
            <v>81200202USD-224-25</v>
          </cell>
          <cell r="D4455" t="str">
            <v>Equipo de computación (Gastos por Mantenimientos y Reparaciones (VI) - Equp. Com</v>
          </cell>
          <cell r="E4455">
            <v>942.97</v>
          </cell>
          <cell r="F4455">
            <v>31.88</v>
          </cell>
          <cell r="G4455">
            <v>0</v>
          </cell>
          <cell r="H4455">
            <v>974.85</v>
          </cell>
          <cell r="I4455">
            <v>942.97</v>
          </cell>
          <cell r="J4455">
            <v>31.88</v>
          </cell>
          <cell r="K4455">
            <v>0</v>
          </cell>
          <cell r="L4455">
            <v>974.85</v>
          </cell>
        </row>
        <row r="4456">
          <cell r="A4456" t="str">
            <v>8120020226</v>
          </cell>
          <cell r="B4456">
            <v>18</v>
          </cell>
          <cell r="C4456" t="str">
            <v>81200202USD-224-26</v>
          </cell>
          <cell r="D4456" t="str">
            <v>Equipo de computación (Gastos por Mantenimientos y Reparaciones (VI) - Equp. Com</v>
          </cell>
          <cell r="E4456">
            <v>1039.6600000000001</v>
          </cell>
          <cell r="F4456">
            <v>191.93</v>
          </cell>
          <cell r="G4456">
            <v>0</v>
          </cell>
          <cell r="H4456">
            <v>1231.5899999999999</v>
          </cell>
          <cell r="I4456">
            <v>1039.6600000000001</v>
          </cell>
          <cell r="J4456">
            <v>191.93</v>
          </cell>
          <cell r="K4456">
            <v>0</v>
          </cell>
          <cell r="L4456">
            <v>1231.5899999999999</v>
          </cell>
        </row>
        <row r="4457">
          <cell r="A4457" t="str">
            <v>8120020227</v>
          </cell>
          <cell r="B4457">
            <v>18</v>
          </cell>
          <cell r="C4457" t="str">
            <v>81200202USD-224-27</v>
          </cell>
          <cell r="D4457" t="str">
            <v>Equipo de computación (Gastos por Mantenimientos y Reparaciones (VI) - Equp. Com</v>
          </cell>
          <cell r="E4457">
            <v>862.76</v>
          </cell>
          <cell r="F4457">
            <v>264.11</v>
          </cell>
          <cell r="G4457">
            <v>0</v>
          </cell>
          <cell r="H4457">
            <v>1126.8699999999999</v>
          </cell>
          <cell r="I4457">
            <v>862.76</v>
          </cell>
          <cell r="J4457">
            <v>264.11</v>
          </cell>
          <cell r="K4457">
            <v>0</v>
          </cell>
          <cell r="L4457">
            <v>1126.8699999999999</v>
          </cell>
        </row>
        <row r="4458">
          <cell r="A4458" t="str">
            <v>8120020231</v>
          </cell>
          <cell r="B4458">
            <v>18</v>
          </cell>
          <cell r="C4458" t="str">
            <v>81200202USD-224-31</v>
          </cell>
          <cell r="D4458" t="str">
            <v>Equipo de computación (Gastos por Mantenimientos y Reparaciones (VI) - Equp. Com</v>
          </cell>
          <cell r="E4458">
            <v>414.14</v>
          </cell>
          <cell r="F4458">
            <v>23.66</v>
          </cell>
          <cell r="G4458">
            <v>0</v>
          </cell>
          <cell r="H4458">
            <v>437.8</v>
          </cell>
          <cell r="I4458">
            <v>414.14</v>
          </cell>
          <cell r="J4458">
            <v>23.66</v>
          </cell>
          <cell r="K4458">
            <v>0</v>
          </cell>
          <cell r="L4458">
            <v>437.8</v>
          </cell>
        </row>
        <row r="4459">
          <cell r="A4459" t="str">
            <v>8120020241</v>
          </cell>
          <cell r="B4459">
            <v>18</v>
          </cell>
          <cell r="C4459" t="str">
            <v>81200202USD-224-41</v>
          </cell>
          <cell r="D4459" t="str">
            <v>Equipo de computación (Gastos por Mantenimientos y Reparaciones (VI) - Equp. Com</v>
          </cell>
          <cell r="E4459">
            <v>903.24</v>
          </cell>
          <cell r="F4459">
            <v>0</v>
          </cell>
          <cell r="G4459">
            <v>0</v>
          </cell>
          <cell r="H4459">
            <v>903.24</v>
          </cell>
          <cell r="I4459">
            <v>903.24</v>
          </cell>
          <cell r="J4459">
            <v>0</v>
          </cell>
          <cell r="K4459">
            <v>0</v>
          </cell>
          <cell r="L4459">
            <v>903.24</v>
          </cell>
        </row>
        <row r="4460">
          <cell r="A4460" t="str">
            <v>81200203 U</v>
          </cell>
          <cell r="B4460">
            <v>12</v>
          </cell>
          <cell r="C4460" t="str">
            <v>81200203 USD</v>
          </cell>
          <cell r="D4460" t="str">
            <v>Vehículos</v>
          </cell>
          <cell r="E4460">
            <v>22546.97</v>
          </cell>
          <cell r="F4460">
            <v>6507.52</v>
          </cell>
          <cell r="G4460">
            <v>528.04999999999995</v>
          </cell>
          <cell r="H4460">
            <v>28526.44</v>
          </cell>
          <cell r="I4460">
            <v>22546.97</v>
          </cell>
          <cell r="J4460">
            <v>6507.52</v>
          </cell>
          <cell r="K4460">
            <v>528.04999999999995</v>
          </cell>
          <cell r="L4460">
            <v>28526.44</v>
          </cell>
        </row>
        <row r="4461">
          <cell r="A4461" t="str">
            <v>8120020300</v>
          </cell>
          <cell r="B4461">
            <v>18</v>
          </cell>
          <cell r="C4461" t="str">
            <v>81200203USD-225-00</v>
          </cell>
          <cell r="D4461" t="str">
            <v>Vehículos (Gastos de Mantenimientos y Reparaciones (I) - Vehiculos)</v>
          </cell>
          <cell r="E4461">
            <v>22431.93</v>
          </cell>
          <cell r="F4461">
            <v>6507.52</v>
          </cell>
          <cell r="G4461">
            <v>528.04999999999995</v>
          </cell>
          <cell r="H4461">
            <v>28411.4</v>
          </cell>
          <cell r="I4461">
            <v>22431.93</v>
          </cell>
          <cell r="J4461">
            <v>6507.52</v>
          </cell>
          <cell r="K4461">
            <v>528.04999999999995</v>
          </cell>
          <cell r="L4461">
            <v>28411.4</v>
          </cell>
        </row>
        <row r="4462">
          <cell r="A4462" t="str">
            <v>8120020308</v>
          </cell>
          <cell r="B4462">
            <v>18</v>
          </cell>
          <cell r="C4462" t="str">
            <v>81200203USD-225-08</v>
          </cell>
          <cell r="D4462" t="str">
            <v>Vehículos (Gastos de Mantenimientos y Reparaciones (I) - Vehiculos)</v>
          </cell>
          <cell r="E4462">
            <v>115.04</v>
          </cell>
          <cell r="F4462">
            <v>0</v>
          </cell>
          <cell r="G4462">
            <v>0</v>
          </cell>
          <cell r="H4462">
            <v>115.04</v>
          </cell>
          <cell r="I4462">
            <v>115.04</v>
          </cell>
          <cell r="J4462">
            <v>0</v>
          </cell>
          <cell r="K4462">
            <v>0</v>
          </cell>
          <cell r="L4462">
            <v>115.04</v>
          </cell>
        </row>
        <row r="4463">
          <cell r="A4463" t="str">
            <v>81200204 U</v>
          </cell>
          <cell r="B4463">
            <v>12</v>
          </cell>
          <cell r="C4463" t="str">
            <v>81200204 USD</v>
          </cell>
          <cell r="D4463" t="str">
            <v>Mobiliario y equipo de oficina</v>
          </cell>
          <cell r="E4463">
            <v>150317.6</v>
          </cell>
          <cell r="F4463">
            <v>11936.9</v>
          </cell>
          <cell r="G4463">
            <v>25</v>
          </cell>
          <cell r="H4463">
            <v>162229.5</v>
          </cell>
          <cell r="I4463">
            <v>150317.6</v>
          </cell>
          <cell r="J4463">
            <v>11936.9</v>
          </cell>
          <cell r="K4463">
            <v>25</v>
          </cell>
          <cell r="L4463">
            <v>162229.5</v>
          </cell>
        </row>
        <row r="4464">
          <cell r="A4464" t="str">
            <v>8120020400</v>
          </cell>
          <cell r="B4464">
            <v>18</v>
          </cell>
          <cell r="C4464" t="str">
            <v>81200204USD-226-00</v>
          </cell>
          <cell r="D4464" t="str">
            <v>Mobiliario y equipo de oficina (Gastos de Mantenimientos y Reparaciones (II) - G</v>
          </cell>
          <cell r="E4464">
            <v>48546.3</v>
          </cell>
          <cell r="F4464">
            <v>3041.19</v>
          </cell>
          <cell r="G4464">
            <v>25</v>
          </cell>
          <cell r="H4464">
            <v>51562.49</v>
          </cell>
          <cell r="I4464">
            <v>48546.3</v>
          </cell>
          <cell r="J4464">
            <v>3041.19</v>
          </cell>
          <cell r="K4464">
            <v>25</v>
          </cell>
          <cell r="L4464">
            <v>51562.49</v>
          </cell>
        </row>
        <row r="4465">
          <cell r="A4465" t="str">
            <v>8120020401</v>
          </cell>
          <cell r="B4465">
            <v>18</v>
          </cell>
          <cell r="C4465" t="str">
            <v>81200204USD-226-01</v>
          </cell>
          <cell r="D4465" t="str">
            <v>Mobiliario y equipo de oficina (Gastos de Mantenimientos y Reparaciones (II) - G</v>
          </cell>
          <cell r="E4465">
            <v>1588.7</v>
          </cell>
          <cell r="F4465">
            <v>137.5</v>
          </cell>
          <cell r="G4465">
            <v>0</v>
          </cell>
          <cell r="H4465">
            <v>1726.2</v>
          </cell>
          <cell r="I4465">
            <v>1588.7</v>
          </cell>
          <cell r="J4465">
            <v>137.5</v>
          </cell>
          <cell r="K4465">
            <v>0</v>
          </cell>
          <cell r="L4465">
            <v>1726.2</v>
          </cell>
        </row>
        <row r="4466">
          <cell r="A4466" t="str">
            <v>8120020402</v>
          </cell>
          <cell r="B4466">
            <v>18</v>
          </cell>
          <cell r="C4466" t="str">
            <v>81200204USD-226-02</v>
          </cell>
          <cell r="D4466" t="str">
            <v>Mobiliario y equipo de oficina (Gastos de Mantenimientos y Reparaciones (II) - G</v>
          </cell>
          <cell r="E4466">
            <v>3198.38</v>
          </cell>
          <cell r="F4466">
            <v>207</v>
          </cell>
          <cell r="G4466">
            <v>0</v>
          </cell>
          <cell r="H4466">
            <v>3405.38</v>
          </cell>
          <cell r="I4466">
            <v>3198.38</v>
          </cell>
          <cell r="J4466">
            <v>207</v>
          </cell>
          <cell r="K4466">
            <v>0</v>
          </cell>
          <cell r="L4466">
            <v>3405.38</v>
          </cell>
        </row>
        <row r="4467">
          <cell r="A4467" t="str">
            <v>8120020403</v>
          </cell>
          <cell r="B4467">
            <v>18</v>
          </cell>
          <cell r="C4467" t="str">
            <v>81200204USD-226-03</v>
          </cell>
          <cell r="D4467" t="str">
            <v>Mobiliario y equipo de oficina (Gastos de Mantenimientos y Reparaciones (II) - G</v>
          </cell>
          <cell r="E4467">
            <v>5717.12</v>
          </cell>
          <cell r="F4467">
            <v>691</v>
          </cell>
          <cell r="G4467">
            <v>0</v>
          </cell>
          <cell r="H4467">
            <v>6408.12</v>
          </cell>
          <cell r="I4467">
            <v>5717.12</v>
          </cell>
          <cell r="J4467">
            <v>691</v>
          </cell>
          <cell r="K4467">
            <v>0</v>
          </cell>
          <cell r="L4467">
            <v>6408.12</v>
          </cell>
        </row>
        <row r="4468">
          <cell r="A4468" t="str">
            <v>8120020404</v>
          </cell>
          <cell r="B4468">
            <v>18</v>
          </cell>
          <cell r="C4468" t="str">
            <v>81200204USD-226-04</v>
          </cell>
          <cell r="D4468" t="str">
            <v>Mobiliario y equipo de oficina (Gastos de Mantenimientos y Reparaciones (II) - G</v>
          </cell>
          <cell r="E4468">
            <v>2857.4</v>
          </cell>
          <cell r="F4468">
            <v>215</v>
          </cell>
          <cell r="G4468">
            <v>0</v>
          </cell>
          <cell r="H4468">
            <v>3072.4</v>
          </cell>
          <cell r="I4468">
            <v>2857.4</v>
          </cell>
          <cell r="J4468">
            <v>215</v>
          </cell>
          <cell r="K4468">
            <v>0</v>
          </cell>
          <cell r="L4468">
            <v>3072.4</v>
          </cell>
        </row>
        <row r="4469">
          <cell r="A4469" t="str">
            <v>8120020405</v>
          </cell>
          <cell r="B4469">
            <v>18</v>
          </cell>
          <cell r="C4469" t="str">
            <v>81200204USD-226-05</v>
          </cell>
          <cell r="D4469" t="str">
            <v>Mobiliario y equipo de oficina (Gastos de Mantenimientos y Reparaciones (II) - G</v>
          </cell>
          <cell r="E4469">
            <v>3208.94</v>
          </cell>
          <cell r="F4469">
            <v>249</v>
          </cell>
          <cell r="G4469">
            <v>0</v>
          </cell>
          <cell r="H4469">
            <v>3457.94</v>
          </cell>
          <cell r="I4469">
            <v>3208.94</v>
          </cell>
          <cell r="J4469">
            <v>249</v>
          </cell>
          <cell r="K4469">
            <v>0</v>
          </cell>
          <cell r="L4469">
            <v>3457.94</v>
          </cell>
        </row>
        <row r="4470">
          <cell r="A4470" t="str">
            <v>8120020407</v>
          </cell>
          <cell r="B4470">
            <v>18</v>
          </cell>
          <cell r="C4470" t="str">
            <v>81200204USD-226-07</v>
          </cell>
          <cell r="D4470" t="str">
            <v>Mobiliario y equipo de oficina (Gastos de Mantenimientos y Reparaciones (II) - G</v>
          </cell>
          <cell r="E4470">
            <v>6397.12</v>
          </cell>
          <cell r="F4470">
            <v>310</v>
          </cell>
          <cell r="G4470">
            <v>0</v>
          </cell>
          <cell r="H4470">
            <v>6707.12</v>
          </cell>
          <cell r="I4470">
            <v>6397.12</v>
          </cell>
          <cell r="J4470">
            <v>310</v>
          </cell>
          <cell r="K4470">
            <v>0</v>
          </cell>
          <cell r="L4470">
            <v>6707.12</v>
          </cell>
        </row>
        <row r="4471">
          <cell r="A4471" t="str">
            <v>8120020408</v>
          </cell>
          <cell r="B4471">
            <v>18</v>
          </cell>
          <cell r="C4471" t="str">
            <v>81200204USD-226-08</v>
          </cell>
          <cell r="D4471" t="str">
            <v>Mobiliario y equipo de oficina (Gastos de Mantenimientos y Reparaciones (II) - G</v>
          </cell>
          <cell r="E4471">
            <v>6897.03</v>
          </cell>
          <cell r="F4471">
            <v>299.5</v>
          </cell>
          <cell r="G4471">
            <v>0</v>
          </cell>
          <cell r="H4471">
            <v>7196.53</v>
          </cell>
          <cell r="I4471">
            <v>6897.03</v>
          </cell>
          <cell r="J4471">
            <v>299.5</v>
          </cell>
          <cell r="K4471">
            <v>0</v>
          </cell>
          <cell r="L4471">
            <v>7196.53</v>
          </cell>
        </row>
        <row r="4472">
          <cell r="A4472" t="str">
            <v>8120020410</v>
          </cell>
          <cell r="B4472">
            <v>18</v>
          </cell>
          <cell r="C4472" t="str">
            <v>81200204USD-226-10</v>
          </cell>
          <cell r="D4472" t="str">
            <v>Mobiliario y equipo de oficina (Gastos de Mantenimientos y Reparaciones (II) - G</v>
          </cell>
          <cell r="E4472">
            <v>2613.96</v>
          </cell>
          <cell r="F4472">
            <v>178</v>
          </cell>
          <cell r="G4472">
            <v>0</v>
          </cell>
          <cell r="H4472">
            <v>2791.96</v>
          </cell>
          <cell r="I4472">
            <v>2613.96</v>
          </cell>
          <cell r="J4472">
            <v>178</v>
          </cell>
          <cell r="K4472">
            <v>0</v>
          </cell>
          <cell r="L4472">
            <v>2791.96</v>
          </cell>
        </row>
        <row r="4473">
          <cell r="A4473" t="str">
            <v>8120020411</v>
          </cell>
          <cell r="B4473">
            <v>18</v>
          </cell>
          <cell r="C4473" t="str">
            <v>81200204USD-226-11</v>
          </cell>
          <cell r="D4473" t="str">
            <v>Mobiliario y equipo de oficina (Gastos de Mantenimientos y Reparaciones (II) - G</v>
          </cell>
          <cell r="E4473">
            <v>3864.4</v>
          </cell>
          <cell r="F4473">
            <v>232</v>
          </cell>
          <cell r="G4473">
            <v>0</v>
          </cell>
          <cell r="H4473">
            <v>4096.3999999999996</v>
          </cell>
          <cell r="I4473">
            <v>3864.4</v>
          </cell>
          <cell r="J4473">
            <v>232</v>
          </cell>
          <cell r="K4473">
            <v>0</v>
          </cell>
          <cell r="L4473">
            <v>4096.3999999999996</v>
          </cell>
        </row>
        <row r="4474">
          <cell r="A4474" t="str">
            <v>8120020412</v>
          </cell>
          <cell r="B4474">
            <v>18</v>
          </cell>
          <cell r="C4474" t="str">
            <v>81200204USD-226-12</v>
          </cell>
          <cell r="D4474" t="str">
            <v>Mobiliario y equipo de oficina (Gastos de Mantenimientos y Reparaciones (II) - G</v>
          </cell>
          <cell r="E4474">
            <v>4704.3999999999996</v>
          </cell>
          <cell r="F4474">
            <v>274</v>
          </cell>
          <cell r="G4474">
            <v>0</v>
          </cell>
          <cell r="H4474">
            <v>4978.3999999999996</v>
          </cell>
          <cell r="I4474">
            <v>4704.3999999999996</v>
          </cell>
          <cell r="J4474">
            <v>274</v>
          </cell>
          <cell r="K4474">
            <v>0</v>
          </cell>
          <cell r="L4474">
            <v>4978.3999999999996</v>
          </cell>
        </row>
        <row r="4475">
          <cell r="A4475" t="str">
            <v>8120020413</v>
          </cell>
          <cell r="B4475">
            <v>18</v>
          </cell>
          <cell r="C4475" t="str">
            <v>81200204USD-226-13</v>
          </cell>
          <cell r="D4475" t="str">
            <v>Mobiliario y equipo de oficina (Gastos de Mantenimientos y Reparaciones (II) - G</v>
          </cell>
          <cell r="E4475">
            <v>3933.9</v>
          </cell>
          <cell r="F4475">
            <v>746</v>
          </cell>
          <cell r="G4475">
            <v>0</v>
          </cell>
          <cell r="H4475">
            <v>4679.8999999999996</v>
          </cell>
          <cell r="I4475">
            <v>3933.9</v>
          </cell>
          <cell r="J4475">
            <v>746</v>
          </cell>
          <cell r="K4475">
            <v>0</v>
          </cell>
          <cell r="L4475">
            <v>4679.8999999999996</v>
          </cell>
        </row>
        <row r="4476">
          <cell r="A4476" t="str">
            <v>8120020417</v>
          </cell>
          <cell r="B4476">
            <v>18</v>
          </cell>
          <cell r="C4476" t="str">
            <v>81200204USD-226-17</v>
          </cell>
          <cell r="D4476" t="str">
            <v>Mobiliario y equipo de oficina (Gastos de Mantenimientos y Reparaciones (II) - G</v>
          </cell>
          <cell r="E4476">
            <v>4911.0200000000004</v>
          </cell>
          <cell r="F4476">
            <v>272</v>
          </cell>
          <cell r="G4476">
            <v>0</v>
          </cell>
          <cell r="H4476">
            <v>5183.0200000000004</v>
          </cell>
          <cell r="I4476">
            <v>4911.0200000000004</v>
          </cell>
          <cell r="J4476">
            <v>272</v>
          </cell>
          <cell r="K4476">
            <v>0</v>
          </cell>
          <cell r="L4476">
            <v>5183.0200000000004</v>
          </cell>
        </row>
        <row r="4477">
          <cell r="A4477" t="str">
            <v>8120020418</v>
          </cell>
          <cell r="B4477">
            <v>18</v>
          </cell>
          <cell r="C4477" t="str">
            <v>81200204USD-226-18</v>
          </cell>
          <cell r="D4477" t="str">
            <v>Mobiliario y equipo de oficina (Gastos de Mantenimientos y Reparaciones (II) - G</v>
          </cell>
          <cell r="E4477">
            <v>6077.72</v>
          </cell>
          <cell r="F4477">
            <v>346</v>
          </cell>
          <cell r="G4477">
            <v>0</v>
          </cell>
          <cell r="H4477">
            <v>6423.72</v>
          </cell>
          <cell r="I4477">
            <v>6077.72</v>
          </cell>
          <cell r="J4477">
            <v>346</v>
          </cell>
          <cell r="K4477">
            <v>0</v>
          </cell>
          <cell r="L4477">
            <v>6423.72</v>
          </cell>
        </row>
        <row r="4478">
          <cell r="A4478" t="str">
            <v>8120020419</v>
          </cell>
          <cell r="B4478">
            <v>18</v>
          </cell>
          <cell r="C4478" t="str">
            <v>81200204USD-226-19</v>
          </cell>
          <cell r="D4478" t="str">
            <v>Mobiliario y equipo de oficina (Gastos de Mantenimientos y Reparaciones (II) - G</v>
          </cell>
          <cell r="E4478">
            <v>8550.86</v>
          </cell>
          <cell r="F4478">
            <v>911</v>
          </cell>
          <cell r="G4478">
            <v>0</v>
          </cell>
          <cell r="H4478">
            <v>9461.86</v>
          </cell>
          <cell r="I4478">
            <v>8550.86</v>
          </cell>
          <cell r="J4478">
            <v>911</v>
          </cell>
          <cell r="K4478">
            <v>0</v>
          </cell>
          <cell r="L4478">
            <v>9461.86</v>
          </cell>
        </row>
        <row r="4479">
          <cell r="A4479" t="str">
            <v>8120020422</v>
          </cell>
          <cell r="B4479">
            <v>18</v>
          </cell>
          <cell r="C4479" t="str">
            <v>81200204USD-226-22</v>
          </cell>
          <cell r="D4479" t="str">
            <v>Mobiliario y equipo de oficina (Gastos de Mantenimientos y Reparaciones (II) - G</v>
          </cell>
          <cell r="E4479">
            <v>5691.04</v>
          </cell>
          <cell r="F4479">
            <v>441</v>
          </cell>
          <cell r="G4479">
            <v>0</v>
          </cell>
          <cell r="H4479">
            <v>6132.04</v>
          </cell>
          <cell r="I4479">
            <v>5691.04</v>
          </cell>
          <cell r="J4479">
            <v>441</v>
          </cell>
          <cell r="K4479">
            <v>0</v>
          </cell>
          <cell r="L4479">
            <v>6132.04</v>
          </cell>
        </row>
        <row r="4480">
          <cell r="A4480" t="str">
            <v>8120020423</v>
          </cell>
          <cell r="B4480">
            <v>18</v>
          </cell>
          <cell r="C4480" t="str">
            <v>81200204USD-226-23</v>
          </cell>
          <cell r="D4480" t="str">
            <v>Mobiliario y equipo de oficina (Gastos de Mantenimientos y Reparaciones (II) - G</v>
          </cell>
          <cell r="E4480">
            <v>3530.07</v>
          </cell>
          <cell r="F4480">
            <v>281</v>
          </cell>
          <cell r="G4480">
            <v>0</v>
          </cell>
          <cell r="H4480">
            <v>3811.07</v>
          </cell>
          <cell r="I4480">
            <v>3530.07</v>
          </cell>
          <cell r="J4480">
            <v>281</v>
          </cell>
          <cell r="K4480">
            <v>0</v>
          </cell>
          <cell r="L4480">
            <v>3811.07</v>
          </cell>
        </row>
        <row r="4481">
          <cell r="A4481" t="str">
            <v>8120020424</v>
          </cell>
          <cell r="B4481">
            <v>18</v>
          </cell>
          <cell r="C4481" t="str">
            <v>81200204USD-226-24</v>
          </cell>
          <cell r="D4481" t="str">
            <v>Mobiliario y equipo de oficina (Gastos de Mantenimientos y Reparaciones (II) - G</v>
          </cell>
          <cell r="E4481">
            <v>6486.87</v>
          </cell>
          <cell r="F4481">
            <v>282</v>
          </cell>
          <cell r="G4481">
            <v>0</v>
          </cell>
          <cell r="H4481">
            <v>6768.87</v>
          </cell>
          <cell r="I4481">
            <v>6486.87</v>
          </cell>
          <cell r="J4481">
            <v>282</v>
          </cell>
          <cell r="K4481">
            <v>0</v>
          </cell>
          <cell r="L4481">
            <v>6768.87</v>
          </cell>
        </row>
        <row r="4482">
          <cell r="A4482" t="str">
            <v>8120020425</v>
          </cell>
          <cell r="B4482">
            <v>18</v>
          </cell>
          <cell r="C4482" t="str">
            <v>81200204USD-226-25</v>
          </cell>
          <cell r="D4482" t="str">
            <v>Mobiliario y equipo de oficina (Gastos de Mantenimientos y Reparaciones (II) - G</v>
          </cell>
          <cell r="E4482">
            <v>2167.2199999999998</v>
          </cell>
          <cell r="F4482">
            <v>223</v>
          </cell>
          <cell r="G4482">
            <v>0</v>
          </cell>
          <cell r="H4482">
            <v>2390.2199999999998</v>
          </cell>
          <cell r="I4482">
            <v>2167.2199999999998</v>
          </cell>
          <cell r="J4482">
            <v>223</v>
          </cell>
          <cell r="K4482">
            <v>0</v>
          </cell>
          <cell r="L4482">
            <v>2390.2199999999998</v>
          </cell>
        </row>
        <row r="4483">
          <cell r="A4483" t="str">
            <v>8120020426</v>
          </cell>
          <cell r="B4483">
            <v>18</v>
          </cell>
          <cell r="C4483" t="str">
            <v>81200204USD-226-26</v>
          </cell>
          <cell r="D4483" t="str">
            <v>Mobiliario y equipo de oficina (Gastos de Mantenimientos y Reparaciones (II) - G</v>
          </cell>
          <cell r="E4483">
            <v>3718.95</v>
          </cell>
          <cell r="F4483">
            <v>266</v>
          </cell>
          <cell r="G4483">
            <v>0</v>
          </cell>
          <cell r="H4483">
            <v>3984.95</v>
          </cell>
          <cell r="I4483">
            <v>3718.95</v>
          </cell>
          <cell r="J4483">
            <v>266</v>
          </cell>
          <cell r="K4483">
            <v>0</v>
          </cell>
          <cell r="L4483">
            <v>3984.95</v>
          </cell>
        </row>
        <row r="4484">
          <cell r="A4484" t="str">
            <v>8120020427</v>
          </cell>
          <cell r="B4484">
            <v>18</v>
          </cell>
          <cell r="C4484" t="str">
            <v>81200204USD-226-27</v>
          </cell>
          <cell r="D4484" t="str">
            <v>Mobiliario y equipo de oficina (Gastos de Mantenimientos y Reparaciones (II) - G</v>
          </cell>
          <cell r="E4484">
            <v>4886.75</v>
          </cell>
          <cell r="F4484">
            <v>346</v>
          </cell>
          <cell r="G4484">
            <v>0</v>
          </cell>
          <cell r="H4484">
            <v>5232.75</v>
          </cell>
          <cell r="I4484">
            <v>4886.75</v>
          </cell>
          <cell r="J4484">
            <v>346</v>
          </cell>
          <cell r="K4484">
            <v>0</v>
          </cell>
          <cell r="L4484">
            <v>5232.75</v>
          </cell>
        </row>
        <row r="4485">
          <cell r="A4485" t="str">
            <v>8120020431</v>
          </cell>
          <cell r="B4485">
            <v>18</v>
          </cell>
          <cell r="C4485" t="str">
            <v>81200204USD-226-31</v>
          </cell>
          <cell r="D4485" t="str">
            <v>Mobiliario y equipo de oficina (Gastos de Mantenimientos y Reparaciones (II) - G</v>
          </cell>
          <cell r="E4485">
            <v>2360.77</v>
          </cell>
          <cell r="F4485">
            <v>1194.71</v>
          </cell>
          <cell r="G4485">
            <v>0</v>
          </cell>
          <cell r="H4485">
            <v>3555.48</v>
          </cell>
          <cell r="I4485">
            <v>2360.77</v>
          </cell>
          <cell r="J4485">
            <v>1194.71</v>
          </cell>
          <cell r="K4485">
            <v>0</v>
          </cell>
          <cell r="L4485">
            <v>3555.48</v>
          </cell>
        </row>
        <row r="4486">
          <cell r="A4486" t="str">
            <v>8120020441</v>
          </cell>
          <cell r="B4486">
            <v>18</v>
          </cell>
          <cell r="C4486" t="str">
            <v>81200204USD-226-41</v>
          </cell>
          <cell r="D4486" t="str">
            <v>Mobiliario y equipo de oficina (Gastos de Mantenimientos y Reparaciones (II) - G</v>
          </cell>
          <cell r="E4486">
            <v>7657.08</v>
          </cell>
          <cell r="F4486">
            <v>540</v>
          </cell>
          <cell r="G4486">
            <v>0</v>
          </cell>
          <cell r="H4486">
            <v>8197.08</v>
          </cell>
          <cell r="I4486">
            <v>7657.08</v>
          </cell>
          <cell r="J4486">
            <v>540</v>
          </cell>
          <cell r="K4486">
            <v>0</v>
          </cell>
          <cell r="L4486">
            <v>8197.08</v>
          </cell>
        </row>
        <row r="4487">
          <cell r="A4487" t="str">
            <v>8120020458</v>
          </cell>
          <cell r="B4487">
            <v>18</v>
          </cell>
          <cell r="C4487" t="str">
            <v>81200204USD-226-58</v>
          </cell>
          <cell r="D4487" t="str">
            <v>Mobiliario y equipo de oficina (Gastos de Mantenimientos y Reparaciones (II) - G</v>
          </cell>
          <cell r="E4487">
            <v>410</v>
          </cell>
          <cell r="F4487">
            <v>24</v>
          </cell>
          <cell r="G4487">
            <v>0</v>
          </cell>
          <cell r="H4487">
            <v>434</v>
          </cell>
          <cell r="I4487">
            <v>410</v>
          </cell>
          <cell r="J4487">
            <v>24</v>
          </cell>
          <cell r="K4487">
            <v>0</v>
          </cell>
          <cell r="L4487">
            <v>434</v>
          </cell>
        </row>
        <row r="4488">
          <cell r="A4488" t="str">
            <v>8120020459</v>
          </cell>
          <cell r="B4488">
            <v>18</v>
          </cell>
          <cell r="C4488" t="str">
            <v>81200204USD-226-59</v>
          </cell>
          <cell r="D4488" t="str">
            <v>Mobiliario y equipo de oficina (Gastos de Mantenimientos y Reparaciones (II) - G</v>
          </cell>
          <cell r="E4488">
            <v>341.6</v>
          </cell>
          <cell r="F4488">
            <v>230</v>
          </cell>
          <cell r="G4488">
            <v>0</v>
          </cell>
          <cell r="H4488">
            <v>571.6</v>
          </cell>
          <cell r="I4488">
            <v>341.6</v>
          </cell>
          <cell r="J4488">
            <v>230</v>
          </cell>
          <cell r="K4488">
            <v>0</v>
          </cell>
          <cell r="L4488">
            <v>571.6</v>
          </cell>
        </row>
        <row r="4489">
          <cell r="A4489" t="str">
            <v>812003</v>
          </cell>
          <cell r="B4489">
            <v>6</v>
          </cell>
          <cell r="C4489">
            <v>812003</v>
          </cell>
          <cell r="D4489" t="str">
            <v>SERVICIOS PÚBLICOS E IMPUESTOS</v>
          </cell>
          <cell r="I4489">
            <v>2597016.35</v>
          </cell>
          <cell r="J4489">
            <v>334520.43</v>
          </cell>
          <cell r="K4489">
            <v>29255.599999999999</v>
          </cell>
          <cell r="L4489">
            <v>2902281.18</v>
          </cell>
        </row>
        <row r="4490">
          <cell r="A4490" t="str">
            <v>81200301 U</v>
          </cell>
          <cell r="B4490">
            <v>12</v>
          </cell>
          <cell r="C4490" t="str">
            <v>81200301 USD</v>
          </cell>
          <cell r="D4490" t="str">
            <v>Comunicaciones</v>
          </cell>
          <cell r="E4490">
            <v>478209.96</v>
          </cell>
          <cell r="F4490">
            <v>57612.4</v>
          </cell>
          <cell r="G4490">
            <v>13785.7</v>
          </cell>
          <cell r="H4490">
            <v>522036.66</v>
          </cell>
          <cell r="I4490">
            <v>478209.96</v>
          </cell>
          <cell r="J4490">
            <v>57612.4</v>
          </cell>
          <cell r="K4490">
            <v>13785.7</v>
          </cell>
          <cell r="L4490">
            <v>522036.66</v>
          </cell>
        </row>
        <row r="4491">
          <cell r="A4491" t="str">
            <v>8120030100</v>
          </cell>
          <cell r="B4491">
            <v>18</v>
          </cell>
          <cell r="C4491" t="str">
            <v>81200301USD-241-00</v>
          </cell>
          <cell r="D4491" t="str">
            <v>Comunicaciones (Gastos por Telefonos (I) - Linea Fija)</v>
          </cell>
          <cell r="E4491">
            <v>245945.8</v>
          </cell>
          <cell r="F4491">
            <v>31958.49</v>
          </cell>
          <cell r="G4491">
            <v>7894.82</v>
          </cell>
          <cell r="H4491">
            <v>270009.46999999997</v>
          </cell>
          <cell r="I4491">
            <v>245945.8</v>
          </cell>
          <cell r="J4491">
            <v>31958.49</v>
          </cell>
          <cell r="K4491">
            <v>7894.82</v>
          </cell>
          <cell r="L4491">
            <v>270009.46999999997</v>
          </cell>
        </row>
        <row r="4492">
          <cell r="A4492" t="str">
            <v>8120030101</v>
          </cell>
          <cell r="B4492">
            <v>18</v>
          </cell>
          <cell r="C4492" t="str">
            <v>81200301USD-241-01</v>
          </cell>
          <cell r="D4492" t="str">
            <v>Comunicaciones (Gastos por Telefonos (I) - Linea Fija)</v>
          </cell>
          <cell r="E4492">
            <v>6253.22</v>
          </cell>
          <cell r="F4492">
            <v>653.58000000000004</v>
          </cell>
          <cell r="G4492">
            <v>44.7</v>
          </cell>
          <cell r="H4492">
            <v>6862.1</v>
          </cell>
          <cell r="I4492">
            <v>6253.22</v>
          </cell>
          <cell r="J4492">
            <v>653.58000000000004</v>
          </cell>
          <cell r="K4492">
            <v>44.7</v>
          </cell>
          <cell r="L4492">
            <v>6862.1</v>
          </cell>
        </row>
        <row r="4493">
          <cell r="A4493" t="str">
            <v>8120030102</v>
          </cell>
          <cell r="B4493">
            <v>18</v>
          </cell>
          <cell r="C4493" t="str">
            <v>81200301USD-241-02</v>
          </cell>
          <cell r="D4493" t="str">
            <v>Comunicaciones (Gastos por Telefonos (I) - Linea Fija)</v>
          </cell>
          <cell r="E4493">
            <v>8066.49</v>
          </cell>
          <cell r="F4493">
            <v>930.88</v>
          </cell>
          <cell r="G4493">
            <v>174.6</v>
          </cell>
          <cell r="H4493">
            <v>8822.77</v>
          </cell>
          <cell r="I4493">
            <v>8066.49</v>
          </cell>
          <cell r="J4493">
            <v>930.88</v>
          </cell>
          <cell r="K4493">
            <v>174.6</v>
          </cell>
          <cell r="L4493">
            <v>8822.77</v>
          </cell>
        </row>
        <row r="4494">
          <cell r="A4494" t="str">
            <v>8120030103</v>
          </cell>
          <cell r="B4494">
            <v>18</v>
          </cell>
          <cell r="C4494" t="str">
            <v>81200301USD-241-03</v>
          </cell>
          <cell r="D4494" t="str">
            <v>Comunicaciones (Gastos por Telefonos (I) - Linea Fija)</v>
          </cell>
          <cell r="E4494">
            <v>60789.11</v>
          </cell>
          <cell r="F4494">
            <v>5452.41</v>
          </cell>
          <cell r="G4494">
            <v>1018.43</v>
          </cell>
          <cell r="H4494">
            <v>65223.09</v>
          </cell>
          <cell r="I4494">
            <v>60789.11</v>
          </cell>
          <cell r="J4494">
            <v>5452.41</v>
          </cell>
          <cell r="K4494">
            <v>1018.43</v>
          </cell>
          <cell r="L4494">
            <v>65223.09</v>
          </cell>
        </row>
        <row r="4495">
          <cell r="A4495" t="str">
            <v>8120030104</v>
          </cell>
          <cell r="B4495">
            <v>18</v>
          </cell>
          <cell r="C4495" t="str">
            <v>81200301USD-241-04</v>
          </cell>
          <cell r="D4495" t="str">
            <v>Comunicaciones (Gastos por Telefonos (I) - Linea Fija)</v>
          </cell>
          <cell r="E4495">
            <v>9619.2999999999993</v>
          </cell>
          <cell r="F4495">
            <v>992.94</v>
          </cell>
          <cell r="G4495">
            <v>191.92</v>
          </cell>
          <cell r="H4495">
            <v>10420.32</v>
          </cell>
          <cell r="I4495">
            <v>9619.2999999999993</v>
          </cell>
          <cell r="J4495">
            <v>992.94</v>
          </cell>
          <cell r="K4495">
            <v>191.92</v>
          </cell>
          <cell r="L4495">
            <v>10420.32</v>
          </cell>
        </row>
        <row r="4496">
          <cell r="A4496" t="str">
            <v>8120030105</v>
          </cell>
          <cell r="B4496">
            <v>18</v>
          </cell>
          <cell r="C4496" t="str">
            <v>81200301USD-241-05</v>
          </cell>
          <cell r="D4496" t="str">
            <v>Comunicaciones (Gastos por Telefonos (I) - Linea Fija)</v>
          </cell>
          <cell r="E4496">
            <v>8503.76</v>
          </cell>
          <cell r="F4496">
            <v>1159.18</v>
          </cell>
          <cell r="G4496">
            <v>109.28</v>
          </cell>
          <cell r="H4496">
            <v>9553.66</v>
          </cell>
          <cell r="I4496">
            <v>8503.76</v>
          </cell>
          <cell r="J4496">
            <v>1159.18</v>
          </cell>
          <cell r="K4496">
            <v>109.28</v>
          </cell>
          <cell r="L4496">
            <v>9553.66</v>
          </cell>
        </row>
        <row r="4497">
          <cell r="A4497" t="str">
            <v>8120030107</v>
          </cell>
          <cell r="B4497">
            <v>18</v>
          </cell>
          <cell r="C4497" t="str">
            <v>81200301USD-241-07</v>
          </cell>
          <cell r="D4497" t="str">
            <v>Comunicaciones (Gastos por Telefonos (I) - Linea Fija)</v>
          </cell>
          <cell r="E4497">
            <v>8427.99</v>
          </cell>
          <cell r="F4497">
            <v>938.46</v>
          </cell>
          <cell r="G4497">
            <v>540.79</v>
          </cell>
          <cell r="H4497">
            <v>8825.66</v>
          </cell>
          <cell r="I4497">
            <v>8427.99</v>
          </cell>
          <cell r="J4497">
            <v>938.46</v>
          </cell>
          <cell r="K4497">
            <v>540.79</v>
          </cell>
          <cell r="L4497">
            <v>8825.66</v>
          </cell>
        </row>
        <row r="4498">
          <cell r="A4498" t="str">
            <v>8120030108</v>
          </cell>
          <cell r="B4498">
            <v>18</v>
          </cell>
          <cell r="C4498" t="str">
            <v>81200301USD-241-08</v>
          </cell>
          <cell r="D4498" t="str">
            <v>Comunicaciones (Gastos por Telefonos (I) - Linea Fija)</v>
          </cell>
          <cell r="E4498">
            <v>8228.2800000000007</v>
          </cell>
          <cell r="F4498">
            <v>1010.15</v>
          </cell>
          <cell r="G4498">
            <v>182.6</v>
          </cell>
          <cell r="H4498">
            <v>9055.83</v>
          </cell>
          <cell r="I4498">
            <v>8228.2800000000007</v>
          </cell>
          <cell r="J4498">
            <v>1010.15</v>
          </cell>
          <cell r="K4498">
            <v>182.6</v>
          </cell>
          <cell r="L4498">
            <v>9055.83</v>
          </cell>
        </row>
        <row r="4499">
          <cell r="A4499" t="str">
            <v>8120030110</v>
          </cell>
          <cell r="B4499">
            <v>18</v>
          </cell>
          <cell r="C4499" t="str">
            <v>81200301USD-241-10</v>
          </cell>
          <cell r="D4499" t="str">
            <v>Comunicaciones (Gastos por Telefonos (I) - Linea Fija)</v>
          </cell>
          <cell r="E4499">
            <v>7683.05</v>
          </cell>
          <cell r="F4499">
            <v>840.31</v>
          </cell>
          <cell r="G4499">
            <v>149.91</v>
          </cell>
          <cell r="H4499">
            <v>8373.4500000000007</v>
          </cell>
          <cell r="I4499">
            <v>7683.05</v>
          </cell>
          <cell r="J4499">
            <v>840.31</v>
          </cell>
          <cell r="K4499">
            <v>149.91</v>
          </cell>
          <cell r="L4499">
            <v>8373.4500000000007</v>
          </cell>
        </row>
        <row r="4500">
          <cell r="A4500" t="str">
            <v>8120030111</v>
          </cell>
          <cell r="B4500">
            <v>18</v>
          </cell>
          <cell r="C4500" t="str">
            <v>81200301USD-241-11</v>
          </cell>
          <cell r="D4500" t="str">
            <v>Comunicaciones (Gastos por Telefonos (I) - Linea Fija)</v>
          </cell>
          <cell r="E4500">
            <v>7225.36</v>
          </cell>
          <cell r="F4500">
            <v>837.75</v>
          </cell>
          <cell r="G4500">
            <v>144.05000000000001</v>
          </cell>
          <cell r="H4500">
            <v>7919.06</v>
          </cell>
          <cell r="I4500">
            <v>7225.36</v>
          </cell>
          <cell r="J4500">
            <v>837.75</v>
          </cell>
          <cell r="K4500">
            <v>144.05000000000001</v>
          </cell>
          <cell r="L4500">
            <v>7919.06</v>
          </cell>
        </row>
        <row r="4501">
          <cell r="A4501" t="str">
            <v>8120030112</v>
          </cell>
          <cell r="B4501">
            <v>18</v>
          </cell>
          <cell r="C4501" t="str">
            <v>81200301USD-241-12</v>
          </cell>
          <cell r="D4501" t="str">
            <v>Comunicaciones (Gastos por Telefonos (I) - Linea Fija)</v>
          </cell>
          <cell r="E4501">
            <v>8492.93</v>
          </cell>
          <cell r="F4501">
            <v>665.89</v>
          </cell>
          <cell r="G4501">
            <v>213.34</v>
          </cell>
          <cell r="H4501">
            <v>8945.48</v>
          </cell>
          <cell r="I4501">
            <v>8492.93</v>
          </cell>
          <cell r="J4501">
            <v>665.89</v>
          </cell>
          <cell r="K4501">
            <v>213.34</v>
          </cell>
          <cell r="L4501">
            <v>8945.48</v>
          </cell>
        </row>
        <row r="4502">
          <cell r="A4502" t="str">
            <v>8120030113</v>
          </cell>
          <cell r="B4502">
            <v>18</v>
          </cell>
          <cell r="C4502" t="str">
            <v>81200301USD-241-13</v>
          </cell>
          <cell r="D4502" t="str">
            <v>Comunicaciones (Gastos por Telefonos (I) - Linea Fija)</v>
          </cell>
          <cell r="E4502">
            <v>7793.25</v>
          </cell>
          <cell r="F4502">
            <v>877.12</v>
          </cell>
          <cell r="G4502">
            <v>316.37</v>
          </cell>
          <cell r="H4502">
            <v>8354</v>
          </cell>
          <cell r="I4502">
            <v>7793.25</v>
          </cell>
          <cell r="J4502">
            <v>877.12</v>
          </cell>
          <cell r="K4502">
            <v>316.37</v>
          </cell>
          <cell r="L4502">
            <v>8354</v>
          </cell>
        </row>
        <row r="4503">
          <cell r="A4503" t="str">
            <v>8120030117</v>
          </cell>
          <cell r="B4503">
            <v>18</v>
          </cell>
          <cell r="C4503" t="str">
            <v>81200301USD-241-17</v>
          </cell>
          <cell r="D4503" t="str">
            <v>Comunicaciones (Gastos por Telefonos (I) - Linea Fija)</v>
          </cell>
          <cell r="E4503">
            <v>7817.56</v>
          </cell>
          <cell r="F4503">
            <v>903.9</v>
          </cell>
          <cell r="G4503">
            <v>192.55</v>
          </cell>
          <cell r="H4503">
            <v>8528.91</v>
          </cell>
          <cell r="I4503">
            <v>7817.56</v>
          </cell>
          <cell r="J4503">
            <v>903.9</v>
          </cell>
          <cell r="K4503">
            <v>192.55</v>
          </cell>
          <cell r="L4503">
            <v>8528.91</v>
          </cell>
        </row>
        <row r="4504">
          <cell r="A4504" t="str">
            <v>8120030118</v>
          </cell>
          <cell r="B4504">
            <v>18</v>
          </cell>
          <cell r="C4504" t="str">
            <v>81200301USD-241-18</v>
          </cell>
          <cell r="D4504" t="str">
            <v>Comunicaciones (Gastos por Telefonos (I) - Linea Fija)</v>
          </cell>
          <cell r="E4504">
            <v>7847.86</v>
          </cell>
          <cell r="F4504">
            <v>1246.1400000000001</v>
          </cell>
          <cell r="G4504">
            <v>186.6</v>
          </cell>
          <cell r="H4504">
            <v>8907.4</v>
          </cell>
          <cell r="I4504">
            <v>7847.86</v>
          </cell>
          <cell r="J4504">
            <v>1246.1400000000001</v>
          </cell>
          <cell r="K4504">
            <v>186.6</v>
          </cell>
          <cell r="L4504">
            <v>8907.4</v>
          </cell>
        </row>
        <row r="4505">
          <cell r="A4505" t="str">
            <v>8120030119</v>
          </cell>
          <cell r="B4505">
            <v>18</v>
          </cell>
          <cell r="C4505" t="str">
            <v>81200301USD-241-19</v>
          </cell>
          <cell r="D4505" t="str">
            <v>Comunicaciones (Gastos por Telefonos (I) - Linea Fija)</v>
          </cell>
          <cell r="E4505">
            <v>8284.4</v>
          </cell>
          <cell r="F4505">
            <v>1067.0999999999999</v>
          </cell>
          <cell r="G4505">
            <v>265.87</v>
          </cell>
          <cell r="H4505">
            <v>9085.6299999999992</v>
          </cell>
          <cell r="I4505">
            <v>8284.4</v>
          </cell>
          <cell r="J4505">
            <v>1067.0999999999999</v>
          </cell>
          <cell r="K4505">
            <v>265.87</v>
          </cell>
          <cell r="L4505">
            <v>9085.6299999999992</v>
          </cell>
        </row>
        <row r="4506">
          <cell r="A4506" t="str">
            <v>8120030122</v>
          </cell>
          <cell r="B4506">
            <v>18</v>
          </cell>
          <cell r="C4506" t="str">
            <v>81200301USD-241-22</v>
          </cell>
          <cell r="D4506" t="str">
            <v>Comunicaciones (Gastos por Telefonos (I) - Linea Fija)</v>
          </cell>
          <cell r="E4506">
            <v>8544.4599999999991</v>
          </cell>
          <cell r="F4506">
            <v>897.93</v>
          </cell>
          <cell r="G4506">
            <v>316.08999999999997</v>
          </cell>
          <cell r="H4506">
            <v>9126.2999999999993</v>
          </cell>
          <cell r="I4506">
            <v>8544.4599999999991</v>
          </cell>
          <cell r="J4506">
            <v>897.93</v>
          </cell>
          <cell r="K4506">
            <v>316.08999999999997</v>
          </cell>
          <cell r="L4506">
            <v>9126.2999999999993</v>
          </cell>
        </row>
        <row r="4507">
          <cell r="A4507" t="str">
            <v>8120030123</v>
          </cell>
          <cell r="B4507">
            <v>18</v>
          </cell>
          <cell r="C4507" t="str">
            <v>81200301USD-241-23</v>
          </cell>
          <cell r="D4507" t="str">
            <v>Comunicaciones (Gastos por Telefonos (I) - Linea Fija)</v>
          </cell>
          <cell r="E4507">
            <v>7941.27</v>
          </cell>
          <cell r="F4507">
            <v>872.64</v>
          </cell>
          <cell r="G4507">
            <v>142.6</v>
          </cell>
          <cell r="H4507">
            <v>8671.31</v>
          </cell>
          <cell r="I4507">
            <v>7941.27</v>
          </cell>
          <cell r="J4507">
            <v>872.64</v>
          </cell>
          <cell r="K4507">
            <v>142.6</v>
          </cell>
          <cell r="L4507">
            <v>8671.31</v>
          </cell>
        </row>
        <row r="4508">
          <cell r="A4508" t="str">
            <v>8120030124</v>
          </cell>
          <cell r="B4508">
            <v>18</v>
          </cell>
          <cell r="C4508" t="str">
            <v>81200301USD-241-24</v>
          </cell>
          <cell r="D4508" t="str">
            <v>Comunicaciones (Gastos por Telefonos (I) - Linea Fija)</v>
          </cell>
          <cell r="E4508">
            <v>7414.72</v>
          </cell>
          <cell r="F4508">
            <v>822.86</v>
          </cell>
          <cell r="G4508">
            <v>133.28</v>
          </cell>
          <cell r="H4508">
            <v>8104.3</v>
          </cell>
          <cell r="I4508">
            <v>7414.72</v>
          </cell>
          <cell r="J4508">
            <v>822.86</v>
          </cell>
          <cell r="K4508">
            <v>133.28</v>
          </cell>
          <cell r="L4508">
            <v>8104.3</v>
          </cell>
        </row>
        <row r="4509">
          <cell r="A4509" t="str">
            <v>8120030125</v>
          </cell>
          <cell r="B4509">
            <v>18</v>
          </cell>
          <cell r="C4509" t="str">
            <v>81200301USD-241-25</v>
          </cell>
          <cell r="D4509" t="str">
            <v>Comunicaciones (Gastos por Telefonos (I) - Linea Fija)</v>
          </cell>
          <cell r="E4509">
            <v>6914.56</v>
          </cell>
          <cell r="F4509">
            <v>663.55</v>
          </cell>
          <cell r="G4509">
            <v>33.32</v>
          </cell>
          <cell r="H4509">
            <v>7544.79</v>
          </cell>
          <cell r="I4509">
            <v>6914.56</v>
          </cell>
          <cell r="J4509">
            <v>663.55</v>
          </cell>
          <cell r="K4509">
            <v>33.32</v>
          </cell>
          <cell r="L4509">
            <v>7544.79</v>
          </cell>
        </row>
        <row r="4510">
          <cell r="A4510" t="str">
            <v>8120030126</v>
          </cell>
          <cell r="B4510">
            <v>18</v>
          </cell>
          <cell r="C4510" t="str">
            <v>81200301USD-241-26</v>
          </cell>
          <cell r="D4510" t="str">
            <v>Comunicaciones (Gastos por Telefonos (I) - Linea Fija)</v>
          </cell>
          <cell r="E4510">
            <v>7693.08</v>
          </cell>
          <cell r="F4510">
            <v>1029.92</v>
          </cell>
          <cell r="G4510">
            <v>586.65</v>
          </cell>
          <cell r="H4510">
            <v>8136.35</v>
          </cell>
          <cell r="I4510">
            <v>7693.08</v>
          </cell>
          <cell r="J4510">
            <v>1029.92</v>
          </cell>
          <cell r="K4510">
            <v>586.65</v>
          </cell>
          <cell r="L4510">
            <v>8136.35</v>
          </cell>
        </row>
        <row r="4511">
          <cell r="A4511" t="str">
            <v>8120030127</v>
          </cell>
          <cell r="B4511">
            <v>18</v>
          </cell>
          <cell r="C4511" t="str">
            <v>81200301USD-241-27</v>
          </cell>
          <cell r="D4511" t="str">
            <v>Comunicaciones (Gastos por Telefonos (I) - Linea Fija)</v>
          </cell>
          <cell r="E4511">
            <v>8059.91</v>
          </cell>
          <cell r="F4511">
            <v>825.89</v>
          </cell>
          <cell r="G4511">
            <v>157.91</v>
          </cell>
          <cell r="H4511">
            <v>8727.89</v>
          </cell>
          <cell r="I4511">
            <v>8059.91</v>
          </cell>
          <cell r="J4511">
            <v>825.89</v>
          </cell>
          <cell r="K4511">
            <v>157.91</v>
          </cell>
          <cell r="L4511">
            <v>8727.89</v>
          </cell>
        </row>
        <row r="4512">
          <cell r="A4512" t="str">
            <v>8120030131</v>
          </cell>
          <cell r="B4512">
            <v>18</v>
          </cell>
          <cell r="C4512" t="str">
            <v>81200301USD-241-31</v>
          </cell>
          <cell r="D4512" t="str">
            <v>Comunicaciones (Gastos por Telefonos (I) - Linea Fija)</v>
          </cell>
          <cell r="E4512">
            <v>6081.25</v>
          </cell>
          <cell r="F4512">
            <v>1120.58</v>
          </cell>
          <cell r="G4512">
            <v>625.59</v>
          </cell>
          <cell r="H4512">
            <v>6576.24</v>
          </cell>
          <cell r="I4512">
            <v>6081.25</v>
          </cell>
          <cell r="J4512">
            <v>1120.58</v>
          </cell>
          <cell r="K4512">
            <v>625.59</v>
          </cell>
          <cell r="L4512">
            <v>6576.24</v>
          </cell>
        </row>
        <row r="4513">
          <cell r="A4513" t="str">
            <v>8120030141</v>
          </cell>
          <cell r="B4513">
            <v>18</v>
          </cell>
          <cell r="C4513" t="str">
            <v>81200301USD-241-41</v>
          </cell>
          <cell r="D4513" t="str">
            <v>Comunicaciones (Gastos por Telefonos (I) - Linea Fija)</v>
          </cell>
          <cell r="E4513">
            <v>9619.5400000000009</v>
          </cell>
          <cell r="F4513">
            <v>1237.28</v>
          </cell>
          <cell r="G4513">
            <v>99.96</v>
          </cell>
          <cell r="H4513">
            <v>10756.86</v>
          </cell>
          <cell r="I4513">
            <v>9619.5400000000009</v>
          </cell>
          <cell r="J4513">
            <v>1237.28</v>
          </cell>
          <cell r="K4513">
            <v>99.96</v>
          </cell>
          <cell r="L4513">
            <v>10756.86</v>
          </cell>
        </row>
        <row r="4514">
          <cell r="A4514" t="str">
            <v>8120030158</v>
          </cell>
          <cell r="B4514">
            <v>18</v>
          </cell>
          <cell r="C4514" t="str">
            <v>81200301USD-241-58</v>
          </cell>
          <cell r="D4514" t="str">
            <v>Comunicaciones (Gastos por Telefonos (I) - Linea Fija)</v>
          </cell>
          <cell r="E4514">
            <v>3980.38</v>
          </cell>
          <cell r="F4514">
            <v>414.14</v>
          </cell>
          <cell r="G4514">
            <v>57.78</v>
          </cell>
          <cell r="H4514">
            <v>4336.74</v>
          </cell>
          <cell r="I4514">
            <v>3980.38</v>
          </cell>
          <cell r="J4514">
            <v>414.14</v>
          </cell>
          <cell r="K4514">
            <v>57.78</v>
          </cell>
          <cell r="L4514">
            <v>4336.74</v>
          </cell>
        </row>
        <row r="4515">
          <cell r="A4515" t="str">
            <v>8120030159</v>
          </cell>
          <cell r="B4515">
            <v>18</v>
          </cell>
          <cell r="C4515" t="str">
            <v>81200301USD-241-59</v>
          </cell>
          <cell r="D4515" t="str">
            <v>Comunicaciones (Gastos por Telefonos (I) - Linea Fija)</v>
          </cell>
          <cell r="E4515">
            <v>982.43</v>
          </cell>
          <cell r="F4515">
            <v>193.31</v>
          </cell>
          <cell r="G4515">
            <v>6.69</v>
          </cell>
          <cell r="H4515">
            <v>1169.05</v>
          </cell>
          <cell r="I4515">
            <v>982.43</v>
          </cell>
          <cell r="J4515">
            <v>193.31</v>
          </cell>
          <cell r="K4515">
            <v>6.69</v>
          </cell>
          <cell r="L4515">
            <v>1169.05</v>
          </cell>
        </row>
        <row r="4516">
          <cell r="A4516" t="str">
            <v>81200302 U</v>
          </cell>
          <cell r="B4516">
            <v>12</v>
          </cell>
          <cell r="C4516" t="str">
            <v>81200302 USD</v>
          </cell>
          <cell r="D4516" t="str">
            <v>Energía eléctrica</v>
          </cell>
          <cell r="E4516">
            <v>431816.76</v>
          </cell>
          <cell r="F4516">
            <v>43568.13</v>
          </cell>
          <cell r="G4516">
            <v>5014.26</v>
          </cell>
          <cell r="H4516">
            <v>470370.63</v>
          </cell>
          <cell r="I4516">
            <v>431816.76</v>
          </cell>
          <cell r="J4516">
            <v>43568.13</v>
          </cell>
          <cell r="K4516">
            <v>5014.26</v>
          </cell>
          <cell r="L4516">
            <v>470370.63</v>
          </cell>
        </row>
        <row r="4517">
          <cell r="A4517" t="str">
            <v>8120030200</v>
          </cell>
          <cell r="B4517">
            <v>18</v>
          </cell>
          <cell r="C4517" t="str">
            <v>81200302USD-243-00</v>
          </cell>
          <cell r="D4517" t="str">
            <v>Energía eléctrica (Electricidad (I))</v>
          </cell>
          <cell r="E4517">
            <v>189629.64</v>
          </cell>
          <cell r="F4517">
            <v>20314.34</v>
          </cell>
          <cell r="G4517">
            <v>2863.9</v>
          </cell>
          <cell r="H4517">
            <v>207080.08</v>
          </cell>
          <cell r="I4517">
            <v>189629.64</v>
          </cell>
          <cell r="J4517">
            <v>20314.34</v>
          </cell>
          <cell r="K4517">
            <v>2863.9</v>
          </cell>
          <cell r="L4517">
            <v>207080.08</v>
          </cell>
        </row>
        <row r="4518">
          <cell r="A4518" t="str">
            <v>8120030201</v>
          </cell>
          <cell r="B4518">
            <v>18</v>
          </cell>
          <cell r="C4518" t="str">
            <v>81200302USD-243-01</v>
          </cell>
          <cell r="D4518" t="str">
            <v>Energía eléctrica (Electricidad (I))</v>
          </cell>
          <cell r="E4518">
            <v>5377.67</v>
          </cell>
          <cell r="F4518">
            <v>398.86</v>
          </cell>
          <cell r="G4518">
            <v>55.95</v>
          </cell>
          <cell r="H4518">
            <v>5720.58</v>
          </cell>
          <cell r="I4518">
            <v>5377.67</v>
          </cell>
          <cell r="J4518">
            <v>398.86</v>
          </cell>
          <cell r="K4518">
            <v>55.95</v>
          </cell>
          <cell r="L4518">
            <v>5720.58</v>
          </cell>
        </row>
        <row r="4519">
          <cell r="A4519" t="str">
            <v>8120030202</v>
          </cell>
          <cell r="B4519">
            <v>18</v>
          </cell>
          <cell r="C4519" t="str">
            <v>81200302USD-243-02</v>
          </cell>
          <cell r="D4519" t="str">
            <v>Energía eléctrica (Electricidad (I))</v>
          </cell>
          <cell r="E4519">
            <v>15740.89</v>
          </cell>
          <cell r="F4519">
            <v>1296.6300000000001</v>
          </cell>
          <cell r="G4519">
            <v>0</v>
          </cell>
          <cell r="H4519">
            <v>17037.52</v>
          </cell>
          <cell r="I4519">
            <v>15740.89</v>
          </cell>
          <cell r="J4519">
            <v>1296.6300000000001</v>
          </cell>
          <cell r="K4519">
            <v>0</v>
          </cell>
          <cell r="L4519">
            <v>17037.52</v>
          </cell>
        </row>
        <row r="4520">
          <cell r="A4520" t="str">
            <v>8120030203</v>
          </cell>
          <cell r="B4520">
            <v>18</v>
          </cell>
          <cell r="C4520" t="str">
            <v>81200302USD-243-03</v>
          </cell>
          <cell r="D4520" t="str">
            <v>Energía eléctrica (Electricidad (I))</v>
          </cell>
          <cell r="E4520">
            <v>23390.13</v>
          </cell>
          <cell r="F4520">
            <v>2977.62</v>
          </cell>
          <cell r="G4520">
            <v>1471.25</v>
          </cell>
          <cell r="H4520">
            <v>24896.5</v>
          </cell>
          <cell r="I4520">
            <v>23390.13</v>
          </cell>
          <cell r="J4520">
            <v>2977.62</v>
          </cell>
          <cell r="K4520">
            <v>1471.25</v>
          </cell>
          <cell r="L4520">
            <v>24896.5</v>
          </cell>
        </row>
        <row r="4521">
          <cell r="A4521" t="str">
            <v>8120030204</v>
          </cell>
          <cell r="B4521">
            <v>18</v>
          </cell>
          <cell r="C4521" t="str">
            <v>81200302USD-243-04</v>
          </cell>
          <cell r="D4521" t="str">
            <v>Energía eléctrica (Electricidad (I))</v>
          </cell>
          <cell r="E4521">
            <v>5807.66</v>
          </cell>
          <cell r="F4521">
            <v>1165.77</v>
          </cell>
          <cell r="G4521">
            <v>0</v>
          </cell>
          <cell r="H4521">
            <v>6973.43</v>
          </cell>
          <cell r="I4521">
            <v>5807.66</v>
          </cell>
          <cell r="J4521">
            <v>1165.77</v>
          </cell>
          <cell r="K4521">
            <v>0</v>
          </cell>
          <cell r="L4521">
            <v>6973.43</v>
          </cell>
        </row>
        <row r="4522">
          <cell r="A4522" t="str">
            <v>8120030205</v>
          </cell>
          <cell r="B4522">
            <v>18</v>
          </cell>
          <cell r="C4522" t="str">
            <v>81200302USD-243-05</v>
          </cell>
          <cell r="D4522" t="str">
            <v>Energía eléctrica (Electricidad (I))</v>
          </cell>
          <cell r="E4522">
            <v>11753.72</v>
          </cell>
          <cell r="F4522">
            <v>977.88</v>
          </cell>
          <cell r="G4522">
            <v>40.22</v>
          </cell>
          <cell r="H4522">
            <v>12691.38</v>
          </cell>
          <cell r="I4522">
            <v>11753.72</v>
          </cell>
          <cell r="J4522">
            <v>977.88</v>
          </cell>
          <cell r="K4522">
            <v>40.22</v>
          </cell>
          <cell r="L4522">
            <v>12691.38</v>
          </cell>
        </row>
        <row r="4523">
          <cell r="A4523" t="str">
            <v>8120030207</v>
          </cell>
          <cell r="B4523">
            <v>18</v>
          </cell>
          <cell r="C4523" t="str">
            <v>81200302USD-243-07</v>
          </cell>
          <cell r="D4523" t="str">
            <v>Energía eléctrica (Electricidad (I))</v>
          </cell>
          <cell r="E4523">
            <v>9618.07</v>
          </cell>
          <cell r="F4523">
            <v>591.17999999999995</v>
          </cell>
          <cell r="G4523">
            <v>0</v>
          </cell>
          <cell r="H4523">
            <v>10209.25</v>
          </cell>
          <cell r="I4523">
            <v>9618.07</v>
          </cell>
          <cell r="J4523">
            <v>591.17999999999995</v>
          </cell>
          <cell r="K4523">
            <v>0</v>
          </cell>
          <cell r="L4523">
            <v>10209.25</v>
          </cell>
        </row>
        <row r="4524">
          <cell r="A4524" t="str">
            <v>8120030208</v>
          </cell>
          <cell r="B4524">
            <v>18</v>
          </cell>
          <cell r="C4524" t="str">
            <v>81200302USD-243-08</v>
          </cell>
          <cell r="D4524" t="str">
            <v>Energía eléctrica (Electricidad (I))</v>
          </cell>
          <cell r="E4524">
            <v>8177.37</v>
          </cell>
          <cell r="F4524">
            <v>724.98</v>
          </cell>
          <cell r="G4524">
            <v>0</v>
          </cell>
          <cell r="H4524">
            <v>8902.35</v>
          </cell>
          <cell r="I4524">
            <v>8177.37</v>
          </cell>
          <cell r="J4524">
            <v>724.98</v>
          </cell>
          <cell r="K4524">
            <v>0</v>
          </cell>
          <cell r="L4524">
            <v>8902.35</v>
          </cell>
        </row>
        <row r="4525">
          <cell r="A4525" t="str">
            <v>8120030210</v>
          </cell>
          <cell r="B4525">
            <v>18</v>
          </cell>
          <cell r="C4525" t="str">
            <v>81200302USD-243-10</v>
          </cell>
          <cell r="D4525" t="str">
            <v>Energía eléctrica (Electricidad (I))</v>
          </cell>
          <cell r="E4525">
            <v>8752.81</v>
          </cell>
          <cell r="F4525">
            <v>717.08</v>
          </cell>
          <cell r="G4525">
            <v>0</v>
          </cell>
          <cell r="H4525">
            <v>9469.89</v>
          </cell>
          <cell r="I4525">
            <v>8752.81</v>
          </cell>
          <cell r="J4525">
            <v>717.08</v>
          </cell>
          <cell r="K4525">
            <v>0</v>
          </cell>
          <cell r="L4525">
            <v>9469.89</v>
          </cell>
        </row>
        <row r="4526">
          <cell r="A4526" t="str">
            <v>8120030211</v>
          </cell>
          <cell r="B4526">
            <v>18</v>
          </cell>
          <cell r="C4526" t="str">
            <v>81200302USD-243-11</v>
          </cell>
          <cell r="D4526" t="str">
            <v>Energía eléctrica (Electricidad (I))</v>
          </cell>
          <cell r="E4526">
            <v>7515.02</v>
          </cell>
          <cell r="F4526">
            <v>617.01</v>
          </cell>
          <cell r="G4526">
            <v>0</v>
          </cell>
          <cell r="H4526">
            <v>8132.03</v>
          </cell>
          <cell r="I4526">
            <v>7515.02</v>
          </cell>
          <cell r="J4526">
            <v>617.01</v>
          </cell>
          <cell r="K4526">
            <v>0</v>
          </cell>
          <cell r="L4526">
            <v>8132.03</v>
          </cell>
        </row>
        <row r="4527">
          <cell r="A4527" t="str">
            <v>8120030212</v>
          </cell>
          <cell r="B4527">
            <v>18</v>
          </cell>
          <cell r="C4527" t="str">
            <v>81200302USD-243-12</v>
          </cell>
          <cell r="D4527" t="str">
            <v>Energía eléctrica (Electricidad (I))</v>
          </cell>
          <cell r="E4527">
            <v>15465.95</v>
          </cell>
          <cell r="F4527">
            <v>1476.95</v>
          </cell>
          <cell r="G4527">
            <v>22.87</v>
          </cell>
          <cell r="H4527">
            <v>16920.03</v>
          </cell>
          <cell r="I4527">
            <v>15465.95</v>
          </cell>
          <cell r="J4527">
            <v>1476.95</v>
          </cell>
          <cell r="K4527">
            <v>22.87</v>
          </cell>
          <cell r="L4527">
            <v>16920.03</v>
          </cell>
        </row>
        <row r="4528">
          <cell r="A4528" t="str">
            <v>8120030213</v>
          </cell>
          <cell r="B4528">
            <v>18</v>
          </cell>
          <cell r="C4528" t="str">
            <v>81200302USD-243-13</v>
          </cell>
          <cell r="D4528" t="str">
            <v>Energía eléctrica (Electricidad (I))</v>
          </cell>
          <cell r="E4528">
            <v>9878.33</v>
          </cell>
          <cell r="F4528">
            <v>1568.4</v>
          </cell>
          <cell r="G4528">
            <v>20.23</v>
          </cell>
          <cell r="H4528">
            <v>11426.5</v>
          </cell>
          <cell r="I4528">
            <v>9878.33</v>
          </cell>
          <cell r="J4528">
            <v>1568.4</v>
          </cell>
          <cell r="K4528">
            <v>20.23</v>
          </cell>
          <cell r="L4528">
            <v>11426.5</v>
          </cell>
        </row>
        <row r="4529">
          <cell r="A4529" t="str">
            <v>8120030217</v>
          </cell>
          <cell r="B4529">
            <v>18</v>
          </cell>
          <cell r="C4529" t="str">
            <v>81200302USD-243-17</v>
          </cell>
          <cell r="D4529" t="str">
            <v>Energía eléctrica (Electricidad (I))</v>
          </cell>
          <cell r="E4529">
            <v>8077.56</v>
          </cell>
          <cell r="F4529">
            <v>714.18</v>
          </cell>
          <cell r="G4529">
            <v>0</v>
          </cell>
          <cell r="H4529">
            <v>8791.74</v>
          </cell>
          <cell r="I4529">
            <v>8077.56</v>
          </cell>
          <cell r="J4529">
            <v>714.18</v>
          </cell>
          <cell r="K4529">
            <v>0</v>
          </cell>
          <cell r="L4529">
            <v>8791.74</v>
          </cell>
        </row>
        <row r="4530">
          <cell r="A4530" t="str">
            <v>8120030218</v>
          </cell>
          <cell r="B4530">
            <v>18</v>
          </cell>
          <cell r="C4530" t="str">
            <v>81200302USD-243-18</v>
          </cell>
          <cell r="D4530" t="str">
            <v>Energía eléctrica (Electricidad (I))</v>
          </cell>
          <cell r="E4530">
            <v>13307.66</v>
          </cell>
          <cell r="F4530">
            <v>1117.27</v>
          </cell>
          <cell r="G4530">
            <v>0</v>
          </cell>
          <cell r="H4530">
            <v>14424.93</v>
          </cell>
          <cell r="I4530">
            <v>13307.66</v>
          </cell>
          <cell r="J4530">
            <v>1117.27</v>
          </cell>
          <cell r="K4530">
            <v>0</v>
          </cell>
          <cell r="L4530">
            <v>14424.93</v>
          </cell>
        </row>
        <row r="4531">
          <cell r="A4531" t="str">
            <v>8120030219</v>
          </cell>
          <cell r="B4531">
            <v>18</v>
          </cell>
          <cell r="C4531" t="str">
            <v>81200302USD-243-19</v>
          </cell>
          <cell r="D4531" t="str">
            <v>Energía eléctrica (Electricidad (I))</v>
          </cell>
          <cell r="E4531">
            <v>16950.63</v>
          </cell>
          <cell r="F4531">
            <v>1452.46</v>
          </cell>
          <cell r="G4531">
            <v>119.3</v>
          </cell>
          <cell r="H4531">
            <v>18283.79</v>
          </cell>
          <cell r="I4531">
            <v>16950.63</v>
          </cell>
          <cell r="J4531">
            <v>1452.46</v>
          </cell>
          <cell r="K4531">
            <v>119.3</v>
          </cell>
          <cell r="L4531">
            <v>18283.79</v>
          </cell>
        </row>
        <row r="4532">
          <cell r="A4532" t="str">
            <v>8120030222</v>
          </cell>
          <cell r="B4532">
            <v>18</v>
          </cell>
          <cell r="C4532" t="str">
            <v>81200302USD-243-22</v>
          </cell>
          <cell r="D4532" t="str">
            <v>Energía eléctrica (Electricidad (I))</v>
          </cell>
          <cell r="E4532">
            <v>3551.4</v>
          </cell>
          <cell r="F4532">
            <v>341.88</v>
          </cell>
          <cell r="G4532">
            <v>0</v>
          </cell>
          <cell r="H4532">
            <v>3893.28</v>
          </cell>
          <cell r="I4532">
            <v>3551.4</v>
          </cell>
          <cell r="J4532">
            <v>341.88</v>
          </cell>
          <cell r="K4532">
            <v>0</v>
          </cell>
          <cell r="L4532">
            <v>3893.28</v>
          </cell>
        </row>
        <row r="4533">
          <cell r="A4533" t="str">
            <v>8120030223</v>
          </cell>
          <cell r="B4533">
            <v>18</v>
          </cell>
          <cell r="C4533" t="str">
            <v>81200302USD-243-23</v>
          </cell>
          <cell r="D4533" t="str">
            <v>Energía eléctrica (Electricidad (I))</v>
          </cell>
          <cell r="E4533">
            <v>9358.0499999999993</v>
          </cell>
          <cell r="F4533">
            <v>847.55</v>
          </cell>
          <cell r="G4533">
            <v>104.09</v>
          </cell>
          <cell r="H4533">
            <v>10101.51</v>
          </cell>
          <cell r="I4533">
            <v>9358.0499999999993</v>
          </cell>
          <cell r="J4533">
            <v>847.55</v>
          </cell>
          <cell r="K4533">
            <v>104.09</v>
          </cell>
          <cell r="L4533">
            <v>10101.51</v>
          </cell>
        </row>
        <row r="4534">
          <cell r="A4534" t="str">
            <v>8120030224</v>
          </cell>
          <cell r="B4534">
            <v>18</v>
          </cell>
          <cell r="C4534" t="str">
            <v>81200302USD-243-24</v>
          </cell>
          <cell r="D4534" t="str">
            <v>Energía eléctrica (Electricidad (I))</v>
          </cell>
          <cell r="E4534">
            <v>13540.55</v>
          </cell>
          <cell r="F4534">
            <v>1120.3599999999999</v>
          </cell>
          <cell r="G4534">
            <v>134.72999999999999</v>
          </cell>
          <cell r="H4534">
            <v>14526.18</v>
          </cell>
          <cell r="I4534">
            <v>13540.55</v>
          </cell>
          <cell r="J4534">
            <v>1120.3599999999999</v>
          </cell>
          <cell r="K4534">
            <v>134.72999999999999</v>
          </cell>
          <cell r="L4534">
            <v>14526.18</v>
          </cell>
        </row>
        <row r="4535">
          <cell r="A4535" t="str">
            <v>8120030225</v>
          </cell>
          <cell r="B4535">
            <v>18</v>
          </cell>
          <cell r="C4535" t="str">
            <v>81200302USD-243-25</v>
          </cell>
          <cell r="D4535" t="str">
            <v>Energía eléctrica (Electricidad (I))</v>
          </cell>
          <cell r="E4535">
            <v>5781.62</v>
          </cell>
          <cell r="F4535">
            <v>526.21</v>
          </cell>
          <cell r="G4535">
            <v>0.1</v>
          </cell>
          <cell r="H4535">
            <v>6307.73</v>
          </cell>
          <cell r="I4535">
            <v>5781.62</v>
          </cell>
          <cell r="J4535">
            <v>526.21</v>
          </cell>
          <cell r="K4535">
            <v>0.1</v>
          </cell>
          <cell r="L4535">
            <v>6307.73</v>
          </cell>
        </row>
        <row r="4536">
          <cell r="A4536" t="str">
            <v>8120030226</v>
          </cell>
          <cell r="B4536">
            <v>18</v>
          </cell>
          <cell r="C4536" t="str">
            <v>81200302USD-243-26</v>
          </cell>
          <cell r="D4536" t="str">
            <v>Energía eléctrica (Electricidad (I))</v>
          </cell>
          <cell r="E4536">
            <v>7857.98</v>
          </cell>
          <cell r="F4536">
            <v>666.27</v>
          </cell>
          <cell r="G4536">
            <v>0</v>
          </cell>
          <cell r="H4536">
            <v>8524.25</v>
          </cell>
          <cell r="I4536">
            <v>7857.98</v>
          </cell>
          <cell r="J4536">
            <v>666.27</v>
          </cell>
          <cell r="K4536">
            <v>0</v>
          </cell>
          <cell r="L4536">
            <v>8524.25</v>
          </cell>
        </row>
        <row r="4537">
          <cell r="A4537" t="str">
            <v>8120030227</v>
          </cell>
          <cell r="B4537">
            <v>18</v>
          </cell>
          <cell r="C4537" t="str">
            <v>81200302USD-243-27</v>
          </cell>
          <cell r="D4537" t="str">
            <v>Energía eléctrica (Electricidad (I))</v>
          </cell>
          <cell r="E4537">
            <v>15580.39</v>
          </cell>
          <cell r="F4537">
            <v>1294.6099999999999</v>
          </cell>
          <cell r="G4537">
            <v>0</v>
          </cell>
          <cell r="H4537">
            <v>16875</v>
          </cell>
          <cell r="I4537">
            <v>15580.39</v>
          </cell>
          <cell r="J4537">
            <v>1294.6099999999999</v>
          </cell>
          <cell r="K4537">
            <v>0</v>
          </cell>
          <cell r="L4537">
            <v>16875</v>
          </cell>
        </row>
        <row r="4538">
          <cell r="A4538" t="str">
            <v>8120030241</v>
          </cell>
          <cell r="B4538">
            <v>18</v>
          </cell>
          <cell r="C4538" t="str">
            <v>81200302USD-243-41</v>
          </cell>
          <cell r="D4538" t="str">
            <v>Energía eléctrica (Electricidad (I))</v>
          </cell>
          <cell r="E4538">
            <v>15829.14</v>
          </cell>
          <cell r="F4538">
            <v>1532.4</v>
          </cell>
          <cell r="G4538">
            <v>156.34</v>
          </cell>
          <cell r="H4538">
            <v>17205.2</v>
          </cell>
          <cell r="I4538">
            <v>15829.14</v>
          </cell>
          <cell r="J4538">
            <v>1532.4</v>
          </cell>
          <cell r="K4538">
            <v>156.34</v>
          </cell>
          <cell r="L4538">
            <v>17205.2</v>
          </cell>
        </row>
        <row r="4539">
          <cell r="A4539" t="str">
            <v>8120030258</v>
          </cell>
          <cell r="B4539">
            <v>18</v>
          </cell>
          <cell r="C4539" t="str">
            <v>81200302USD-243-58</v>
          </cell>
          <cell r="D4539" t="str">
            <v>Energía eléctrica (Electricidad (I))</v>
          </cell>
          <cell r="E4539">
            <v>6851.48</v>
          </cell>
          <cell r="F4539">
            <v>532.36</v>
          </cell>
          <cell r="G4539">
            <v>25.28</v>
          </cell>
          <cell r="H4539">
            <v>7358.56</v>
          </cell>
          <cell r="I4539">
            <v>6851.48</v>
          </cell>
          <cell r="J4539">
            <v>532.36</v>
          </cell>
          <cell r="K4539">
            <v>25.28</v>
          </cell>
          <cell r="L4539">
            <v>7358.56</v>
          </cell>
        </row>
        <row r="4540">
          <cell r="A4540" t="str">
            <v>8120030259</v>
          </cell>
          <cell r="B4540">
            <v>18</v>
          </cell>
          <cell r="C4540" t="str">
            <v>81200302USD-243-59</v>
          </cell>
          <cell r="D4540" t="str">
            <v>Energía eléctrica (Electricidad (I))</v>
          </cell>
          <cell r="E4540">
            <v>4023.04</v>
          </cell>
          <cell r="F4540">
            <v>595.88</v>
          </cell>
          <cell r="G4540">
            <v>0</v>
          </cell>
          <cell r="H4540">
            <v>4618.92</v>
          </cell>
          <cell r="I4540">
            <v>4023.04</v>
          </cell>
          <cell r="J4540">
            <v>595.88</v>
          </cell>
          <cell r="K4540">
            <v>0</v>
          </cell>
          <cell r="L4540">
            <v>4618.92</v>
          </cell>
        </row>
        <row r="4541">
          <cell r="A4541" t="str">
            <v>81200303 U</v>
          </cell>
          <cell r="B4541">
            <v>12</v>
          </cell>
          <cell r="C4541" t="str">
            <v>81200303 USD</v>
          </cell>
          <cell r="D4541" t="str">
            <v>Agua potable</v>
          </cell>
          <cell r="E4541">
            <v>27887.5</v>
          </cell>
          <cell r="F4541">
            <v>2210.62</v>
          </cell>
          <cell r="G4541">
            <v>46.24</v>
          </cell>
          <cell r="H4541">
            <v>30051.88</v>
          </cell>
          <cell r="I4541">
            <v>27887.5</v>
          </cell>
          <cell r="J4541">
            <v>2210.62</v>
          </cell>
          <cell r="K4541">
            <v>46.24</v>
          </cell>
          <cell r="L4541">
            <v>30051.88</v>
          </cell>
        </row>
        <row r="4542">
          <cell r="A4542" t="str">
            <v>8120030300</v>
          </cell>
          <cell r="B4542">
            <v>18</v>
          </cell>
          <cell r="C4542" t="str">
            <v>81200303USD-247-00</v>
          </cell>
          <cell r="D4542" t="str">
            <v>Agua potable (Agua)</v>
          </cell>
          <cell r="E4542">
            <v>16061.01</v>
          </cell>
          <cell r="F4542">
            <v>994.01</v>
          </cell>
          <cell r="G4542">
            <v>0</v>
          </cell>
          <cell r="H4542">
            <v>17055.02</v>
          </cell>
          <cell r="I4542">
            <v>16061.01</v>
          </cell>
          <cell r="J4542">
            <v>994.01</v>
          </cell>
          <cell r="K4542">
            <v>0</v>
          </cell>
          <cell r="L4542">
            <v>17055.02</v>
          </cell>
        </row>
        <row r="4543">
          <cell r="A4543" t="str">
            <v>8120030301</v>
          </cell>
          <cell r="B4543">
            <v>18</v>
          </cell>
          <cell r="C4543" t="str">
            <v>81200303USD-247-01</v>
          </cell>
          <cell r="D4543" t="str">
            <v>Agua potable (Agua)</v>
          </cell>
          <cell r="E4543">
            <v>91.78</v>
          </cell>
          <cell r="F4543">
            <v>9.59</v>
          </cell>
          <cell r="G4543">
            <v>0.74</v>
          </cell>
          <cell r="H4543">
            <v>100.63</v>
          </cell>
          <cell r="I4543">
            <v>91.78</v>
          </cell>
          <cell r="J4543">
            <v>9.59</v>
          </cell>
          <cell r="K4543">
            <v>0.74</v>
          </cell>
          <cell r="L4543">
            <v>100.63</v>
          </cell>
        </row>
        <row r="4544">
          <cell r="A4544" t="str">
            <v>8120030302</v>
          </cell>
          <cell r="B4544">
            <v>18</v>
          </cell>
          <cell r="C4544" t="str">
            <v>81200303USD-247-02</v>
          </cell>
          <cell r="D4544" t="str">
            <v>Agua potable (Agua)</v>
          </cell>
          <cell r="E4544">
            <v>51.71</v>
          </cell>
          <cell r="F4544">
            <v>3.86</v>
          </cell>
          <cell r="G4544">
            <v>0</v>
          </cell>
          <cell r="H4544">
            <v>55.57</v>
          </cell>
          <cell r="I4544">
            <v>51.71</v>
          </cell>
          <cell r="J4544">
            <v>3.86</v>
          </cell>
          <cell r="K4544">
            <v>0</v>
          </cell>
          <cell r="L4544">
            <v>55.57</v>
          </cell>
        </row>
        <row r="4545">
          <cell r="A4545" t="str">
            <v>8120030303</v>
          </cell>
          <cell r="B4545">
            <v>18</v>
          </cell>
          <cell r="C4545" t="str">
            <v>81200303USD-247-03</v>
          </cell>
          <cell r="D4545" t="str">
            <v>Agua potable (Agua)</v>
          </cell>
          <cell r="E4545">
            <v>1000.23</v>
          </cell>
          <cell r="F4545">
            <v>42.19</v>
          </cell>
          <cell r="G4545">
            <v>0</v>
          </cell>
          <cell r="H4545">
            <v>1042.42</v>
          </cell>
          <cell r="I4545">
            <v>1000.23</v>
          </cell>
          <cell r="J4545">
            <v>42.19</v>
          </cell>
          <cell r="K4545">
            <v>0</v>
          </cell>
          <cell r="L4545">
            <v>1042.42</v>
          </cell>
        </row>
        <row r="4546">
          <cell r="A4546" t="str">
            <v>8120030304</v>
          </cell>
          <cell r="B4546">
            <v>18</v>
          </cell>
          <cell r="C4546" t="str">
            <v>81200303USD-247-04</v>
          </cell>
          <cell r="D4546" t="str">
            <v>Agua potable (Agua)</v>
          </cell>
          <cell r="E4546">
            <v>929.84</v>
          </cell>
          <cell r="F4546">
            <v>203</v>
          </cell>
          <cell r="G4546">
            <v>15</v>
          </cell>
          <cell r="H4546">
            <v>1117.8399999999999</v>
          </cell>
          <cell r="I4546">
            <v>929.84</v>
          </cell>
          <cell r="J4546">
            <v>203</v>
          </cell>
          <cell r="K4546">
            <v>15</v>
          </cell>
          <cell r="L4546">
            <v>1117.8399999999999</v>
          </cell>
        </row>
        <row r="4547">
          <cell r="A4547" t="str">
            <v>8120030305</v>
          </cell>
          <cell r="B4547">
            <v>18</v>
          </cell>
          <cell r="C4547" t="str">
            <v>81200303USD-247-05</v>
          </cell>
          <cell r="D4547" t="str">
            <v>Agua potable (Agua)</v>
          </cell>
          <cell r="E4547">
            <v>442.7</v>
          </cell>
          <cell r="F4547">
            <v>76.2</v>
          </cell>
          <cell r="G4547">
            <v>3.8</v>
          </cell>
          <cell r="H4547">
            <v>515.1</v>
          </cell>
          <cell r="I4547">
            <v>442.7</v>
          </cell>
          <cell r="J4547">
            <v>76.2</v>
          </cell>
          <cell r="K4547">
            <v>3.8</v>
          </cell>
          <cell r="L4547">
            <v>515.1</v>
          </cell>
        </row>
        <row r="4548">
          <cell r="A4548" t="str">
            <v>8120030307</v>
          </cell>
          <cell r="B4548">
            <v>18</v>
          </cell>
          <cell r="C4548" t="str">
            <v>81200303USD-247-07</v>
          </cell>
          <cell r="D4548" t="str">
            <v>Agua potable (Agua)</v>
          </cell>
          <cell r="E4548">
            <v>3471.48</v>
          </cell>
          <cell r="F4548">
            <v>132.25</v>
          </cell>
          <cell r="G4548">
            <v>0</v>
          </cell>
          <cell r="H4548">
            <v>3603.73</v>
          </cell>
          <cell r="I4548">
            <v>3471.48</v>
          </cell>
          <cell r="J4548">
            <v>132.25</v>
          </cell>
          <cell r="K4548">
            <v>0</v>
          </cell>
          <cell r="L4548">
            <v>3603.73</v>
          </cell>
        </row>
        <row r="4549">
          <cell r="A4549" t="str">
            <v>8120030308</v>
          </cell>
          <cell r="B4549">
            <v>18</v>
          </cell>
          <cell r="C4549" t="str">
            <v>81200303USD-247-08</v>
          </cell>
          <cell r="D4549" t="str">
            <v>Agua potable (Agua)</v>
          </cell>
          <cell r="E4549">
            <v>204.86</v>
          </cell>
          <cell r="F4549">
            <v>28</v>
          </cell>
          <cell r="G4549">
            <v>0</v>
          </cell>
          <cell r="H4549">
            <v>232.86</v>
          </cell>
          <cell r="I4549">
            <v>204.86</v>
          </cell>
          <cell r="J4549">
            <v>28</v>
          </cell>
          <cell r="K4549">
            <v>0</v>
          </cell>
          <cell r="L4549">
            <v>232.86</v>
          </cell>
        </row>
        <row r="4550">
          <cell r="A4550" t="str">
            <v>8120030310</v>
          </cell>
          <cell r="B4550">
            <v>18</v>
          </cell>
          <cell r="C4550" t="str">
            <v>81200303USD-247-10</v>
          </cell>
          <cell r="D4550" t="str">
            <v>Agua potable (Agua)</v>
          </cell>
          <cell r="E4550">
            <v>317.33999999999997</v>
          </cell>
          <cell r="F4550">
            <v>34.06</v>
          </cell>
          <cell r="G4550">
            <v>0</v>
          </cell>
          <cell r="H4550">
            <v>351.4</v>
          </cell>
          <cell r="I4550">
            <v>317.33999999999997</v>
          </cell>
          <cell r="J4550">
            <v>34.06</v>
          </cell>
          <cell r="K4550">
            <v>0</v>
          </cell>
          <cell r="L4550">
            <v>351.4</v>
          </cell>
        </row>
        <row r="4551">
          <cell r="A4551" t="str">
            <v>8120030311</v>
          </cell>
          <cell r="B4551">
            <v>18</v>
          </cell>
          <cell r="C4551" t="str">
            <v>81200303USD-247-11</v>
          </cell>
          <cell r="D4551" t="str">
            <v>Agua potable (Agua)</v>
          </cell>
          <cell r="E4551">
            <v>922.5</v>
          </cell>
          <cell r="F4551">
            <v>82.5</v>
          </cell>
          <cell r="G4551">
            <v>0</v>
          </cell>
          <cell r="H4551">
            <v>1005</v>
          </cell>
          <cell r="I4551">
            <v>922.5</v>
          </cell>
          <cell r="J4551">
            <v>82.5</v>
          </cell>
          <cell r="K4551">
            <v>0</v>
          </cell>
          <cell r="L4551">
            <v>1005</v>
          </cell>
        </row>
        <row r="4552">
          <cell r="A4552" t="str">
            <v>8120030312</v>
          </cell>
          <cell r="B4552">
            <v>18</v>
          </cell>
          <cell r="C4552" t="str">
            <v>81200303USD-247-12</v>
          </cell>
          <cell r="D4552" t="str">
            <v>Agua potable (Agua)</v>
          </cell>
          <cell r="E4552">
            <v>360.15</v>
          </cell>
          <cell r="F4552">
            <v>32.4</v>
          </cell>
          <cell r="G4552">
            <v>21.6</v>
          </cell>
          <cell r="H4552">
            <v>370.95</v>
          </cell>
          <cell r="I4552">
            <v>360.15</v>
          </cell>
          <cell r="J4552">
            <v>32.4</v>
          </cell>
          <cell r="K4552">
            <v>21.6</v>
          </cell>
          <cell r="L4552">
            <v>370.95</v>
          </cell>
        </row>
        <row r="4553">
          <cell r="A4553" t="str">
            <v>8120030313</v>
          </cell>
          <cell r="B4553">
            <v>18</v>
          </cell>
          <cell r="C4553" t="str">
            <v>81200303USD-247-13</v>
          </cell>
          <cell r="D4553" t="str">
            <v>Agua potable (Agua)</v>
          </cell>
          <cell r="E4553">
            <v>137.52000000000001</v>
          </cell>
          <cell r="F4553">
            <v>34.9</v>
          </cell>
          <cell r="G4553">
            <v>5.0999999999999996</v>
          </cell>
          <cell r="H4553">
            <v>167.32</v>
          </cell>
          <cell r="I4553">
            <v>137.52000000000001</v>
          </cell>
          <cell r="J4553">
            <v>34.9</v>
          </cell>
          <cell r="K4553">
            <v>5.0999999999999996</v>
          </cell>
          <cell r="L4553">
            <v>167.32</v>
          </cell>
        </row>
        <row r="4554">
          <cell r="A4554" t="str">
            <v>8120030317</v>
          </cell>
          <cell r="B4554">
            <v>18</v>
          </cell>
          <cell r="C4554" t="str">
            <v>81200303USD-247-17</v>
          </cell>
          <cell r="D4554" t="str">
            <v>Agua potable (Agua)</v>
          </cell>
          <cell r="E4554">
            <v>455.74</v>
          </cell>
          <cell r="F4554">
            <v>73.5</v>
          </cell>
          <cell r="G4554">
            <v>0</v>
          </cell>
          <cell r="H4554">
            <v>529.24</v>
          </cell>
          <cell r="I4554">
            <v>455.74</v>
          </cell>
          <cell r="J4554">
            <v>73.5</v>
          </cell>
          <cell r="K4554">
            <v>0</v>
          </cell>
          <cell r="L4554">
            <v>529.24</v>
          </cell>
        </row>
        <row r="4555">
          <cell r="A4555" t="str">
            <v>8120030318</v>
          </cell>
          <cell r="B4555">
            <v>18</v>
          </cell>
          <cell r="C4555" t="str">
            <v>81200303USD-247-18</v>
          </cell>
          <cell r="D4555" t="str">
            <v>Agua potable (Agua)</v>
          </cell>
          <cell r="E4555">
            <v>46.58</v>
          </cell>
          <cell r="F4555">
            <v>3.86</v>
          </cell>
          <cell r="G4555">
            <v>0</v>
          </cell>
          <cell r="H4555">
            <v>50.44</v>
          </cell>
          <cell r="I4555">
            <v>46.58</v>
          </cell>
          <cell r="J4555">
            <v>3.86</v>
          </cell>
          <cell r="K4555">
            <v>0</v>
          </cell>
          <cell r="L4555">
            <v>50.44</v>
          </cell>
        </row>
        <row r="4556">
          <cell r="A4556" t="str">
            <v>8120030319</v>
          </cell>
          <cell r="B4556">
            <v>18</v>
          </cell>
          <cell r="C4556" t="str">
            <v>81200303USD-247-19</v>
          </cell>
          <cell r="D4556" t="str">
            <v>Agua potable (Agua)</v>
          </cell>
          <cell r="E4556">
            <v>398.46</v>
          </cell>
          <cell r="F4556">
            <v>37.4</v>
          </cell>
          <cell r="G4556">
            <v>0</v>
          </cell>
          <cell r="H4556">
            <v>435.86</v>
          </cell>
          <cell r="I4556">
            <v>398.46</v>
          </cell>
          <cell r="J4556">
            <v>37.4</v>
          </cell>
          <cell r="K4556">
            <v>0</v>
          </cell>
          <cell r="L4556">
            <v>435.86</v>
          </cell>
        </row>
        <row r="4557">
          <cell r="A4557" t="str">
            <v>8120030322</v>
          </cell>
          <cell r="B4557">
            <v>18</v>
          </cell>
          <cell r="C4557" t="str">
            <v>81200303USD-247-22</v>
          </cell>
          <cell r="D4557" t="str">
            <v>Agua potable (Agua)</v>
          </cell>
          <cell r="E4557">
            <v>314.62</v>
          </cell>
          <cell r="F4557">
            <v>10.4</v>
          </cell>
          <cell r="G4557">
            <v>0</v>
          </cell>
          <cell r="H4557">
            <v>325.02</v>
          </cell>
          <cell r="I4557">
            <v>314.62</v>
          </cell>
          <cell r="J4557">
            <v>10.4</v>
          </cell>
          <cell r="K4557">
            <v>0</v>
          </cell>
          <cell r="L4557">
            <v>325.02</v>
          </cell>
        </row>
        <row r="4558">
          <cell r="A4558" t="str">
            <v>8120030323</v>
          </cell>
          <cell r="B4558">
            <v>18</v>
          </cell>
          <cell r="C4558" t="str">
            <v>81200303USD-247-23</v>
          </cell>
          <cell r="D4558" t="str">
            <v>Agua potable (Agua)</v>
          </cell>
          <cell r="E4558">
            <v>429.93</v>
          </cell>
          <cell r="F4558">
            <v>114.38</v>
          </cell>
          <cell r="G4558">
            <v>0</v>
          </cell>
          <cell r="H4558">
            <v>544.30999999999995</v>
          </cell>
          <cell r="I4558">
            <v>429.93</v>
          </cell>
          <cell r="J4558">
            <v>114.38</v>
          </cell>
          <cell r="K4558">
            <v>0</v>
          </cell>
          <cell r="L4558">
            <v>544.30999999999995</v>
          </cell>
        </row>
        <row r="4559">
          <cell r="A4559" t="str">
            <v>8120030324</v>
          </cell>
          <cell r="B4559">
            <v>18</v>
          </cell>
          <cell r="C4559" t="str">
            <v>81200303USD-247-24</v>
          </cell>
          <cell r="D4559" t="str">
            <v>Agua potable (Agua)</v>
          </cell>
          <cell r="E4559">
            <v>325.76</v>
          </cell>
          <cell r="F4559">
            <v>26.86</v>
          </cell>
          <cell r="G4559">
            <v>0</v>
          </cell>
          <cell r="H4559">
            <v>352.62</v>
          </cell>
          <cell r="I4559">
            <v>325.76</v>
          </cell>
          <cell r="J4559">
            <v>26.86</v>
          </cell>
          <cell r="K4559">
            <v>0</v>
          </cell>
          <cell r="L4559">
            <v>352.62</v>
          </cell>
        </row>
        <row r="4560">
          <cell r="A4560" t="str">
            <v>8120030325</v>
          </cell>
          <cell r="B4560">
            <v>18</v>
          </cell>
          <cell r="C4560" t="str">
            <v>81200303USD-247-25</v>
          </cell>
          <cell r="D4560" t="str">
            <v>Agua potable (Agua)</v>
          </cell>
          <cell r="E4560">
            <v>246.63</v>
          </cell>
          <cell r="F4560">
            <v>24.4</v>
          </cell>
          <cell r="G4560">
            <v>0</v>
          </cell>
          <cell r="H4560">
            <v>271.02999999999997</v>
          </cell>
          <cell r="I4560">
            <v>246.63</v>
          </cell>
          <cell r="J4560">
            <v>24.4</v>
          </cell>
          <cell r="K4560">
            <v>0</v>
          </cell>
          <cell r="L4560">
            <v>271.02999999999997</v>
          </cell>
        </row>
        <row r="4561">
          <cell r="A4561" t="str">
            <v>8120030326</v>
          </cell>
          <cell r="B4561">
            <v>18</v>
          </cell>
          <cell r="C4561" t="str">
            <v>81200303USD-247-26</v>
          </cell>
          <cell r="D4561" t="str">
            <v>Agua potable (Agua)</v>
          </cell>
          <cell r="E4561">
            <v>279.42</v>
          </cell>
          <cell r="F4561">
            <v>23</v>
          </cell>
          <cell r="G4561">
            <v>0</v>
          </cell>
          <cell r="H4561">
            <v>302.42</v>
          </cell>
          <cell r="I4561">
            <v>279.42</v>
          </cell>
          <cell r="J4561">
            <v>23</v>
          </cell>
          <cell r="K4561">
            <v>0</v>
          </cell>
          <cell r="L4561">
            <v>302.42</v>
          </cell>
        </row>
        <row r="4562">
          <cell r="A4562" t="str">
            <v>8120030327</v>
          </cell>
          <cell r="B4562">
            <v>18</v>
          </cell>
          <cell r="C4562" t="str">
            <v>81200303USD-247-27</v>
          </cell>
          <cell r="D4562" t="str">
            <v>Agua potable (Agua)</v>
          </cell>
          <cell r="E4562">
            <v>39.19</v>
          </cell>
          <cell r="F4562">
            <v>2.29</v>
          </cell>
          <cell r="G4562">
            <v>0</v>
          </cell>
          <cell r="H4562">
            <v>41.48</v>
          </cell>
          <cell r="I4562">
            <v>39.19</v>
          </cell>
          <cell r="J4562">
            <v>2.29</v>
          </cell>
          <cell r="K4562">
            <v>0</v>
          </cell>
          <cell r="L4562">
            <v>41.48</v>
          </cell>
        </row>
        <row r="4563">
          <cell r="A4563" t="str">
            <v>8120030341</v>
          </cell>
          <cell r="B4563">
            <v>18</v>
          </cell>
          <cell r="C4563" t="str">
            <v>81200303USD-247-41</v>
          </cell>
          <cell r="D4563" t="str">
            <v>Agua potable (Agua)</v>
          </cell>
          <cell r="E4563">
            <v>728.93</v>
          </cell>
          <cell r="F4563">
            <v>66</v>
          </cell>
          <cell r="G4563">
            <v>0</v>
          </cell>
          <cell r="H4563">
            <v>794.93</v>
          </cell>
          <cell r="I4563">
            <v>728.93</v>
          </cell>
          <cell r="J4563">
            <v>66</v>
          </cell>
          <cell r="K4563">
            <v>0</v>
          </cell>
          <cell r="L4563">
            <v>794.93</v>
          </cell>
        </row>
        <row r="4564">
          <cell r="A4564" t="str">
            <v>8120030358</v>
          </cell>
          <cell r="B4564">
            <v>18</v>
          </cell>
          <cell r="C4564" t="str">
            <v>81200303USD-247-58</v>
          </cell>
          <cell r="D4564" t="str">
            <v>Agua potable (Agua)</v>
          </cell>
          <cell r="E4564">
            <v>359.59</v>
          </cell>
          <cell r="F4564">
            <v>4.55</v>
          </cell>
          <cell r="G4564">
            <v>0</v>
          </cell>
          <cell r="H4564">
            <v>364.14</v>
          </cell>
          <cell r="I4564">
            <v>359.59</v>
          </cell>
          <cell r="J4564">
            <v>4.55</v>
          </cell>
          <cell r="K4564">
            <v>0</v>
          </cell>
          <cell r="L4564">
            <v>364.14</v>
          </cell>
        </row>
        <row r="4565">
          <cell r="A4565" t="str">
            <v>8120030359</v>
          </cell>
          <cell r="B4565">
            <v>18</v>
          </cell>
          <cell r="C4565" t="str">
            <v>81200303USD-247-59</v>
          </cell>
          <cell r="D4565" t="str">
            <v>Agua potable (Agua)</v>
          </cell>
          <cell r="E4565">
            <v>271.52999999999997</v>
          </cell>
          <cell r="F4565">
            <v>151.02000000000001</v>
          </cell>
          <cell r="G4565">
            <v>0</v>
          </cell>
          <cell r="H4565">
            <v>422.55</v>
          </cell>
          <cell r="I4565">
            <v>271.52999999999997</v>
          </cell>
          <cell r="J4565">
            <v>151.02000000000001</v>
          </cell>
          <cell r="K4565">
            <v>0</v>
          </cell>
          <cell r="L4565">
            <v>422.55</v>
          </cell>
        </row>
        <row r="4566">
          <cell r="A4566" t="str">
            <v>81200304 U</v>
          </cell>
          <cell r="B4566">
            <v>12</v>
          </cell>
          <cell r="C4566" t="str">
            <v>81200304 USD</v>
          </cell>
          <cell r="D4566" t="str">
            <v>Impuestos Fiscales</v>
          </cell>
          <cell r="E4566">
            <v>0</v>
          </cell>
          <cell r="F4566">
            <v>3698.66</v>
          </cell>
          <cell r="G4566">
            <v>3698.66</v>
          </cell>
          <cell r="H4566">
            <v>0</v>
          </cell>
          <cell r="I4566">
            <v>0</v>
          </cell>
          <cell r="J4566">
            <v>3698.66</v>
          </cell>
          <cell r="K4566">
            <v>3698.66</v>
          </cell>
          <cell r="L4566">
            <v>0</v>
          </cell>
        </row>
        <row r="4567">
          <cell r="A4567" t="str">
            <v>8120030401</v>
          </cell>
          <cell r="B4567">
            <v>18</v>
          </cell>
          <cell r="C4567" t="str">
            <v>81200304USD-034-01</v>
          </cell>
          <cell r="D4567" t="str">
            <v>Impuestos Fiscales (Impuestos (I))</v>
          </cell>
          <cell r="E4567">
            <v>0</v>
          </cell>
          <cell r="F4567">
            <v>398.86</v>
          </cell>
          <cell r="G4567">
            <v>398.86</v>
          </cell>
          <cell r="H4567">
            <v>0</v>
          </cell>
          <cell r="I4567">
            <v>0</v>
          </cell>
          <cell r="J4567">
            <v>398.86</v>
          </cell>
          <cell r="K4567">
            <v>398.86</v>
          </cell>
          <cell r="L4567">
            <v>0</v>
          </cell>
        </row>
        <row r="4568">
          <cell r="A4568" t="str">
            <v>8120030404</v>
          </cell>
          <cell r="B4568">
            <v>18</v>
          </cell>
          <cell r="C4568" t="str">
            <v>81200304USD-034-04</v>
          </cell>
          <cell r="D4568" t="str">
            <v>Impuestos Fiscales (Impuestos (I))</v>
          </cell>
          <cell r="E4568">
            <v>0</v>
          </cell>
          <cell r="F4568">
            <v>518.63</v>
          </cell>
          <cell r="G4568">
            <v>518.63</v>
          </cell>
          <cell r="H4568">
            <v>0</v>
          </cell>
          <cell r="I4568">
            <v>0</v>
          </cell>
          <cell r="J4568">
            <v>518.63</v>
          </cell>
          <cell r="K4568">
            <v>518.63</v>
          </cell>
          <cell r="L4568">
            <v>0</v>
          </cell>
        </row>
        <row r="4569">
          <cell r="A4569" t="str">
            <v>8120030412</v>
          </cell>
          <cell r="B4569">
            <v>18</v>
          </cell>
          <cell r="C4569" t="str">
            <v>81200304USD-034-12</v>
          </cell>
          <cell r="D4569" t="str">
            <v>Impuestos Fiscales (Impuestos (I))</v>
          </cell>
          <cell r="E4569">
            <v>0</v>
          </cell>
          <cell r="F4569">
            <v>1465.19</v>
          </cell>
          <cell r="G4569">
            <v>1465.19</v>
          </cell>
          <cell r="H4569">
            <v>0</v>
          </cell>
          <cell r="I4569">
            <v>0</v>
          </cell>
          <cell r="J4569">
            <v>1465.19</v>
          </cell>
          <cell r="K4569">
            <v>1465.19</v>
          </cell>
          <cell r="L4569">
            <v>0</v>
          </cell>
        </row>
        <row r="4570">
          <cell r="A4570" t="str">
            <v>8120030413</v>
          </cell>
          <cell r="B4570">
            <v>18</v>
          </cell>
          <cell r="C4570" t="str">
            <v>81200304USD-034-13</v>
          </cell>
          <cell r="D4570" t="str">
            <v>Impuestos Fiscales (Impuestos (I))</v>
          </cell>
          <cell r="E4570">
            <v>0</v>
          </cell>
          <cell r="F4570">
            <v>784.2</v>
          </cell>
          <cell r="G4570">
            <v>784.2</v>
          </cell>
          <cell r="H4570">
            <v>0</v>
          </cell>
          <cell r="I4570">
            <v>0</v>
          </cell>
          <cell r="J4570">
            <v>784.2</v>
          </cell>
          <cell r="K4570">
            <v>784.2</v>
          </cell>
          <cell r="L4570">
            <v>0</v>
          </cell>
        </row>
        <row r="4571">
          <cell r="A4571" t="str">
            <v>8120030417</v>
          </cell>
          <cell r="B4571">
            <v>18</v>
          </cell>
          <cell r="C4571" t="str">
            <v>81200304USD-034-17</v>
          </cell>
          <cell r="D4571" t="str">
            <v>Impuestos Fiscales (Impuestos (I))</v>
          </cell>
          <cell r="E4571">
            <v>0</v>
          </cell>
          <cell r="F4571">
            <v>1.06</v>
          </cell>
          <cell r="G4571">
            <v>1.06</v>
          </cell>
          <cell r="H4571">
            <v>0</v>
          </cell>
          <cell r="I4571">
            <v>0</v>
          </cell>
          <cell r="J4571">
            <v>1.06</v>
          </cell>
          <cell r="K4571">
            <v>1.06</v>
          </cell>
          <cell r="L4571">
            <v>0</v>
          </cell>
        </row>
        <row r="4572">
          <cell r="A4572" t="str">
            <v>8120030427</v>
          </cell>
          <cell r="B4572">
            <v>18</v>
          </cell>
          <cell r="C4572" t="str">
            <v>81200304USD-034-27</v>
          </cell>
          <cell r="D4572" t="str">
            <v>Impuestos Fiscales (Impuestos (I))</v>
          </cell>
          <cell r="E4572">
            <v>0</v>
          </cell>
          <cell r="F4572">
            <v>15.36</v>
          </cell>
          <cell r="G4572">
            <v>15.36</v>
          </cell>
          <cell r="H4572">
            <v>0</v>
          </cell>
          <cell r="I4572">
            <v>0</v>
          </cell>
          <cell r="J4572">
            <v>15.36</v>
          </cell>
          <cell r="K4572">
            <v>15.36</v>
          </cell>
          <cell r="L4572">
            <v>0</v>
          </cell>
        </row>
        <row r="4573">
          <cell r="A4573" t="str">
            <v>8120030458</v>
          </cell>
          <cell r="B4573">
            <v>18</v>
          </cell>
          <cell r="C4573" t="str">
            <v>81200304USD-034-58</v>
          </cell>
          <cell r="D4573" t="str">
            <v>Impuestos Fiscales (Impuestos (I))</v>
          </cell>
          <cell r="E4573">
            <v>0</v>
          </cell>
          <cell r="F4573">
            <v>515.36</v>
          </cell>
          <cell r="G4573">
            <v>515.36</v>
          </cell>
          <cell r="H4573">
            <v>0</v>
          </cell>
          <cell r="I4573">
            <v>0</v>
          </cell>
          <cell r="J4573">
            <v>515.36</v>
          </cell>
          <cell r="K4573">
            <v>515.36</v>
          </cell>
          <cell r="L4573">
            <v>0</v>
          </cell>
        </row>
        <row r="4574">
          <cell r="A4574" t="str">
            <v>8120030401</v>
          </cell>
          <cell r="B4574">
            <v>14</v>
          </cell>
          <cell r="C4574" t="str">
            <v>8120030401 USD</v>
          </cell>
          <cell r="D4574" t="str">
            <v>Impuesto fiscales - Otros</v>
          </cell>
          <cell r="E4574">
            <v>1156137.8500000001</v>
          </cell>
          <cell r="F4574">
            <v>176720.03</v>
          </cell>
          <cell r="G4574">
            <v>2229.4699999999998</v>
          </cell>
          <cell r="H4574">
            <v>1330628.4099999999</v>
          </cell>
          <cell r="I4574">
            <v>1156137.8500000001</v>
          </cell>
          <cell r="J4574">
            <v>176720.03</v>
          </cell>
          <cell r="K4574">
            <v>2229.4699999999998</v>
          </cell>
          <cell r="L4574">
            <v>1330628.4099999999</v>
          </cell>
        </row>
        <row r="4575">
          <cell r="A4575" t="str">
            <v>812003040001</v>
          </cell>
          <cell r="B4575">
            <v>20</v>
          </cell>
          <cell r="C4575" t="str">
            <v>8120030401USD-034-00</v>
          </cell>
          <cell r="D4575" t="str">
            <v>Impuesto fiscales - Otros (Impuestos (I))</v>
          </cell>
          <cell r="E4575">
            <v>1146322.3799999999</v>
          </cell>
          <cell r="F4575">
            <v>174805.62</v>
          </cell>
          <cell r="G4575">
            <v>2225.67</v>
          </cell>
          <cell r="H4575">
            <v>1318902.33</v>
          </cell>
          <cell r="I4575">
            <v>1146322.3799999999</v>
          </cell>
          <cell r="J4575">
            <v>174805.62</v>
          </cell>
          <cell r="K4575">
            <v>2225.67</v>
          </cell>
          <cell r="L4575">
            <v>1318902.33</v>
          </cell>
        </row>
        <row r="4576">
          <cell r="A4576" t="str">
            <v>812003040201</v>
          </cell>
          <cell r="B4576">
            <v>20</v>
          </cell>
          <cell r="C4576" t="str">
            <v>8120030401USD-034-02</v>
          </cell>
          <cell r="D4576" t="str">
            <v>Impuesto fiscales - Otros (Impuestos (I))</v>
          </cell>
          <cell r="E4576">
            <v>259.56</v>
          </cell>
          <cell r="F4576">
            <v>68.55</v>
          </cell>
          <cell r="G4576">
            <v>0</v>
          </cell>
          <cell r="H4576">
            <v>328.11</v>
          </cell>
          <cell r="I4576">
            <v>259.56</v>
          </cell>
          <cell r="J4576">
            <v>68.55</v>
          </cell>
          <cell r="K4576">
            <v>0</v>
          </cell>
          <cell r="L4576">
            <v>328.11</v>
          </cell>
        </row>
        <row r="4577">
          <cell r="A4577" t="str">
            <v>812003040301</v>
          </cell>
          <cell r="B4577">
            <v>20</v>
          </cell>
          <cell r="C4577" t="str">
            <v>8120030401USD-034-03</v>
          </cell>
          <cell r="D4577" t="str">
            <v>Impuesto fiscales - Otros (Impuestos (I))</v>
          </cell>
          <cell r="E4577">
            <v>1004.7</v>
          </cell>
          <cell r="F4577">
            <v>185.27</v>
          </cell>
          <cell r="G4577">
            <v>0</v>
          </cell>
          <cell r="H4577">
            <v>1189.97</v>
          </cell>
          <cell r="I4577">
            <v>1004.7</v>
          </cell>
          <cell r="J4577">
            <v>185.27</v>
          </cell>
          <cell r="K4577">
            <v>0</v>
          </cell>
          <cell r="L4577">
            <v>1189.97</v>
          </cell>
        </row>
        <row r="4578">
          <cell r="A4578" t="str">
            <v>812003040401</v>
          </cell>
          <cell r="B4578">
            <v>20</v>
          </cell>
          <cell r="C4578" t="str">
            <v>8120030401USD-034-04</v>
          </cell>
          <cell r="D4578" t="str">
            <v>Impuesto fiscales - Otros (Impuestos (I))</v>
          </cell>
          <cell r="E4578">
            <v>339.85</v>
          </cell>
          <cell r="F4578">
            <v>65.819999999999993</v>
          </cell>
          <cell r="G4578">
            <v>0</v>
          </cell>
          <cell r="H4578">
            <v>405.67</v>
          </cell>
          <cell r="I4578">
            <v>339.85</v>
          </cell>
          <cell r="J4578">
            <v>65.819999999999993</v>
          </cell>
          <cell r="K4578">
            <v>0</v>
          </cell>
          <cell r="L4578">
            <v>405.67</v>
          </cell>
        </row>
        <row r="4579">
          <cell r="A4579" t="str">
            <v>812003040501</v>
          </cell>
          <cell r="B4579">
            <v>20</v>
          </cell>
          <cell r="C4579" t="str">
            <v>8120030401USD-034-05</v>
          </cell>
          <cell r="D4579" t="str">
            <v>Impuesto fiscales - Otros (Impuestos (I))</v>
          </cell>
          <cell r="E4579">
            <v>142.66</v>
          </cell>
          <cell r="F4579">
            <v>32.86</v>
          </cell>
          <cell r="G4579">
            <v>3.8</v>
          </cell>
          <cell r="H4579">
            <v>171.72</v>
          </cell>
          <cell r="I4579">
            <v>142.66</v>
          </cell>
          <cell r="J4579">
            <v>32.86</v>
          </cell>
          <cell r="K4579">
            <v>3.8</v>
          </cell>
          <cell r="L4579">
            <v>171.72</v>
          </cell>
        </row>
        <row r="4580">
          <cell r="A4580" t="str">
            <v>812003040701</v>
          </cell>
          <cell r="B4580">
            <v>20</v>
          </cell>
          <cell r="C4580" t="str">
            <v>8120030401USD-034-07</v>
          </cell>
          <cell r="D4580" t="str">
            <v>Impuesto fiscales - Otros (Impuestos (I))</v>
          </cell>
          <cell r="E4580">
            <v>733.97</v>
          </cell>
          <cell r="F4580">
            <v>151.36000000000001</v>
          </cell>
          <cell r="G4580">
            <v>0</v>
          </cell>
          <cell r="H4580">
            <v>885.33</v>
          </cell>
          <cell r="I4580">
            <v>733.97</v>
          </cell>
          <cell r="J4580">
            <v>151.36000000000001</v>
          </cell>
          <cell r="K4580">
            <v>0</v>
          </cell>
          <cell r="L4580">
            <v>885.33</v>
          </cell>
        </row>
        <row r="4581">
          <cell r="A4581" t="str">
            <v>812003040801</v>
          </cell>
          <cell r="B4581">
            <v>20</v>
          </cell>
          <cell r="C4581" t="str">
            <v>8120030401USD-034-08</v>
          </cell>
          <cell r="D4581" t="str">
            <v>Impuesto fiscales - Otros (Impuestos (I))</v>
          </cell>
          <cell r="E4581">
            <v>395.12</v>
          </cell>
          <cell r="F4581">
            <v>79.91</v>
          </cell>
          <cell r="G4581">
            <v>0</v>
          </cell>
          <cell r="H4581">
            <v>475.03</v>
          </cell>
          <cell r="I4581">
            <v>395.12</v>
          </cell>
          <cell r="J4581">
            <v>79.91</v>
          </cell>
          <cell r="K4581">
            <v>0</v>
          </cell>
          <cell r="L4581">
            <v>475.03</v>
          </cell>
        </row>
        <row r="4582">
          <cell r="A4582" t="str">
            <v>812003041001</v>
          </cell>
          <cell r="B4582">
            <v>20</v>
          </cell>
          <cell r="C4582" t="str">
            <v>8120030401USD-034-10</v>
          </cell>
          <cell r="D4582" t="str">
            <v>Impuesto fiscales - Otros (Impuestos (I))</v>
          </cell>
          <cell r="E4582">
            <v>277.45</v>
          </cell>
          <cell r="F4582">
            <v>41.97</v>
          </cell>
          <cell r="G4582">
            <v>0</v>
          </cell>
          <cell r="H4582">
            <v>319.42</v>
          </cell>
          <cell r="I4582">
            <v>277.45</v>
          </cell>
          <cell r="J4582">
            <v>41.97</v>
          </cell>
          <cell r="K4582">
            <v>0</v>
          </cell>
          <cell r="L4582">
            <v>319.42</v>
          </cell>
        </row>
        <row r="4583">
          <cell r="A4583" t="str">
            <v>812003041101</v>
          </cell>
          <cell r="B4583">
            <v>20</v>
          </cell>
          <cell r="C4583" t="str">
            <v>8120030401USD-034-11</v>
          </cell>
          <cell r="D4583" t="str">
            <v>Impuesto fiscales - Otros (Impuestos (I))</v>
          </cell>
          <cell r="E4583">
            <v>269</v>
          </cell>
          <cell r="F4583">
            <v>52.92</v>
          </cell>
          <cell r="G4583">
            <v>0</v>
          </cell>
          <cell r="H4583">
            <v>321.92</v>
          </cell>
          <cell r="I4583">
            <v>269</v>
          </cell>
          <cell r="J4583">
            <v>52.92</v>
          </cell>
          <cell r="K4583">
            <v>0</v>
          </cell>
          <cell r="L4583">
            <v>321.92</v>
          </cell>
        </row>
        <row r="4584">
          <cell r="A4584" t="str">
            <v>812003041201</v>
          </cell>
          <cell r="B4584">
            <v>20</v>
          </cell>
          <cell r="C4584" t="str">
            <v>8120030401USD-034-12</v>
          </cell>
          <cell r="D4584" t="str">
            <v>Impuesto fiscales - Otros (Impuestos (I))</v>
          </cell>
          <cell r="E4584">
            <v>581.76</v>
          </cell>
          <cell r="F4584">
            <v>114.49</v>
          </cell>
          <cell r="G4584">
            <v>0</v>
          </cell>
          <cell r="H4584">
            <v>696.25</v>
          </cell>
          <cell r="I4584">
            <v>581.76</v>
          </cell>
          <cell r="J4584">
            <v>114.49</v>
          </cell>
          <cell r="K4584">
            <v>0</v>
          </cell>
          <cell r="L4584">
            <v>696.25</v>
          </cell>
        </row>
        <row r="4585">
          <cell r="A4585" t="str">
            <v>812003041301</v>
          </cell>
          <cell r="B4585">
            <v>20</v>
          </cell>
          <cell r="C4585" t="str">
            <v>8120030401USD-034-13</v>
          </cell>
          <cell r="D4585" t="str">
            <v>Impuesto fiscales - Otros (Impuestos (I))</v>
          </cell>
          <cell r="E4585">
            <v>414.47</v>
          </cell>
          <cell r="F4585">
            <v>83.43</v>
          </cell>
          <cell r="G4585">
            <v>0</v>
          </cell>
          <cell r="H4585">
            <v>497.9</v>
          </cell>
          <cell r="I4585">
            <v>414.47</v>
          </cell>
          <cell r="J4585">
            <v>83.43</v>
          </cell>
          <cell r="K4585">
            <v>0</v>
          </cell>
          <cell r="L4585">
            <v>497.9</v>
          </cell>
        </row>
        <row r="4586">
          <cell r="A4586" t="str">
            <v>812003041701</v>
          </cell>
          <cell r="B4586">
            <v>20</v>
          </cell>
          <cell r="C4586" t="str">
            <v>8120030401USD-034-17</v>
          </cell>
          <cell r="D4586" t="str">
            <v>Impuesto fiscales - Otros (Impuestos (I))</v>
          </cell>
          <cell r="E4586">
            <v>504.57</v>
          </cell>
          <cell r="F4586">
            <v>90.14</v>
          </cell>
          <cell r="G4586">
            <v>0</v>
          </cell>
          <cell r="H4586">
            <v>594.71</v>
          </cell>
          <cell r="I4586">
            <v>504.57</v>
          </cell>
          <cell r="J4586">
            <v>90.14</v>
          </cell>
          <cell r="K4586">
            <v>0</v>
          </cell>
          <cell r="L4586">
            <v>594.71</v>
          </cell>
        </row>
        <row r="4587">
          <cell r="A4587" t="str">
            <v>812003041801</v>
          </cell>
          <cell r="B4587">
            <v>20</v>
          </cell>
          <cell r="C4587" t="str">
            <v>8120030401USD-034-18</v>
          </cell>
          <cell r="D4587" t="str">
            <v>Impuesto fiscales - Otros (Impuestos (I))</v>
          </cell>
          <cell r="E4587">
            <v>208.57</v>
          </cell>
          <cell r="F4587">
            <v>15.45</v>
          </cell>
          <cell r="G4587">
            <v>0</v>
          </cell>
          <cell r="H4587">
            <v>224.02</v>
          </cell>
          <cell r="I4587">
            <v>208.57</v>
          </cell>
          <cell r="J4587">
            <v>15.45</v>
          </cell>
          <cell r="K4587">
            <v>0</v>
          </cell>
          <cell r="L4587">
            <v>224.02</v>
          </cell>
        </row>
        <row r="4588">
          <cell r="A4588" t="str">
            <v>812003041901</v>
          </cell>
          <cell r="B4588">
            <v>20</v>
          </cell>
          <cell r="C4588" t="str">
            <v>8120030401USD-034-19</v>
          </cell>
          <cell r="D4588" t="str">
            <v>Impuesto fiscales - Otros (Impuestos (I))</v>
          </cell>
          <cell r="E4588">
            <v>373.82</v>
          </cell>
          <cell r="F4588">
            <v>59.67</v>
          </cell>
          <cell r="G4588">
            <v>0</v>
          </cell>
          <cell r="H4588">
            <v>433.49</v>
          </cell>
          <cell r="I4588">
            <v>373.82</v>
          </cell>
          <cell r="J4588">
            <v>59.67</v>
          </cell>
          <cell r="K4588">
            <v>0</v>
          </cell>
          <cell r="L4588">
            <v>433.49</v>
          </cell>
        </row>
        <row r="4589">
          <cell r="A4589" t="str">
            <v>812003042201</v>
          </cell>
          <cell r="B4589">
            <v>20</v>
          </cell>
          <cell r="C4589" t="str">
            <v>8120030401USD-034-22</v>
          </cell>
          <cell r="D4589" t="str">
            <v>Impuesto fiscales - Otros (Impuestos (I))</v>
          </cell>
          <cell r="E4589">
            <v>380.82</v>
          </cell>
          <cell r="F4589">
            <v>67.17</v>
          </cell>
          <cell r="G4589">
            <v>0</v>
          </cell>
          <cell r="H4589">
            <v>447.99</v>
          </cell>
          <cell r="I4589">
            <v>380.82</v>
          </cell>
          <cell r="J4589">
            <v>67.17</v>
          </cell>
          <cell r="K4589">
            <v>0</v>
          </cell>
          <cell r="L4589">
            <v>447.99</v>
          </cell>
        </row>
        <row r="4590">
          <cell r="A4590" t="str">
            <v>812003042301</v>
          </cell>
          <cell r="B4590">
            <v>20</v>
          </cell>
          <cell r="C4590" t="str">
            <v>8120030401USD-034-23</v>
          </cell>
          <cell r="D4590" t="str">
            <v>Impuesto fiscales - Otros (Impuestos (I))</v>
          </cell>
          <cell r="E4590">
            <v>467.21</v>
          </cell>
          <cell r="F4590">
            <v>72.06</v>
          </cell>
          <cell r="G4590">
            <v>0</v>
          </cell>
          <cell r="H4590">
            <v>539.27</v>
          </cell>
          <cell r="I4590">
            <v>467.21</v>
          </cell>
          <cell r="J4590">
            <v>72.06</v>
          </cell>
          <cell r="K4590">
            <v>0</v>
          </cell>
          <cell r="L4590">
            <v>539.27</v>
          </cell>
        </row>
        <row r="4591">
          <cell r="A4591" t="str">
            <v>812003042401</v>
          </cell>
          <cell r="B4591">
            <v>20</v>
          </cell>
          <cell r="C4591" t="str">
            <v>8120030401USD-034-24</v>
          </cell>
          <cell r="D4591" t="str">
            <v>Impuesto fiscales - Otros (Impuestos (I))</v>
          </cell>
          <cell r="E4591">
            <v>475.15</v>
          </cell>
          <cell r="F4591">
            <v>94.41</v>
          </cell>
          <cell r="G4591">
            <v>0</v>
          </cell>
          <cell r="H4591">
            <v>569.55999999999995</v>
          </cell>
          <cell r="I4591">
            <v>475.15</v>
          </cell>
          <cell r="J4591">
            <v>94.41</v>
          </cell>
          <cell r="K4591">
            <v>0</v>
          </cell>
          <cell r="L4591">
            <v>569.55999999999995</v>
          </cell>
        </row>
        <row r="4592">
          <cell r="A4592" t="str">
            <v>812003042501</v>
          </cell>
          <cell r="B4592">
            <v>20</v>
          </cell>
          <cell r="C4592" t="str">
            <v>8120030401USD-034-25</v>
          </cell>
          <cell r="D4592" t="str">
            <v>Impuesto fiscales - Otros (Impuestos (I))</v>
          </cell>
          <cell r="E4592">
            <v>22.35</v>
          </cell>
          <cell r="F4592">
            <v>0</v>
          </cell>
          <cell r="G4592">
            <v>0</v>
          </cell>
          <cell r="H4592">
            <v>22.35</v>
          </cell>
          <cell r="I4592">
            <v>22.35</v>
          </cell>
          <cell r="J4592">
            <v>0</v>
          </cell>
          <cell r="K4592">
            <v>0</v>
          </cell>
          <cell r="L4592">
            <v>22.35</v>
          </cell>
        </row>
        <row r="4593">
          <cell r="A4593" t="str">
            <v>812003042601</v>
          </cell>
          <cell r="B4593">
            <v>20</v>
          </cell>
          <cell r="C4593" t="str">
            <v>8120030401USD-034-26</v>
          </cell>
          <cell r="D4593" t="str">
            <v>Impuesto fiscales - Otros (Impuestos (I))</v>
          </cell>
          <cell r="E4593">
            <v>296.57</v>
          </cell>
          <cell r="F4593">
            <v>68.33</v>
          </cell>
          <cell r="G4593">
            <v>0</v>
          </cell>
          <cell r="H4593">
            <v>364.9</v>
          </cell>
          <cell r="I4593">
            <v>296.57</v>
          </cell>
          <cell r="J4593">
            <v>68.33</v>
          </cell>
          <cell r="K4593">
            <v>0</v>
          </cell>
          <cell r="L4593">
            <v>364.9</v>
          </cell>
        </row>
        <row r="4594">
          <cell r="A4594" t="str">
            <v>812003042701</v>
          </cell>
          <cell r="B4594">
            <v>20</v>
          </cell>
          <cell r="C4594" t="str">
            <v>8120030401USD-034-27</v>
          </cell>
          <cell r="D4594" t="str">
            <v>Impuesto fiscales - Otros (Impuestos (I))</v>
          </cell>
          <cell r="E4594">
            <v>428.89</v>
          </cell>
          <cell r="F4594">
            <v>84.15</v>
          </cell>
          <cell r="G4594">
            <v>0</v>
          </cell>
          <cell r="H4594">
            <v>513.04</v>
          </cell>
          <cell r="I4594">
            <v>428.89</v>
          </cell>
          <cell r="J4594">
            <v>84.15</v>
          </cell>
          <cell r="K4594">
            <v>0</v>
          </cell>
          <cell r="L4594">
            <v>513.04</v>
          </cell>
        </row>
        <row r="4595">
          <cell r="A4595" t="str">
            <v>812003043101</v>
          </cell>
          <cell r="B4595">
            <v>20</v>
          </cell>
          <cell r="C4595" t="str">
            <v>8120030401USD-034-31</v>
          </cell>
          <cell r="D4595" t="str">
            <v>Impuesto fiscales - Otros (Impuestos (I))</v>
          </cell>
          <cell r="E4595">
            <v>1306.5899999999999</v>
          </cell>
          <cell r="F4595">
            <v>286.75</v>
          </cell>
          <cell r="G4595">
            <v>0</v>
          </cell>
          <cell r="H4595">
            <v>1593.34</v>
          </cell>
          <cell r="I4595">
            <v>1306.5899999999999</v>
          </cell>
          <cell r="J4595">
            <v>286.75</v>
          </cell>
          <cell r="K4595">
            <v>0</v>
          </cell>
          <cell r="L4595">
            <v>1593.34</v>
          </cell>
        </row>
        <row r="4596">
          <cell r="A4596" t="str">
            <v>812003044101</v>
          </cell>
          <cell r="B4596">
            <v>20</v>
          </cell>
          <cell r="C4596" t="str">
            <v>8120030401USD-034-41</v>
          </cell>
          <cell r="D4596" t="str">
            <v>Impuesto fiscales - Otros (Impuestos (I))</v>
          </cell>
          <cell r="E4596">
            <v>809.61</v>
          </cell>
          <cell r="F4596">
            <v>169.75</v>
          </cell>
          <cell r="G4596">
            <v>0</v>
          </cell>
          <cell r="H4596">
            <v>979.36</v>
          </cell>
          <cell r="I4596">
            <v>809.61</v>
          </cell>
          <cell r="J4596">
            <v>169.75</v>
          </cell>
          <cell r="K4596">
            <v>0</v>
          </cell>
          <cell r="L4596">
            <v>979.36</v>
          </cell>
        </row>
        <row r="4597">
          <cell r="A4597" t="str">
            <v>812003045801</v>
          </cell>
          <cell r="B4597">
            <v>20</v>
          </cell>
          <cell r="C4597" t="str">
            <v>8120030401USD-034-58</v>
          </cell>
          <cell r="D4597" t="str">
            <v>Impuesto fiscales - Otros (Impuestos (I))</v>
          </cell>
          <cell r="E4597">
            <v>76.64</v>
          </cell>
          <cell r="F4597">
            <v>14.86</v>
          </cell>
          <cell r="G4597">
            <v>0</v>
          </cell>
          <cell r="H4597">
            <v>91.5</v>
          </cell>
          <cell r="I4597">
            <v>76.64</v>
          </cell>
          <cell r="J4597">
            <v>14.86</v>
          </cell>
          <cell r="K4597">
            <v>0</v>
          </cell>
          <cell r="L4597">
            <v>91.5</v>
          </cell>
        </row>
        <row r="4598">
          <cell r="A4598" t="str">
            <v>812003045901</v>
          </cell>
          <cell r="B4598">
            <v>20</v>
          </cell>
          <cell r="C4598" t="str">
            <v>8120030401USD-034-59</v>
          </cell>
          <cell r="D4598" t="str">
            <v>Impuesto fiscales - Otros (Impuestos (I))</v>
          </cell>
          <cell r="E4598">
            <v>46.14</v>
          </cell>
          <cell r="F4598">
            <v>15.09</v>
          </cell>
          <cell r="G4598">
            <v>0</v>
          </cell>
          <cell r="H4598">
            <v>61.23</v>
          </cell>
          <cell r="I4598">
            <v>46.14</v>
          </cell>
          <cell r="J4598">
            <v>15.09</v>
          </cell>
          <cell r="K4598">
            <v>0</v>
          </cell>
          <cell r="L4598">
            <v>61.23</v>
          </cell>
        </row>
        <row r="4599">
          <cell r="A4599" t="str">
            <v>81200305 U</v>
          </cell>
          <cell r="B4599">
            <v>12</v>
          </cell>
          <cell r="C4599" t="str">
            <v>81200305 USD</v>
          </cell>
          <cell r="D4599" t="str">
            <v>Impuestos Municipales</v>
          </cell>
          <cell r="E4599">
            <v>501334.36</v>
          </cell>
          <cell r="F4599">
            <v>50687.74</v>
          </cell>
          <cell r="G4599">
            <v>4476.17</v>
          </cell>
          <cell r="H4599">
            <v>547545.93000000005</v>
          </cell>
          <cell r="I4599">
            <v>501334.36</v>
          </cell>
          <cell r="J4599">
            <v>50687.74</v>
          </cell>
          <cell r="K4599">
            <v>4476.17</v>
          </cell>
          <cell r="L4599">
            <v>547545.93000000005</v>
          </cell>
        </row>
        <row r="4600">
          <cell r="A4600" t="str">
            <v>8120030500</v>
          </cell>
          <cell r="B4600">
            <v>18</v>
          </cell>
          <cell r="C4600" t="str">
            <v>81200305USD-035-00</v>
          </cell>
          <cell r="D4600" t="str">
            <v>Impuestos Municipales (Impuestos (II))</v>
          </cell>
          <cell r="E4600">
            <v>56476.12</v>
          </cell>
          <cell r="F4600">
            <v>9691.4</v>
          </cell>
          <cell r="G4600">
            <v>4440.7</v>
          </cell>
          <cell r="H4600">
            <v>61726.82</v>
          </cell>
          <cell r="I4600">
            <v>56476.12</v>
          </cell>
          <cell r="J4600">
            <v>9691.4</v>
          </cell>
          <cell r="K4600">
            <v>4440.7</v>
          </cell>
          <cell r="L4600">
            <v>61726.82</v>
          </cell>
        </row>
        <row r="4601">
          <cell r="A4601" t="str">
            <v>8120030501</v>
          </cell>
          <cell r="B4601">
            <v>18</v>
          </cell>
          <cell r="C4601" t="str">
            <v>81200305USD-035-01</v>
          </cell>
          <cell r="D4601" t="str">
            <v>Impuestos Municipales (Impuestos (II))</v>
          </cell>
          <cell r="E4601">
            <v>1122.1600000000001</v>
          </cell>
          <cell r="F4601">
            <v>1.59</v>
          </cell>
          <cell r="G4601">
            <v>0</v>
          </cell>
          <cell r="H4601">
            <v>1123.75</v>
          </cell>
          <cell r="I4601">
            <v>1122.1600000000001</v>
          </cell>
          <cell r="J4601">
            <v>1.59</v>
          </cell>
          <cell r="K4601">
            <v>0</v>
          </cell>
          <cell r="L4601">
            <v>1123.75</v>
          </cell>
        </row>
        <row r="4602">
          <cell r="A4602" t="str">
            <v>8120030502</v>
          </cell>
          <cell r="B4602">
            <v>18</v>
          </cell>
          <cell r="C4602" t="str">
            <v>81200305USD-035-02</v>
          </cell>
          <cell r="D4602" t="str">
            <v>Impuestos Municipales (Impuestos (II))</v>
          </cell>
          <cell r="E4602">
            <v>22390.99</v>
          </cell>
          <cell r="F4602">
            <v>2200.9899999999998</v>
          </cell>
          <cell r="G4602">
            <v>0</v>
          </cell>
          <cell r="H4602">
            <v>24591.98</v>
          </cell>
          <cell r="I4602">
            <v>22390.99</v>
          </cell>
          <cell r="J4602">
            <v>2200.9899999999998</v>
          </cell>
          <cell r="K4602">
            <v>0</v>
          </cell>
          <cell r="L4602">
            <v>24591.98</v>
          </cell>
        </row>
        <row r="4603">
          <cell r="A4603" t="str">
            <v>8120030503</v>
          </cell>
          <cell r="B4603">
            <v>18</v>
          </cell>
          <cell r="C4603" t="str">
            <v>81200305USD-035-03</v>
          </cell>
          <cell r="D4603" t="str">
            <v>Impuestos Municipales (Impuestos (II))</v>
          </cell>
          <cell r="E4603">
            <v>5631.29</v>
          </cell>
          <cell r="F4603">
            <v>510.66</v>
          </cell>
          <cell r="G4603">
            <v>0</v>
          </cell>
          <cell r="H4603">
            <v>6141.95</v>
          </cell>
          <cell r="I4603">
            <v>5631.29</v>
          </cell>
          <cell r="J4603">
            <v>510.66</v>
          </cell>
          <cell r="K4603">
            <v>0</v>
          </cell>
          <cell r="L4603">
            <v>6141.95</v>
          </cell>
        </row>
        <row r="4604">
          <cell r="A4604" t="str">
            <v>8120030504</v>
          </cell>
          <cell r="B4604">
            <v>18</v>
          </cell>
          <cell r="C4604" t="str">
            <v>81200305USD-035-04</v>
          </cell>
          <cell r="D4604" t="str">
            <v>Impuestos Municipales (Impuestos (II))</v>
          </cell>
          <cell r="E4604">
            <v>293.54000000000002</v>
          </cell>
          <cell r="F4604">
            <v>5</v>
          </cell>
          <cell r="G4604">
            <v>0</v>
          </cell>
          <cell r="H4604">
            <v>298.54000000000002</v>
          </cell>
          <cell r="I4604">
            <v>293.54000000000002</v>
          </cell>
          <cell r="J4604">
            <v>5</v>
          </cell>
          <cell r="K4604">
            <v>0</v>
          </cell>
          <cell r="L4604">
            <v>298.54000000000002</v>
          </cell>
        </row>
        <row r="4605">
          <cell r="A4605" t="str">
            <v>8120030505</v>
          </cell>
          <cell r="B4605">
            <v>18</v>
          </cell>
          <cell r="C4605" t="str">
            <v>81200305USD-035-05</v>
          </cell>
          <cell r="D4605" t="str">
            <v>Impuestos Municipales (Impuestos (II))</v>
          </cell>
          <cell r="E4605">
            <v>10932.19</v>
          </cell>
          <cell r="F4605">
            <v>1136.1500000000001</v>
          </cell>
          <cell r="G4605">
            <v>0</v>
          </cell>
          <cell r="H4605">
            <v>12068.34</v>
          </cell>
          <cell r="I4605">
            <v>10932.19</v>
          </cell>
          <cell r="J4605">
            <v>1136.1500000000001</v>
          </cell>
          <cell r="K4605">
            <v>0</v>
          </cell>
          <cell r="L4605">
            <v>12068.34</v>
          </cell>
        </row>
        <row r="4606">
          <cell r="A4606" t="str">
            <v>8120030507</v>
          </cell>
          <cell r="B4606">
            <v>18</v>
          </cell>
          <cell r="C4606" t="str">
            <v>81200305USD-035-07</v>
          </cell>
          <cell r="D4606" t="str">
            <v>Impuestos Municipales (Impuestos (II))</v>
          </cell>
          <cell r="E4606">
            <v>28373.24</v>
          </cell>
          <cell r="F4606">
            <v>2504.79</v>
          </cell>
          <cell r="G4606">
            <v>0</v>
          </cell>
          <cell r="H4606">
            <v>30878.03</v>
          </cell>
          <cell r="I4606">
            <v>28373.24</v>
          </cell>
          <cell r="J4606">
            <v>2504.79</v>
          </cell>
          <cell r="K4606">
            <v>0</v>
          </cell>
          <cell r="L4606">
            <v>30878.03</v>
          </cell>
        </row>
        <row r="4607">
          <cell r="A4607" t="str">
            <v>8120030508</v>
          </cell>
          <cell r="B4607">
            <v>18</v>
          </cell>
          <cell r="C4607" t="str">
            <v>81200305USD-035-08</v>
          </cell>
          <cell r="D4607" t="str">
            <v>Impuestos Municipales (Impuestos (II))</v>
          </cell>
          <cell r="E4607">
            <v>18645.990000000002</v>
          </cell>
          <cell r="F4607">
            <v>1498.5</v>
          </cell>
          <cell r="G4607">
            <v>29.48</v>
          </cell>
          <cell r="H4607">
            <v>20115.009999999998</v>
          </cell>
          <cell r="I4607">
            <v>18645.990000000002</v>
          </cell>
          <cell r="J4607">
            <v>1498.5</v>
          </cell>
          <cell r="K4607">
            <v>29.48</v>
          </cell>
          <cell r="L4607">
            <v>20115.009999999998</v>
          </cell>
        </row>
        <row r="4608">
          <cell r="A4608" t="str">
            <v>8120030510</v>
          </cell>
          <cell r="B4608">
            <v>18</v>
          </cell>
          <cell r="C4608" t="str">
            <v>81200305USD-035-10</v>
          </cell>
          <cell r="D4608" t="str">
            <v>Impuestos Municipales (Impuestos (II))</v>
          </cell>
          <cell r="E4608">
            <v>22578.55</v>
          </cell>
          <cell r="F4608">
            <v>4035.61</v>
          </cell>
          <cell r="G4608">
            <v>0</v>
          </cell>
          <cell r="H4608">
            <v>26614.16</v>
          </cell>
          <cell r="I4608">
            <v>22578.55</v>
          </cell>
          <cell r="J4608">
            <v>4035.61</v>
          </cell>
          <cell r="K4608">
            <v>0</v>
          </cell>
          <cell r="L4608">
            <v>26614.16</v>
          </cell>
        </row>
        <row r="4609">
          <cell r="A4609" t="str">
            <v>8120030511</v>
          </cell>
          <cell r="B4609">
            <v>18</v>
          </cell>
          <cell r="C4609" t="str">
            <v>81200305USD-035-11</v>
          </cell>
          <cell r="D4609" t="str">
            <v>Impuestos Municipales (Impuestos (II))</v>
          </cell>
          <cell r="E4609">
            <v>6041.64</v>
          </cell>
          <cell r="F4609">
            <v>138.78</v>
          </cell>
          <cell r="G4609">
            <v>0</v>
          </cell>
          <cell r="H4609">
            <v>6180.42</v>
          </cell>
          <cell r="I4609">
            <v>6041.64</v>
          </cell>
          <cell r="J4609">
            <v>138.78</v>
          </cell>
          <cell r="K4609">
            <v>0</v>
          </cell>
          <cell r="L4609">
            <v>6180.42</v>
          </cell>
        </row>
        <row r="4610">
          <cell r="A4610" t="str">
            <v>8120030512</v>
          </cell>
          <cell r="B4610">
            <v>18</v>
          </cell>
          <cell r="C4610" t="str">
            <v>81200305USD-035-12</v>
          </cell>
          <cell r="D4610" t="str">
            <v>Impuestos Municipales (Impuestos (II))</v>
          </cell>
          <cell r="E4610">
            <v>37101.660000000003</v>
          </cell>
          <cell r="F4610">
            <v>3740.18</v>
          </cell>
          <cell r="G4610">
            <v>0</v>
          </cell>
          <cell r="H4610">
            <v>40841.839999999997</v>
          </cell>
          <cell r="I4610">
            <v>37101.660000000003</v>
          </cell>
          <cell r="J4610">
            <v>3740.18</v>
          </cell>
          <cell r="K4610">
            <v>0</v>
          </cell>
          <cell r="L4610">
            <v>40841.839999999997</v>
          </cell>
        </row>
        <row r="4611">
          <cell r="A4611" t="str">
            <v>8120030513</v>
          </cell>
          <cell r="B4611">
            <v>18</v>
          </cell>
          <cell r="C4611" t="str">
            <v>81200305USD-035-13</v>
          </cell>
          <cell r="D4611" t="str">
            <v>Impuestos Municipales (Impuestos (II))</v>
          </cell>
          <cell r="E4611">
            <v>7782.54</v>
          </cell>
          <cell r="F4611">
            <v>74.53</v>
          </cell>
          <cell r="G4611">
            <v>0</v>
          </cell>
          <cell r="H4611">
            <v>7857.07</v>
          </cell>
          <cell r="I4611">
            <v>7782.54</v>
          </cell>
          <cell r="J4611">
            <v>74.53</v>
          </cell>
          <cell r="K4611">
            <v>0</v>
          </cell>
          <cell r="L4611">
            <v>7857.07</v>
          </cell>
        </row>
        <row r="4612">
          <cell r="A4612" t="str">
            <v>8120030517</v>
          </cell>
          <cell r="B4612">
            <v>18</v>
          </cell>
          <cell r="C4612" t="str">
            <v>81200305USD-035-17</v>
          </cell>
          <cell r="D4612" t="str">
            <v>Impuestos Municipales (Impuestos (II))</v>
          </cell>
          <cell r="E4612">
            <v>16137.12</v>
          </cell>
          <cell r="F4612">
            <v>2025.72</v>
          </cell>
          <cell r="G4612">
            <v>0</v>
          </cell>
          <cell r="H4612">
            <v>18162.84</v>
          </cell>
          <cell r="I4612">
            <v>16137.12</v>
          </cell>
          <cell r="J4612">
            <v>2025.72</v>
          </cell>
          <cell r="K4612">
            <v>0</v>
          </cell>
          <cell r="L4612">
            <v>18162.84</v>
          </cell>
        </row>
        <row r="4613">
          <cell r="A4613" t="str">
            <v>8120030518</v>
          </cell>
          <cell r="B4613">
            <v>18</v>
          </cell>
          <cell r="C4613" t="str">
            <v>81200305USD-035-18</v>
          </cell>
          <cell r="D4613" t="str">
            <v>Impuestos Municipales (Impuestos (II))</v>
          </cell>
          <cell r="E4613">
            <v>3544.25</v>
          </cell>
          <cell r="F4613">
            <v>924.12</v>
          </cell>
          <cell r="G4613">
            <v>0</v>
          </cell>
          <cell r="H4613">
            <v>4468.37</v>
          </cell>
          <cell r="I4613">
            <v>3544.25</v>
          </cell>
          <cell r="J4613">
            <v>924.12</v>
          </cell>
          <cell r="K4613">
            <v>0</v>
          </cell>
          <cell r="L4613">
            <v>4468.37</v>
          </cell>
        </row>
        <row r="4614">
          <cell r="A4614" t="str">
            <v>8120030519</v>
          </cell>
          <cell r="B4614">
            <v>18</v>
          </cell>
          <cell r="C4614" t="str">
            <v>81200305USD-035-19</v>
          </cell>
          <cell r="D4614" t="str">
            <v>Impuestos Municipales (Impuestos (II))</v>
          </cell>
          <cell r="E4614">
            <v>43813.06</v>
          </cell>
          <cell r="F4614">
            <v>4062.34</v>
          </cell>
          <cell r="G4614">
            <v>0</v>
          </cell>
          <cell r="H4614">
            <v>47875.4</v>
          </cell>
          <cell r="I4614">
            <v>43813.06</v>
          </cell>
          <cell r="J4614">
            <v>4062.34</v>
          </cell>
          <cell r="K4614">
            <v>0</v>
          </cell>
          <cell r="L4614">
            <v>47875.4</v>
          </cell>
        </row>
        <row r="4615">
          <cell r="A4615" t="str">
            <v>8120030522</v>
          </cell>
          <cell r="B4615">
            <v>18</v>
          </cell>
          <cell r="C4615" t="str">
            <v>81200305USD-035-22</v>
          </cell>
          <cell r="D4615" t="str">
            <v>Impuestos Municipales (Impuestos (II))</v>
          </cell>
          <cell r="E4615">
            <v>8913.0400000000009</v>
          </cell>
          <cell r="F4615">
            <v>766.21</v>
          </cell>
          <cell r="G4615">
            <v>0</v>
          </cell>
          <cell r="H4615">
            <v>9679.25</v>
          </cell>
          <cell r="I4615">
            <v>8913.0400000000009</v>
          </cell>
          <cell r="J4615">
            <v>766.21</v>
          </cell>
          <cell r="K4615">
            <v>0</v>
          </cell>
          <cell r="L4615">
            <v>9679.25</v>
          </cell>
        </row>
        <row r="4616">
          <cell r="A4616" t="str">
            <v>8120030523</v>
          </cell>
          <cell r="B4616">
            <v>18</v>
          </cell>
          <cell r="C4616" t="str">
            <v>81200305USD-035-23</v>
          </cell>
          <cell r="D4616" t="str">
            <v>Impuestos Municipales (Impuestos (II))</v>
          </cell>
          <cell r="E4616">
            <v>9454.41</v>
          </cell>
          <cell r="F4616">
            <v>2.89</v>
          </cell>
          <cell r="G4616">
            <v>0</v>
          </cell>
          <cell r="H4616">
            <v>9457.2999999999993</v>
          </cell>
          <cell r="I4616">
            <v>9454.41</v>
          </cell>
          <cell r="J4616">
            <v>2.89</v>
          </cell>
          <cell r="K4616">
            <v>0</v>
          </cell>
          <cell r="L4616">
            <v>9457.2999999999993</v>
          </cell>
        </row>
        <row r="4617">
          <cell r="A4617" t="str">
            <v>8120030524</v>
          </cell>
          <cell r="B4617">
            <v>18</v>
          </cell>
          <cell r="C4617" t="str">
            <v>81200305USD-035-24</v>
          </cell>
          <cell r="D4617" t="str">
            <v>Impuestos Municipales (Impuestos (II))</v>
          </cell>
          <cell r="E4617">
            <v>10284.469999999999</v>
          </cell>
          <cell r="F4617">
            <v>0</v>
          </cell>
          <cell r="G4617">
            <v>0</v>
          </cell>
          <cell r="H4617">
            <v>10284.469999999999</v>
          </cell>
          <cell r="I4617">
            <v>10284.469999999999</v>
          </cell>
          <cell r="J4617">
            <v>0</v>
          </cell>
          <cell r="K4617">
            <v>0</v>
          </cell>
          <cell r="L4617">
            <v>10284.469999999999</v>
          </cell>
        </row>
        <row r="4618">
          <cell r="A4618" t="str">
            <v>8120030525</v>
          </cell>
          <cell r="B4618">
            <v>18</v>
          </cell>
          <cell r="C4618" t="str">
            <v>81200305USD-035-25</v>
          </cell>
          <cell r="D4618" t="str">
            <v>Impuestos Municipales (Impuestos (II))</v>
          </cell>
          <cell r="E4618">
            <v>592.41</v>
          </cell>
          <cell r="F4618">
            <v>54.57</v>
          </cell>
          <cell r="G4618">
            <v>0</v>
          </cell>
          <cell r="H4618">
            <v>646.98</v>
          </cell>
          <cell r="I4618">
            <v>592.41</v>
          </cell>
          <cell r="J4618">
            <v>54.57</v>
          </cell>
          <cell r="K4618">
            <v>0</v>
          </cell>
          <cell r="L4618">
            <v>646.98</v>
          </cell>
        </row>
        <row r="4619">
          <cell r="A4619" t="str">
            <v>8120030526</v>
          </cell>
          <cell r="B4619">
            <v>18</v>
          </cell>
          <cell r="C4619" t="str">
            <v>81200305USD-035-26</v>
          </cell>
          <cell r="D4619" t="str">
            <v>Impuestos Municipales (Impuestos (II))</v>
          </cell>
          <cell r="E4619">
            <v>24445.5</v>
          </cell>
          <cell r="F4619">
            <v>2312.52</v>
          </cell>
          <cell r="G4619">
            <v>0</v>
          </cell>
          <cell r="H4619">
            <v>26758.02</v>
          </cell>
          <cell r="I4619">
            <v>24445.5</v>
          </cell>
          <cell r="J4619">
            <v>2312.52</v>
          </cell>
          <cell r="K4619">
            <v>0</v>
          </cell>
          <cell r="L4619">
            <v>26758.02</v>
          </cell>
        </row>
        <row r="4620">
          <cell r="A4620" t="str">
            <v>8120030527</v>
          </cell>
          <cell r="B4620">
            <v>18</v>
          </cell>
          <cell r="C4620" t="str">
            <v>81200305USD-035-27</v>
          </cell>
          <cell r="D4620" t="str">
            <v>Impuestos Municipales (Impuestos (II))</v>
          </cell>
          <cell r="E4620">
            <v>2091.1999999999998</v>
          </cell>
          <cell r="F4620">
            <v>203.97</v>
          </cell>
          <cell r="G4620">
            <v>5.99</v>
          </cell>
          <cell r="H4620">
            <v>2289.1799999999998</v>
          </cell>
          <cell r="I4620">
            <v>2091.1999999999998</v>
          </cell>
          <cell r="J4620">
            <v>203.97</v>
          </cell>
          <cell r="K4620">
            <v>5.99</v>
          </cell>
          <cell r="L4620">
            <v>2289.1799999999998</v>
          </cell>
        </row>
        <row r="4621">
          <cell r="A4621" t="str">
            <v>8120030531</v>
          </cell>
          <cell r="B4621">
            <v>18</v>
          </cell>
          <cell r="C4621" t="str">
            <v>81200305USD-035-31</v>
          </cell>
          <cell r="D4621" t="str">
            <v>Impuestos Municipales (Impuestos (II))</v>
          </cell>
          <cell r="E4621">
            <v>1950.14</v>
          </cell>
          <cell r="F4621">
            <v>0</v>
          </cell>
          <cell r="G4621">
            <v>0</v>
          </cell>
          <cell r="H4621">
            <v>1950.14</v>
          </cell>
          <cell r="I4621">
            <v>1950.14</v>
          </cell>
          <cell r="J4621">
            <v>0</v>
          </cell>
          <cell r="K4621">
            <v>0</v>
          </cell>
          <cell r="L4621">
            <v>1950.14</v>
          </cell>
        </row>
        <row r="4622">
          <cell r="A4622" t="str">
            <v>8120030541</v>
          </cell>
          <cell r="B4622">
            <v>18</v>
          </cell>
          <cell r="C4622" t="str">
            <v>81200305USD-035-41</v>
          </cell>
          <cell r="D4622" t="str">
            <v>Impuestos Municipales (Impuestos (II))</v>
          </cell>
          <cell r="E4622">
            <v>162682.85</v>
          </cell>
          <cell r="F4622">
            <v>14790.22</v>
          </cell>
          <cell r="G4622">
            <v>0</v>
          </cell>
          <cell r="H4622">
            <v>177473.07</v>
          </cell>
          <cell r="I4622">
            <v>162682.85</v>
          </cell>
          <cell r="J4622">
            <v>14790.22</v>
          </cell>
          <cell r="K4622">
            <v>0</v>
          </cell>
          <cell r="L4622">
            <v>177473.07</v>
          </cell>
        </row>
        <row r="4623">
          <cell r="A4623" t="str">
            <v>8120030558</v>
          </cell>
          <cell r="B4623">
            <v>18</v>
          </cell>
          <cell r="C4623" t="str">
            <v>81200305USD-035-58</v>
          </cell>
          <cell r="D4623" t="str">
            <v>Impuestos Municipales (Impuestos (II))</v>
          </cell>
          <cell r="E4623">
            <v>56</v>
          </cell>
          <cell r="F4623">
            <v>7</v>
          </cell>
          <cell r="G4623">
            <v>0</v>
          </cell>
          <cell r="H4623">
            <v>63</v>
          </cell>
          <cell r="I4623">
            <v>56</v>
          </cell>
          <cell r="J4623">
            <v>7</v>
          </cell>
          <cell r="K4623">
            <v>0</v>
          </cell>
          <cell r="L4623">
            <v>63</v>
          </cell>
        </row>
        <row r="4624">
          <cell r="A4624" t="str">
            <v>81200306 U</v>
          </cell>
          <cell r="B4624">
            <v>12</v>
          </cell>
          <cell r="C4624" t="str">
            <v>81200306 USD</v>
          </cell>
          <cell r="D4624" t="str">
            <v>Multas</v>
          </cell>
          <cell r="E4624">
            <v>1629.92</v>
          </cell>
          <cell r="F4624">
            <v>22.85</v>
          </cell>
          <cell r="G4624">
            <v>5.0999999999999996</v>
          </cell>
          <cell r="H4624">
            <v>1647.67</v>
          </cell>
          <cell r="I4624">
            <v>1629.92</v>
          </cell>
          <cell r="J4624">
            <v>22.85</v>
          </cell>
          <cell r="K4624">
            <v>5.0999999999999996</v>
          </cell>
          <cell r="L4624">
            <v>1647.67</v>
          </cell>
        </row>
        <row r="4625">
          <cell r="A4625" t="str">
            <v>8120030600</v>
          </cell>
          <cell r="B4625">
            <v>18</v>
          </cell>
          <cell r="C4625" t="str">
            <v>81200306USD-647-00</v>
          </cell>
          <cell r="D4625" t="str">
            <v>Multas (Gastos Administrativos, por Matriz)</v>
          </cell>
          <cell r="E4625">
            <v>781.91</v>
          </cell>
          <cell r="F4625">
            <v>0</v>
          </cell>
          <cell r="G4625">
            <v>0</v>
          </cell>
          <cell r="H4625">
            <v>781.91</v>
          </cell>
          <cell r="I4625">
            <v>781.91</v>
          </cell>
          <cell r="J4625">
            <v>0</v>
          </cell>
          <cell r="K4625">
            <v>0</v>
          </cell>
          <cell r="L4625">
            <v>781.91</v>
          </cell>
        </row>
        <row r="4626">
          <cell r="A4626" t="str">
            <v>8120030602</v>
          </cell>
          <cell r="B4626">
            <v>18</v>
          </cell>
          <cell r="C4626" t="str">
            <v>81200306USD-647-02</v>
          </cell>
          <cell r="D4626" t="str">
            <v>Multas (Gastos Administrativos, por Matriz)</v>
          </cell>
          <cell r="E4626">
            <v>16.54</v>
          </cell>
          <cell r="F4626">
            <v>0</v>
          </cell>
          <cell r="G4626">
            <v>0</v>
          </cell>
          <cell r="H4626">
            <v>16.54</v>
          </cell>
          <cell r="I4626">
            <v>16.54</v>
          </cell>
          <cell r="J4626">
            <v>0</v>
          </cell>
          <cell r="K4626">
            <v>0</v>
          </cell>
          <cell r="L4626">
            <v>16.54</v>
          </cell>
        </row>
        <row r="4627">
          <cell r="A4627" t="str">
            <v>8120030603</v>
          </cell>
          <cell r="B4627">
            <v>18</v>
          </cell>
          <cell r="C4627" t="str">
            <v>81200306USD-647-03</v>
          </cell>
          <cell r="D4627" t="str">
            <v>Multas (Gastos Administrativos, por Matriz)</v>
          </cell>
          <cell r="E4627">
            <v>51.94</v>
          </cell>
          <cell r="F4627">
            <v>0.01</v>
          </cell>
          <cell r="G4627">
            <v>0</v>
          </cell>
          <cell r="H4627">
            <v>51.95</v>
          </cell>
          <cell r="I4627">
            <v>51.94</v>
          </cell>
          <cell r="J4627">
            <v>0.01</v>
          </cell>
          <cell r="K4627">
            <v>0</v>
          </cell>
          <cell r="L4627">
            <v>51.95</v>
          </cell>
        </row>
        <row r="4628">
          <cell r="A4628" t="str">
            <v>8120030604</v>
          </cell>
          <cell r="B4628">
            <v>18</v>
          </cell>
          <cell r="C4628" t="str">
            <v>81200306USD-647-04</v>
          </cell>
          <cell r="D4628" t="str">
            <v>Multas (Gastos Administrativos, por Matriz)</v>
          </cell>
          <cell r="E4628">
            <v>37.840000000000003</v>
          </cell>
          <cell r="F4628">
            <v>0</v>
          </cell>
          <cell r="G4628">
            <v>0</v>
          </cell>
          <cell r="H4628">
            <v>37.840000000000003</v>
          </cell>
          <cell r="I4628">
            <v>37.840000000000003</v>
          </cell>
          <cell r="J4628">
            <v>0</v>
          </cell>
          <cell r="K4628">
            <v>0</v>
          </cell>
          <cell r="L4628">
            <v>37.840000000000003</v>
          </cell>
        </row>
        <row r="4629">
          <cell r="A4629" t="str">
            <v>8120030605</v>
          </cell>
          <cell r="B4629">
            <v>18</v>
          </cell>
          <cell r="C4629" t="str">
            <v>81200306USD-647-05</v>
          </cell>
          <cell r="D4629" t="str">
            <v>Multas (Gastos Administrativos, por Matriz)</v>
          </cell>
          <cell r="E4629">
            <v>13.17</v>
          </cell>
          <cell r="F4629">
            <v>0</v>
          </cell>
          <cell r="G4629">
            <v>0</v>
          </cell>
          <cell r="H4629">
            <v>13.17</v>
          </cell>
          <cell r="I4629">
            <v>13.17</v>
          </cell>
          <cell r="J4629">
            <v>0</v>
          </cell>
          <cell r="K4629">
            <v>0</v>
          </cell>
          <cell r="L4629">
            <v>13.17</v>
          </cell>
        </row>
        <row r="4630">
          <cell r="A4630" t="str">
            <v>8120030607</v>
          </cell>
          <cell r="B4630">
            <v>18</v>
          </cell>
          <cell r="C4630" t="str">
            <v>81200306USD-647-07</v>
          </cell>
          <cell r="D4630" t="str">
            <v>Multas (Gastos Administrativos, por Matriz)</v>
          </cell>
          <cell r="E4630">
            <v>65.739999999999995</v>
          </cell>
          <cell r="F4630">
            <v>0</v>
          </cell>
          <cell r="G4630">
            <v>0</v>
          </cell>
          <cell r="H4630">
            <v>65.739999999999995</v>
          </cell>
          <cell r="I4630">
            <v>65.739999999999995</v>
          </cell>
          <cell r="J4630">
            <v>0</v>
          </cell>
          <cell r="K4630">
            <v>0</v>
          </cell>
          <cell r="L4630">
            <v>65.739999999999995</v>
          </cell>
        </row>
        <row r="4631">
          <cell r="A4631" t="str">
            <v>8120030608</v>
          </cell>
          <cell r="B4631">
            <v>18</v>
          </cell>
          <cell r="C4631" t="str">
            <v>81200306USD-647-08</v>
          </cell>
          <cell r="D4631" t="str">
            <v>Multas (Gastos Administrativos, por Matriz)</v>
          </cell>
          <cell r="E4631">
            <v>7.33</v>
          </cell>
          <cell r="F4631">
            <v>0</v>
          </cell>
          <cell r="G4631">
            <v>0</v>
          </cell>
          <cell r="H4631">
            <v>7.33</v>
          </cell>
          <cell r="I4631">
            <v>7.33</v>
          </cell>
          <cell r="J4631">
            <v>0</v>
          </cell>
          <cell r="K4631">
            <v>0</v>
          </cell>
          <cell r="L4631">
            <v>7.33</v>
          </cell>
        </row>
        <row r="4632">
          <cell r="A4632" t="str">
            <v>8120030610</v>
          </cell>
          <cell r="B4632">
            <v>18</v>
          </cell>
          <cell r="C4632" t="str">
            <v>81200306USD-647-10</v>
          </cell>
          <cell r="D4632" t="str">
            <v>Multas (Gastos Administrativos, por Matriz)</v>
          </cell>
          <cell r="E4632">
            <v>9.8800000000000008</v>
          </cell>
          <cell r="F4632">
            <v>0.26</v>
          </cell>
          <cell r="G4632">
            <v>0</v>
          </cell>
          <cell r="H4632">
            <v>10.14</v>
          </cell>
          <cell r="I4632">
            <v>9.8800000000000008</v>
          </cell>
          <cell r="J4632">
            <v>0.26</v>
          </cell>
          <cell r="K4632">
            <v>0</v>
          </cell>
          <cell r="L4632">
            <v>10.14</v>
          </cell>
        </row>
        <row r="4633">
          <cell r="A4633" t="str">
            <v>8120030611</v>
          </cell>
          <cell r="B4633">
            <v>18</v>
          </cell>
          <cell r="C4633" t="str">
            <v>81200306USD-647-11</v>
          </cell>
          <cell r="D4633" t="str">
            <v>Multas (Gastos Administrativos, por Matriz)</v>
          </cell>
          <cell r="E4633">
            <v>14.3</v>
          </cell>
          <cell r="F4633">
            <v>0</v>
          </cell>
          <cell r="G4633">
            <v>0</v>
          </cell>
          <cell r="H4633">
            <v>14.3</v>
          </cell>
          <cell r="I4633">
            <v>14.3</v>
          </cell>
          <cell r="J4633">
            <v>0</v>
          </cell>
          <cell r="K4633">
            <v>0</v>
          </cell>
          <cell r="L4633">
            <v>14.3</v>
          </cell>
        </row>
        <row r="4634">
          <cell r="A4634" t="str">
            <v>8120030612</v>
          </cell>
          <cell r="B4634">
            <v>18</v>
          </cell>
          <cell r="C4634" t="str">
            <v>81200306USD-647-12</v>
          </cell>
          <cell r="D4634" t="str">
            <v>Multas (Gastos Administrativos, por Matriz)</v>
          </cell>
          <cell r="E4634">
            <v>139.13</v>
          </cell>
          <cell r="F4634">
            <v>13.54</v>
          </cell>
          <cell r="G4634">
            <v>0</v>
          </cell>
          <cell r="H4634">
            <v>152.66999999999999</v>
          </cell>
          <cell r="I4634">
            <v>139.13</v>
          </cell>
          <cell r="J4634">
            <v>13.54</v>
          </cell>
          <cell r="K4634">
            <v>0</v>
          </cell>
          <cell r="L4634">
            <v>152.66999999999999</v>
          </cell>
        </row>
        <row r="4635">
          <cell r="A4635" t="str">
            <v>8120030613</v>
          </cell>
          <cell r="B4635">
            <v>18</v>
          </cell>
          <cell r="C4635" t="str">
            <v>81200306USD-647-13</v>
          </cell>
          <cell r="D4635" t="str">
            <v>Multas (Gastos Administrativos, por Matriz)</v>
          </cell>
          <cell r="E4635">
            <v>23.82</v>
          </cell>
          <cell r="F4635">
            <v>7.59</v>
          </cell>
          <cell r="G4635">
            <v>5.0999999999999996</v>
          </cell>
          <cell r="H4635">
            <v>26.31</v>
          </cell>
          <cell r="I4635">
            <v>23.82</v>
          </cell>
          <cell r="J4635">
            <v>7.59</v>
          </cell>
          <cell r="K4635">
            <v>5.0999999999999996</v>
          </cell>
          <cell r="L4635">
            <v>26.31</v>
          </cell>
        </row>
        <row r="4636">
          <cell r="A4636" t="str">
            <v>8120030617</v>
          </cell>
          <cell r="B4636">
            <v>18</v>
          </cell>
          <cell r="C4636" t="str">
            <v>81200306USD-647-17</v>
          </cell>
          <cell r="D4636" t="str">
            <v>Multas (Gastos Administrativos, por Matriz)</v>
          </cell>
          <cell r="E4636">
            <v>29.34</v>
          </cell>
          <cell r="F4636">
            <v>0</v>
          </cell>
          <cell r="G4636">
            <v>0</v>
          </cell>
          <cell r="H4636">
            <v>29.34</v>
          </cell>
          <cell r="I4636">
            <v>29.34</v>
          </cell>
          <cell r="J4636">
            <v>0</v>
          </cell>
          <cell r="K4636">
            <v>0</v>
          </cell>
          <cell r="L4636">
            <v>29.34</v>
          </cell>
        </row>
        <row r="4637">
          <cell r="A4637" t="str">
            <v>8120030618</v>
          </cell>
          <cell r="B4637">
            <v>18</v>
          </cell>
          <cell r="C4637" t="str">
            <v>81200306USD-647-18</v>
          </cell>
          <cell r="D4637" t="str">
            <v>Multas (Gastos Administrativos, por Matriz)</v>
          </cell>
          <cell r="E4637">
            <v>30.88</v>
          </cell>
          <cell r="F4637">
            <v>1.45</v>
          </cell>
          <cell r="G4637">
            <v>0</v>
          </cell>
          <cell r="H4637">
            <v>32.33</v>
          </cell>
          <cell r="I4637">
            <v>30.88</v>
          </cell>
          <cell r="J4637">
            <v>1.45</v>
          </cell>
          <cell r="K4637">
            <v>0</v>
          </cell>
          <cell r="L4637">
            <v>32.33</v>
          </cell>
        </row>
        <row r="4638">
          <cell r="A4638" t="str">
            <v>8120030619</v>
          </cell>
          <cell r="B4638">
            <v>18</v>
          </cell>
          <cell r="C4638" t="str">
            <v>81200306USD-647-19</v>
          </cell>
          <cell r="D4638" t="str">
            <v>Multas (Gastos Administrativos, por Matriz)</v>
          </cell>
          <cell r="E4638">
            <v>14.46</v>
          </cell>
          <cell r="F4638">
            <v>0</v>
          </cell>
          <cell r="G4638">
            <v>0</v>
          </cell>
          <cell r="H4638">
            <v>14.46</v>
          </cell>
          <cell r="I4638">
            <v>14.46</v>
          </cell>
          <cell r="J4638">
            <v>0</v>
          </cell>
          <cell r="K4638">
            <v>0</v>
          </cell>
          <cell r="L4638">
            <v>14.46</v>
          </cell>
        </row>
        <row r="4639">
          <cell r="A4639" t="str">
            <v>8120030622</v>
          </cell>
          <cell r="B4639">
            <v>18</v>
          </cell>
          <cell r="C4639" t="str">
            <v>81200306USD-647-22</v>
          </cell>
          <cell r="D4639" t="str">
            <v>Multas (Gastos Administrativos, por Matriz)</v>
          </cell>
          <cell r="E4639">
            <v>2.46</v>
          </cell>
          <cell r="F4639">
            <v>0</v>
          </cell>
          <cell r="G4639">
            <v>0</v>
          </cell>
          <cell r="H4639">
            <v>2.46</v>
          </cell>
          <cell r="I4639">
            <v>2.46</v>
          </cell>
          <cell r="J4639">
            <v>0</v>
          </cell>
          <cell r="K4639">
            <v>0</v>
          </cell>
          <cell r="L4639">
            <v>2.46</v>
          </cell>
        </row>
        <row r="4640">
          <cell r="A4640" t="str">
            <v>8120030623</v>
          </cell>
          <cell r="B4640">
            <v>18</v>
          </cell>
          <cell r="C4640" t="str">
            <v>81200306USD-647-23</v>
          </cell>
          <cell r="D4640" t="str">
            <v>Multas (Gastos Administrativos, por Matriz)</v>
          </cell>
          <cell r="E4640">
            <v>12.57</v>
          </cell>
          <cell r="F4640">
            <v>0</v>
          </cell>
          <cell r="G4640">
            <v>0</v>
          </cell>
          <cell r="H4640">
            <v>12.57</v>
          </cell>
          <cell r="I4640">
            <v>12.57</v>
          </cell>
          <cell r="J4640">
            <v>0</v>
          </cell>
          <cell r="K4640">
            <v>0</v>
          </cell>
          <cell r="L4640">
            <v>12.57</v>
          </cell>
        </row>
        <row r="4641">
          <cell r="A4641" t="str">
            <v>8120030624</v>
          </cell>
          <cell r="B4641">
            <v>18</v>
          </cell>
          <cell r="C4641" t="str">
            <v>81200306USD-647-24</v>
          </cell>
          <cell r="D4641" t="str">
            <v>Multas (Gastos Administrativos, por Matriz)</v>
          </cell>
          <cell r="E4641">
            <v>15.88</v>
          </cell>
          <cell r="F4641">
            <v>0</v>
          </cell>
          <cell r="G4641">
            <v>0</v>
          </cell>
          <cell r="H4641">
            <v>15.88</v>
          </cell>
          <cell r="I4641">
            <v>15.88</v>
          </cell>
          <cell r="J4641">
            <v>0</v>
          </cell>
          <cell r="K4641">
            <v>0</v>
          </cell>
          <cell r="L4641">
            <v>15.88</v>
          </cell>
        </row>
        <row r="4642">
          <cell r="A4642" t="str">
            <v>8120030625</v>
          </cell>
          <cell r="B4642">
            <v>18</v>
          </cell>
          <cell r="C4642" t="str">
            <v>81200306USD-647-25</v>
          </cell>
          <cell r="D4642" t="str">
            <v>Multas (Gastos Administrativos, por Matriz)</v>
          </cell>
          <cell r="E4642">
            <v>5.28</v>
          </cell>
          <cell r="F4642">
            <v>0</v>
          </cell>
          <cell r="G4642">
            <v>0</v>
          </cell>
          <cell r="H4642">
            <v>5.28</v>
          </cell>
          <cell r="I4642">
            <v>5.28</v>
          </cell>
          <cell r="J4642">
            <v>0</v>
          </cell>
          <cell r="K4642">
            <v>0</v>
          </cell>
          <cell r="L4642">
            <v>5.28</v>
          </cell>
        </row>
        <row r="4643">
          <cell r="A4643" t="str">
            <v>8120030626</v>
          </cell>
          <cell r="B4643">
            <v>18</v>
          </cell>
          <cell r="C4643" t="str">
            <v>81200306USD-647-26</v>
          </cell>
          <cell r="D4643" t="str">
            <v>Multas (Gastos Administrativos, por Matriz)</v>
          </cell>
          <cell r="E4643">
            <v>314.12</v>
          </cell>
          <cell r="F4643">
            <v>0</v>
          </cell>
          <cell r="G4643">
            <v>0</v>
          </cell>
          <cell r="H4643">
            <v>314.12</v>
          </cell>
          <cell r="I4643">
            <v>314.12</v>
          </cell>
          <cell r="J4643">
            <v>0</v>
          </cell>
          <cell r="K4643">
            <v>0</v>
          </cell>
          <cell r="L4643">
            <v>314.12</v>
          </cell>
        </row>
        <row r="4644">
          <cell r="A4644" t="str">
            <v>8120030627</v>
          </cell>
          <cell r="B4644">
            <v>18</v>
          </cell>
          <cell r="C4644" t="str">
            <v>81200306USD-647-27</v>
          </cell>
          <cell r="D4644" t="str">
            <v>Multas (Gastos Administrativos, por Matriz)</v>
          </cell>
          <cell r="E4644">
            <v>21.23</v>
          </cell>
          <cell r="F4644">
            <v>0</v>
          </cell>
          <cell r="G4644">
            <v>0</v>
          </cell>
          <cell r="H4644">
            <v>21.23</v>
          </cell>
          <cell r="I4644">
            <v>21.23</v>
          </cell>
          <cell r="J4644">
            <v>0</v>
          </cell>
          <cell r="K4644">
            <v>0</v>
          </cell>
          <cell r="L4644">
            <v>21.23</v>
          </cell>
        </row>
        <row r="4645">
          <cell r="A4645" t="str">
            <v>8120030641</v>
          </cell>
          <cell r="B4645">
            <v>18</v>
          </cell>
          <cell r="C4645" t="str">
            <v>81200306USD-647-41</v>
          </cell>
          <cell r="D4645" t="str">
            <v>Multas (Gastos Administrativos, por Matriz)</v>
          </cell>
          <cell r="E4645">
            <v>19.899999999999999</v>
          </cell>
          <cell r="F4645">
            <v>0</v>
          </cell>
          <cell r="G4645">
            <v>0</v>
          </cell>
          <cell r="H4645">
            <v>19.899999999999999</v>
          </cell>
          <cell r="I4645">
            <v>19.899999999999999</v>
          </cell>
          <cell r="J4645">
            <v>0</v>
          </cell>
          <cell r="K4645">
            <v>0</v>
          </cell>
          <cell r="L4645">
            <v>19.899999999999999</v>
          </cell>
        </row>
        <row r="4646">
          <cell r="A4646" t="str">
            <v>8120030659</v>
          </cell>
          <cell r="B4646">
            <v>18</v>
          </cell>
          <cell r="C4646" t="str">
            <v>81200306USD-647-59</v>
          </cell>
          <cell r="D4646" t="str">
            <v>Multas (Gastos Administrativos, por Matriz)</v>
          </cell>
          <cell r="E4646">
            <v>2.2000000000000002</v>
          </cell>
          <cell r="F4646">
            <v>0</v>
          </cell>
          <cell r="G4646">
            <v>0</v>
          </cell>
          <cell r="H4646">
            <v>2.2000000000000002</v>
          </cell>
          <cell r="I4646">
            <v>2.2000000000000002</v>
          </cell>
          <cell r="J4646">
            <v>0</v>
          </cell>
          <cell r="K4646">
            <v>0</v>
          </cell>
          <cell r="L4646">
            <v>2.2000000000000002</v>
          </cell>
        </row>
        <row r="4647">
          <cell r="A4647" t="str">
            <v>812004</v>
          </cell>
          <cell r="B4647">
            <v>6</v>
          </cell>
          <cell r="C4647">
            <v>812004</v>
          </cell>
          <cell r="D4647" t="str">
            <v>PUBLICIDAD Y PROMOCIÓN</v>
          </cell>
          <cell r="I4647">
            <v>461482.95</v>
          </cell>
          <cell r="J4647">
            <v>79569.45</v>
          </cell>
          <cell r="K4647">
            <v>18385.900000000001</v>
          </cell>
          <cell r="L4647">
            <v>522666.5</v>
          </cell>
        </row>
        <row r="4648">
          <cell r="A4648" t="str">
            <v>81200404 U</v>
          </cell>
          <cell r="B4648">
            <v>12</v>
          </cell>
          <cell r="C4648" t="str">
            <v>81200404 USD</v>
          </cell>
          <cell r="D4648" t="str">
            <v>Otros medios</v>
          </cell>
          <cell r="E4648">
            <v>413399.32</v>
          </cell>
          <cell r="F4648">
            <v>70844.289999999994</v>
          </cell>
          <cell r="G4648">
            <v>14628.72</v>
          </cell>
          <cell r="H4648">
            <v>469614.89</v>
          </cell>
          <cell r="I4648">
            <v>413399.32</v>
          </cell>
          <cell r="J4648">
            <v>70844.289999999994</v>
          </cell>
          <cell r="K4648">
            <v>14628.72</v>
          </cell>
          <cell r="L4648">
            <v>469614.89</v>
          </cell>
        </row>
        <row r="4649">
          <cell r="A4649" t="str">
            <v>8120040400</v>
          </cell>
          <cell r="B4649">
            <v>18</v>
          </cell>
          <cell r="C4649" t="str">
            <v>81200404USD-233-00</v>
          </cell>
          <cell r="D4649" t="str">
            <v>Otros medios (Servicios de Pomocion y Publicidad)</v>
          </cell>
          <cell r="E4649">
            <v>401625.45</v>
          </cell>
          <cell r="F4649">
            <v>70564.13</v>
          </cell>
          <cell r="G4649">
            <v>14628.72</v>
          </cell>
          <cell r="H4649">
            <v>457560.86</v>
          </cell>
          <cell r="I4649">
            <v>401625.45</v>
          </cell>
          <cell r="J4649">
            <v>70564.13</v>
          </cell>
          <cell r="K4649">
            <v>14628.72</v>
          </cell>
          <cell r="L4649">
            <v>457560.86</v>
          </cell>
        </row>
        <row r="4650">
          <cell r="A4650" t="str">
            <v>8120040401</v>
          </cell>
          <cell r="B4650">
            <v>18</v>
          </cell>
          <cell r="C4650" t="str">
            <v>81200404USD-233-01</v>
          </cell>
          <cell r="D4650" t="str">
            <v>Otros medios (Servicios de Pomocion y Publicidad)</v>
          </cell>
          <cell r="E4650">
            <v>239.5</v>
          </cell>
          <cell r="F4650">
            <v>0</v>
          </cell>
          <cell r="G4650">
            <v>0</v>
          </cell>
          <cell r="H4650">
            <v>239.5</v>
          </cell>
          <cell r="I4650">
            <v>239.5</v>
          </cell>
          <cell r="J4650">
            <v>0</v>
          </cell>
          <cell r="K4650">
            <v>0</v>
          </cell>
          <cell r="L4650">
            <v>239.5</v>
          </cell>
        </row>
        <row r="4651">
          <cell r="A4651" t="str">
            <v>8120040402</v>
          </cell>
          <cell r="B4651">
            <v>18</v>
          </cell>
          <cell r="C4651" t="str">
            <v>81200404USD-233-02</v>
          </cell>
          <cell r="D4651" t="str">
            <v>Otros medios (Servicios de Pomocion y Publicidad)</v>
          </cell>
          <cell r="E4651">
            <v>433</v>
          </cell>
          <cell r="F4651">
            <v>0</v>
          </cell>
          <cell r="G4651">
            <v>0</v>
          </cell>
          <cell r="H4651">
            <v>433</v>
          </cell>
          <cell r="I4651">
            <v>433</v>
          </cell>
          <cell r="J4651">
            <v>0</v>
          </cell>
          <cell r="K4651">
            <v>0</v>
          </cell>
          <cell r="L4651">
            <v>433</v>
          </cell>
        </row>
        <row r="4652">
          <cell r="A4652" t="str">
            <v>8120040403</v>
          </cell>
          <cell r="B4652">
            <v>18</v>
          </cell>
          <cell r="C4652" t="str">
            <v>81200404USD-233-03</v>
          </cell>
          <cell r="D4652" t="str">
            <v>Otros medios (Servicios de Pomocion y Publicidad)</v>
          </cell>
          <cell r="E4652">
            <v>820</v>
          </cell>
          <cell r="F4652">
            <v>0</v>
          </cell>
          <cell r="G4652">
            <v>0</v>
          </cell>
          <cell r="H4652">
            <v>820</v>
          </cell>
          <cell r="I4652">
            <v>820</v>
          </cell>
          <cell r="J4652">
            <v>0</v>
          </cell>
          <cell r="K4652">
            <v>0</v>
          </cell>
          <cell r="L4652">
            <v>820</v>
          </cell>
        </row>
        <row r="4653">
          <cell r="A4653" t="str">
            <v>8120040404</v>
          </cell>
          <cell r="B4653">
            <v>18</v>
          </cell>
          <cell r="C4653" t="str">
            <v>81200404USD-233-04</v>
          </cell>
          <cell r="D4653" t="str">
            <v>Otros medios (Servicios de Pomocion y Publicidad)</v>
          </cell>
          <cell r="E4653">
            <v>414.5</v>
          </cell>
          <cell r="F4653">
            <v>0</v>
          </cell>
          <cell r="G4653">
            <v>0</v>
          </cell>
          <cell r="H4653">
            <v>414.5</v>
          </cell>
          <cell r="I4653">
            <v>414.5</v>
          </cell>
          <cell r="J4653">
            <v>0</v>
          </cell>
          <cell r="K4653">
            <v>0</v>
          </cell>
          <cell r="L4653">
            <v>414.5</v>
          </cell>
        </row>
        <row r="4654">
          <cell r="A4654" t="str">
            <v>8120040405</v>
          </cell>
          <cell r="B4654">
            <v>18</v>
          </cell>
          <cell r="C4654" t="str">
            <v>81200404USD-233-05</v>
          </cell>
          <cell r="D4654" t="str">
            <v>Otros medios (Servicios de Pomocion y Publicidad)</v>
          </cell>
          <cell r="E4654">
            <v>283.5</v>
          </cell>
          <cell r="F4654">
            <v>0</v>
          </cell>
          <cell r="G4654">
            <v>0</v>
          </cell>
          <cell r="H4654">
            <v>283.5</v>
          </cell>
          <cell r="I4654">
            <v>283.5</v>
          </cell>
          <cell r="J4654">
            <v>0</v>
          </cell>
          <cell r="K4654">
            <v>0</v>
          </cell>
          <cell r="L4654">
            <v>283.5</v>
          </cell>
        </row>
        <row r="4655">
          <cell r="A4655" t="str">
            <v>8120040407</v>
          </cell>
          <cell r="B4655">
            <v>18</v>
          </cell>
          <cell r="C4655" t="str">
            <v>81200404USD-233-07</v>
          </cell>
          <cell r="D4655" t="str">
            <v>Otros medios (Servicios de Pomocion y Publicidad)</v>
          </cell>
          <cell r="E4655">
            <v>2390.7600000000002</v>
          </cell>
          <cell r="F4655">
            <v>151.16</v>
          </cell>
          <cell r="G4655">
            <v>0</v>
          </cell>
          <cell r="H4655">
            <v>2541.92</v>
          </cell>
          <cell r="I4655">
            <v>2390.7600000000002</v>
          </cell>
          <cell r="J4655">
            <v>151.16</v>
          </cell>
          <cell r="K4655">
            <v>0</v>
          </cell>
          <cell r="L4655">
            <v>2541.92</v>
          </cell>
        </row>
        <row r="4656">
          <cell r="A4656" t="str">
            <v>8120040408</v>
          </cell>
          <cell r="B4656">
            <v>18</v>
          </cell>
          <cell r="C4656" t="str">
            <v>81200404USD-233-08</v>
          </cell>
          <cell r="D4656" t="str">
            <v>Otros medios (Servicios de Pomocion y Publicidad)</v>
          </cell>
          <cell r="E4656">
            <v>1658.5</v>
          </cell>
          <cell r="F4656">
            <v>129</v>
          </cell>
          <cell r="G4656">
            <v>0</v>
          </cell>
          <cell r="H4656">
            <v>1787.5</v>
          </cell>
          <cell r="I4656">
            <v>1658.5</v>
          </cell>
          <cell r="J4656">
            <v>129</v>
          </cell>
          <cell r="K4656">
            <v>0</v>
          </cell>
          <cell r="L4656">
            <v>1787.5</v>
          </cell>
        </row>
        <row r="4657">
          <cell r="A4657" t="str">
            <v>8120040410</v>
          </cell>
          <cell r="B4657">
            <v>18</v>
          </cell>
          <cell r="C4657" t="str">
            <v>81200404USD-233-10</v>
          </cell>
          <cell r="D4657" t="str">
            <v>Otros medios (Servicios de Pomocion y Publicidad)</v>
          </cell>
          <cell r="E4657">
            <v>239.5</v>
          </cell>
          <cell r="F4657">
            <v>0</v>
          </cell>
          <cell r="G4657">
            <v>0</v>
          </cell>
          <cell r="H4657">
            <v>239.5</v>
          </cell>
          <cell r="I4657">
            <v>239.5</v>
          </cell>
          <cell r="J4657">
            <v>0</v>
          </cell>
          <cell r="K4657">
            <v>0</v>
          </cell>
          <cell r="L4657">
            <v>239.5</v>
          </cell>
        </row>
        <row r="4658">
          <cell r="A4658" t="str">
            <v>8120040411</v>
          </cell>
          <cell r="B4658">
            <v>18</v>
          </cell>
          <cell r="C4658" t="str">
            <v>81200404USD-233-11</v>
          </cell>
          <cell r="D4658" t="str">
            <v>Otros medios (Servicios de Pomocion y Publicidad)</v>
          </cell>
          <cell r="E4658">
            <v>239.5</v>
          </cell>
          <cell r="F4658">
            <v>0</v>
          </cell>
          <cell r="G4658">
            <v>0</v>
          </cell>
          <cell r="H4658">
            <v>239.5</v>
          </cell>
          <cell r="I4658">
            <v>239.5</v>
          </cell>
          <cell r="J4658">
            <v>0</v>
          </cell>
          <cell r="K4658">
            <v>0</v>
          </cell>
          <cell r="L4658">
            <v>239.5</v>
          </cell>
        </row>
        <row r="4659">
          <cell r="A4659" t="str">
            <v>8120040412</v>
          </cell>
          <cell r="B4659">
            <v>18</v>
          </cell>
          <cell r="C4659" t="str">
            <v>81200404USD-233-12</v>
          </cell>
          <cell r="D4659" t="str">
            <v>Otros medios (Servicios de Pomocion y Publicidad)</v>
          </cell>
          <cell r="E4659">
            <v>239.5</v>
          </cell>
          <cell r="F4659">
            <v>0</v>
          </cell>
          <cell r="G4659">
            <v>0</v>
          </cell>
          <cell r="H4659">
            <v>239.5</v>
          </cell>
          <cell r="I4659">
            <v>239.5</v>
          </cell>
          <cell r="J4659">
            <v>0</v>
          </cell>
          <cell r="K4659">
            <v>0</v>
          </cell>
          <cell r="L4659">
            <v>239.5</v>
          </cell>
        </row>
        <row r="4660">
          <cell r="A4660" t="str">
            <v>8120040413</v>
          </cell>
          <cell r="B4660">
            <v>18</v>
          </cell>
          <cell r="C4660" t="str">
            <v>81200404USD-233-13</v>
          </cell>
          <cell r="D4660" t="str">
            <v>Otros medios (Servicios de Pomocion y Publicidad)</v>
          </cell>
          <cell r="E4660">
            <v>239.5</v>
          </cell>
          <cell r="F4660">
            <v>0</v>
          </cell>
          <cell r="G4660">
            <v>0</v>
          </cell>
          <cell r="H4660">
            <v>239.5</v>
          </cell>
          <cell r="I4660">
            <v>239.5</v>
          </cell>
          <cell r="J4660">
            <v>0</v>
          </cell>
          <cell r="K4660">
            <v>0</v>
          </cell>
          <cell r="L4660">
            <v>239.5</v>
          </cell>
        </row>
        <row r="4661">
          <cell r="A4661" t="str">
            <v>8120040417</v>
          </cell>
          <cell r="B4661">
            <v>18</v>
          </cell>
          <cell r="C4661" t="str">
            <v>81200404USD-233-17</v>
          </cell>
          <cell r="D4661" t="str">
            <v>Otros medios (Servicios de Pomocion y Publicidad)</v>
          </cell>
          <cell r="E4661">
            <v>239.5</v>
          </cell>
          <cell r="F4661">
            <v>0</v>
          </cell>
          <cell r="G4661">
            <v>0</v>
          </cell>
          <cell r="H4661">
            <v>239.5</v>
          </cell>
          <cell r="I4661">
            <v>239.5</v>
          </cell>
          <cell r="J4661">
            <v>0</v>
          </cell>
          <cell r="K4661">
            <v>0</v>
          </cell>
          <cell r="L4661">
            <v>239.5</v>
          </cell>
        </row>
        <row r="4662">
          <cell r="A4662" t="str">
            <v>8120040418</v>
          </cell>
          <cell r="B4662">
            <v>18</v>
          </cell>
          <cell r="C4662" t="str">
            <v>81200404USD-233-18</v>
          </cell>
          <cell r="D4662" t="str">
            <v>Otros medios (Servicios de Pomocion y Publicidad)</v>
          </cell>
          <cell r="E4662">
            <v>314.5</v>
          </cell>
          <cell r="F4662">
            <v>0</v>
          </cell>
          <cell r="G4662">
            <v>0</v>
          </cell>
          <cell r="H4662">
            <v>314.5</v>
          </cell>
          <cell r="I4662">
            <v>314.5</v>
          </cell>
          <cell r="J4662">
            <v>0</v>
          </cell>
          <cell r="K4662">
            <v>0</v>
          </cell>
          <cell r="L4662">
            <v>314.5</v>
          </cell>
        </row>
        <row r="4663">
          <cell r="A4663" t="str">
            <v>8120040419</v>
          </cell>
          <cell r="B4663">
            <v>18</v>
          </cell>
          <cell r="C4663" t="str">
            <v>81200404USD-233-19</v>
          </cell>
          <cell r="D4663" t="str">
            <v>Otros medios (Servicios de Pomocion y Publicidad)</v>
          </cell>
          <cell r="E4663">
            <v>315.94</v>
          </cell>
          <cell r="F4663">
            <v>0</v>
          </cell>
          <cell r="G4663">
            <v>0</v>
          </cell>
          <cell r="H4663">
            <v>315.94</v>
          </cell>
          <cell r="I4663">
            <v>315.94</v>
          </cell>
          <cell r="J4663">
            <v>0</v>
          </cell>
          <cell r="K4663">
            <v>0</v>
          </cell>
          <cell r="L4663">
            <v>315.94</v>
          </cell>
        </row>
        <row r="4664">
          <cell r="A4664" t="str">
            <v>8120040422</v>
          </cell>
          <cell r="B4664">
            <v>18</v>
          </cell>
          <cell r="C4664" t="str">
            <v>81200404USD-233-22</v>
          </cell>
          <cell r="D4664" t="str">
            <v>Otros medios (Servicios de Pomocion y Publicidad)</v>
          </cell>
          <cell r="E4664">
            <v>239.5</v>
          </cell>
          <cell r="F4664">
            <v>0</v>
          </cell>
          <cell r="G4664">
            <v>0</v>
          </cell>
          <cell r="H4664">
            <v>239.5</v>
          </cell>
          <cell r="I4664">
            <v>239.5</v>
          </cell>
          <cell r="J4664">
            <v>0</v>
          </cell>
          <cell r="K4664">
            <v>0</v>
          </cell>
          <cell r="L4664">
            <v>239.5</v>
          </cell>
        </row>
        <row r="4665">
          <cell r="A4665" t="str">
            <v>8120040423</v>
          </cell>
          <cell r="B4665">
            <v>18</v>
          </cell>
          <cell r="C4665" t="str">
            <v>81200404USD-233-23</v>
          </cell>
          <cell r="D4665" t="str">
            <v>Otros medios (Servicios de Pomocion y Publicidad)</v>
          </cell>
          <cell r="E4665">
            <v>239.5</v>
          </cell>
          <cell r="F4665">
            <v>0</v>
          </cell>
          <cell r="G4665">
            <v>0</v>
          </cell>
          <cell r="H4665">
            <v>239.5</v>
          </cell>
          <cell r="I4665">
            <v>239.5</v>
          </cell>
          <cell r="J4665">
            <v>0</v>
          </cell>
          <cell r="K4665">
            <v>0</v>
          </cell>
          <cell r="L4665">
            <v>239.5</v>
          </cell>
        </row>
        <row r="4666">
          <cell r="A4666" t="str">
            <v>8120040424</v>
          </cell>
          <cell r="B4666">
            <v>18</v>
          </cell>
          <cell r="C4666" t="str">
            <v>81200404USD-233-24</v>
          </cell>
          <cell r="D4666" t="str">
            <v>Otros medios (Servicios de Pomocion y Publicidad)</v>
          </cell>
          <cell r="E4666">
            <v>239.5</v>
          </cell>
          <cell r="F4666">
            <v>0</v>
          </cell>
          <cell r="G4666">
            <v>0</v>
          </cell>
          <cell r="H4666">
            <v>239.5</v>
          </cell>
          <cell r="I4666">
            <v>239.5</v>
          </cell>
          <cell r="J4666">
            <v>0</v>
          </cell>
          <cell r="K4666">
            <v>0</v>
          </cell>
          <cell r="L4666">
            <v>239.5</v>
          </cell>
        </row>
        <row r="4667">
          <cell r="A4667" t="str">
            <v>8120040425</v>
          </cell>
          <cell r="B4667">
            <v>18</v>
          </cell>
          <cell r="C4667" t="str">
            <v>81200404USD-233-25</v>
          </cell>
          <cell r="D4667" t="str">
            <v>Otros medios (Servicios de Pomocion y Publicidad)</v>
          </cell>
          <cell r="E4667">
            <v>964.5</v>
          </cell>
          <cell r="F4667">
            <v>0</v>
          </cell>
          <cell r="G4667">
            <v>0</v>
          </cell>
          <cell r="H4667">
            <v>964.5</v>
          </cell>
          <cell r="I4667">
            <v>964.5</v>
          </cell>
          <cell r="J4667">
            <v>0</v>
          </cell>
          <cell r="K4667">
            <v>0</v>
          </cell>
          <cell r="L4667">
            <v>964.5</v>
          </cell>
        </row>
        <row r="4668">
          <cell r="A4668" t="str">
            <v>8120040426</v>
          </cell>
          <cell r="B4668">
            <v>18</v>
          </cell>
          <cell r="C4668" t="str">
            <v>81200404USD-233-26</v>
          </cell>
          <cell r="D4668" t="str">
            <v>Otros medios (Servicios de Pomocion y Publicidad)</v>
          </cell>
          <cell r="E4668">
            <v>239.5</v>
          </cell>
          <cell r="F4668">
            <v>0</v>
          </cell>
          <cell r="G4668">
            <v>0</v>
          </cell>
          <cell r="H4668">
            <v>239.5</v>
          </cell>
          <cell r="I4668">
            <v>239.5</v>
          </cell>
          <cell r="J4668">
            <v>0</v>
          </cell>
          <cell r="K4668">
            <v>0</v>
          </cell>
          <cell r="L4668">
            <v>239.5</v>
          </cell>
        </row>
        <row r="4669">
          <cell r="A4669" t="str">
            <v>8120040427</v>
          </cell>
          <cell r="B4669">
            <v>18</v>
          </cell>
          <cell r="C4669" t="str">
            <v>81200404USD-233-27</v>
          </cell>
          <cell r="D4669" t="str">
            <v>Otros medios (Servicios de Pomocion y Publicidad)</v>
          </cell>
          <cell r="E4669">
            <v>239.5</v>
          </cell>
          <cell r="F4669">
            <v>0</v>
          </cell>
          <cell r="G4669">
            <v>0</v>
          </cell>
          <cell r="H4669">
            <v>239.5</v>
          </cell>
          <cell r="I4669">
            <v>239.5</v>
          </cell>
          <cell r="J4669">
            <v>0</v>
          </cell>
          <cell r="K4669">
            <v>0</v>
          </cell>
          <cell r="L4669">
            <v>239.5</v>
          </cell>
        </row>
        <row r="4670">
          <cell r="A4670" t="str">
            <v>8120040431</v>
          </cell>
          <cell r="B4670">
            <v>18</v>
          </cell>
          <cell r="C4670" t="str">
            <v>81200404USD-233-31</v>
          </cell>
          <cell r="D4670" t="str">
            <v>Otros medios (Servicios de Pomocion y Publicidad)</v>
          </cell>
          <cell r="E4670">
            <v>820</v>
          </cell>
          <cell r="F4670">
            <v>0</v>
          </cell>
          <cell r="G4670">
            <v>0</v>
          </cell>
          <cell r="H4670">
            <v>820</v>
          </cell>
          <cell r="I4670">
            <v>820</v>
          </cell>
          <cell r="J4670">
            <v>0</v>
          </cell>
          <cell r="K4670">
            <v>0</v>
          </cell>
          <cell r="L4670">
            <v>820</v>
          </cell>
        </row>
        <row r="4671">
          <cell r="A4671" t="str">
            <v>8120040441</v>
          </cell>
          <cell r="B4671">
            <v>18</v>
          </cell>
          <cell r="C4671" t="str">
            <v>81200404USD-233-41</v>
          </cell>
          <cell r="D4671" t="str">
            <v>Otros medios (Servicios de Pomocion y Publicidad)</v>
          </cell>
          <cell r="E4671">
            <v>387</v>
          </cell>
          <cell r="F4671">
            <v>0</v>
          </cell>
          <cell r="G4671">
            <v>0</v>
          </cell>
          <cell r="H4671">
            <v>387</v>
          </cell>
          <cell r="I4671">
            <v>387</v>
          </cell>
          <cell r="J4671">
            <v>0</v>
          </cell>
          <cell r="K4671">
            <v>0</v>
          </cell>
          <cell r="L4671">
            <v>387</v>
          </cell>
        </row>
        <row r="4672">
          <cell r="A4672" t="str">
            <v>8120040458</v>
          </cell>
          <cell r="B4672">
            <v>18</v>
          </cell>
          <cell r="C4672" t="str">
            <v>81200404USD-233-58</v>
          </cell>
          <cell r="D4672" t="str">
            <v>Otros medios (Servicios de Pomocion y Publicidad)</v>
          </cell>
          <cell r="E4672">
            <v>337.17</v>
          </cell>
          <cell r="F4672">
            <v>0</v>
          </cell>
          <cell r="G4672">
            <v>0</v>
          </cell>
          <cell r="H4672">
            <v>337.17</v>
          </cell>
          <cell r="I4672">
            <v>337.17</v>
          </cell>
          <cell r="J4672">
            <v>0</v>
          </cell>
          <cell r="K4672">
            <v>0</v>
          </cell>
          <cell r="L4672">
            <v>337.17</v>
          </cell>
        </row>
        <row r="4673">
          <cell r="A4673" t="str">
            <v>81200405 U</v>
          </cell>
          <cell r="B4673">
            <v>12</v>
          </cell>
          <cell r="C4673" t="str">
            <v>81200405 USD</v>
          </cell>
          <cell r="D4673" t="str">
            <v>Artículos promocionales</v>
          </cell>
          <cell r="E4673">
            <v>24708.99</v>
          </cell>
          <cell r="F4673">
            <v>3743.09</v>
          </cell>
          <cell r="G4673">
            <v>2775</v>
          </cell>
          <cell r="H4673">
            <v>25677.08</v>
          </cell>
          <cell r="I4673">
            <v>24708.99</v>
          </cell>
          <cell r="J4673">
            <v>3743.09</v>
          </cell>
          <cell r="K4673">
            <v>2775</v>
          </cell>
          <cell r="L4673">
            <v>25677.08</v>
          </cell>
        </row>
        <row r="4674">
          <cell r="A4674" t="str">
            <v>8120040500</v>
          </cell>
          <cell r="B4674">
            <v>18</v>
          </cell>
          <cell r="C4674" t="str">
            <v>81200405USD-233-00</v>
          </cell>
          <cell r="D4674" t="str">
            <v>Artículos promocionales (Servicios de Pomocion y Publicidad)</v>
          </cell>
          <cell r="E4674">
            <v>19241.240000000002</v>
          </cell>
          <cell r="F4674">
            <v>3536.99</v>
          </cell>
          <cell r="G4674">
            <v>2775</v>
          </cell>
          <cell r="H4674">
            <v>20003.23</v>
          </cell>
          <cell r="I4674">
            <v>19241.240000000002</v>
          </cell>
          <cell r="J4674">
            <v>3536.99</v>
          </cell>
          <cell r="K4674">
            <v>2775</v>
          </cell>
          <cell r="L4674">
            <v>20003.23</v>
          </cell>
        </row>
        <row r="4675">
          <cell r="A4675" t="str">
            <v>8120040501</v>
          </cell>
          <cell r="B4675">
            <v>18</v>
          </cell>
          <cell r="C4675" t="str">
            <v>81200405USD-233-01</v>
          </cell>
          <cell r="D4675" t="str">
            <v>Artículos promocionales (Servicios de Pomocion y Publicidad)</v>
          </cell>
          <cell r="E4675">
            <v>214.98</v>
          </cell>
          <cell r="F4675">
            <v>7.28</v>
          </cell>
          <cell r="G4675">
            <v>0</v>
          </cell>
          <cell r="H4675">
            <v>222.26</v>
          </cell>
          <cell r="I4675">
            <v>214.98</v>
          </cell>
          <cell r="J4675">
            <v>7.28</v>
          </cell>
          <cell r="K4675">
            <v>0</v>
          </cell>
          <cell r="L4675">
            <v>222.26</v>
          </cell>
        </row>
        <row r="4676">
          <cell r="A4676" t="str">
            <v>8120040502</v>
          </cell>
          <cell r="B4676">
            <v>18</v>
          </cell>
          <cell r="C4676" t="str">
            <v>81200405USD-233-02</v>
          </cell>
          <cell r="D4676" t="str">
            <v>Artículos promocionales (Servicios de Pomocion y Publicidad)</v>
          </cell>
          <cell r="E4676">
            <v>189.92</v>
          </cell>
          <cell r="F4676">
            <v>7.28</v>
          </cell>
          <cell r="G4676">
            <v>0</v>
          </cell>
          <cell r="H4676">
            <v>197.2</v>
          </cell>
          <cell r="I4676">
            <v>189.92</v>
          </cell>
          <cell r="J4676">
            <v>7.28</v>
          </cell>
          <cell r="K4676">
            <v>0</v>
          </cell>
          <cell r="L4676">
            <v>197.2</v>
          </cell>
        </row>
        <row r="4677">
          <cell r="A4677" t="str">
            <v>8120040503</v>
          </cell>
          <cell r="B4677">
            <v>18</v>
          </cell>
          <cell r="C4677" t="str">
            <v>81200405USD-233-03</v>
          </cell>
          <cell r="D4677" t="str">
            <v>Artículos promocionales (Servicios de Pomocion y Publicidad)</v>
          </cell>
          <cell r="E4677">
            <v>217.95</v>
          </cell>
          <cell r="F4677">
            <v>4.8499999999999996</v>
          </cell>
          <cell r="G4677">
            <v>0</v>
          </cell>
          <cell r="H4677">
            <v>222.8</v>
          </cell>
          <cell r="I4677">
            <v>217.95</v>
          </cell>
          <cell r="J4677">
            <v>4.8499999999999996</v>
          </cell>
          <cell r="K4677">
            <v>0</v>
          </cell>
          <cell r="L4677">
            <v>222.8</v>
          </cell>
        </row>
        <row r="4678">
          <cell r="A4678" t="str">
            <v>8120040504</v>
          </cell>
          <cell r="B4678">
            <v>18</v>
          </cell>
          <cell r="C4678" t="str">
            <v>81200405USD-233-04</v>
          </cell>
          <cell r="D4678" t="str">
            <v>Artículos promocionales (Servicios de Pomocion y Publicidad)</v>
          </cell>
          <cell r="E4678">
            <v>363.5</v>
          </cell>
          <cell r="F4678">
            <v>4.8499999999999996</v>
          </cell>
          <cell r="G4678">
            <v>0</v>
          </cell>
          <cell r="H4678">
            <v>368.35</v>
          </cell>
          <cell r="I4678">
            <v>363.5</v>
          </cell>
          <cell r="J4678">
            <v>4.8499999999999996</v>
          </cell>
          <cell r="K4678">
            <v>0</v>
          </cell>
          <cell r="L4678">
            <v>368.35</v>
          </cell>
        </row>
        <row r="4679">
          <cell r="A4679" t="str">
            <v>8120040505</v>
          </cell>
          <cell r="B4679">
            <v>18</v>
          </cell>
          <cell r="C4679" t="str">
            <v>81200405USD-233-05</v>
          </cell>
          <cell r="D4679" t="str">
            <v>Artículos promocionales (Servicios de Pomocion y Publicidad)</v>
          </cell>
          <cell r="E4679">
            <v>185.65</v>
          </cell>
          <cell r="F4679">
            <v>4.8499999999999996</v>
          </cell>
          <cell r="G4679">
            <v>0</v>
          </cell>
          <cell r="H4679">
            <v>190.5</v>
          </cell>
          <cell r="I4679">
            <v>185.65</v>
          </cell>
          <cell r="J4679">
            <v>4.8499999999999996</v>
          </cell>
          <cell r="K4679">
            <v>0</v>
          </cell>
          <cell r="L4679">
            <v>190.5</v>
          </cell>
        </row>
        <row r="4680">
          <cell r="A4680" t="str">
            <v>8120040507</v>
          </cell>
          <cell r="B4680">
            <v>18</v>
          </cell>
          <cell r="C4680" t="str">
            <v>81200405USD-233-07</v>
          </cell>
          <cell r="D4680" t="str">
            <v>Artículos promocionales (Servicios de Pomocion y Publicidad)</v>
          </cell>
          <cell r="E4680">
            <v>190.35</v>
          </cell>
          <cell r="F4680">
            <v>4.8499999999999996</v>
          </cell>
          <cell r="G4680">
            <v>0</v>
          </cell>
          <cell r="H4680">
            <v>195.2</v>
          </cell>
          <cell r="I4680">
            <v>190.35</v>
          </cell>
          <cell r="J4680">
            <v>4.8499999999999996</v>
          </cell>
          <cell r="K4680">
            <v>0</v>
          </cell>
          <cell r="L4680">
            <v>195.2</v>
          </cell>
        </row>
        <row r="4681">
          <cell r="A4681" t="str">
            <v>8120040508</v>
          </cell>
          <cell r="B4681">
            <v>18</v>
          </cell>
          <cell r="C4681" t="str">
            <v>81200405USD-233-08</v>
          </cell>
          <cell r="D4681" t="str">
            <v>Artículos promocionales (Servicios de Pomocion y Publicidad)</v>
          </cell>
          <cell r="E4681">
            <v>212.53</v>
          </cell>
          <cell r="F4681">
            <v>7.28</v>
          </cell>
          <cell r="G4681">
            <v>0</v>
          </cell>
          <cell r="H4681">
            <v>219.81</v>
          </cell>
          <cell r="I4681">
            <v>212.53</v>
          </cell>
          <cell r="J4681">
            <v>7.28</v>
          </cell>
          <cell r="K4681">
            <v>0</v>
          </cell>
          <cell r="L4681">
            <v>219.81</v>
          </cell>
        </row>
        <row r="4682">
          <cell r="A4682" t="str">
            <v>8120040510</v>
          </cell>
          <cell r="B4682">
            <v>18</v>
          </cell>
          <cell r="C4682" t="str">
            <v>81200405USD-233-10</v>
          </cell>
          <cell r="D4682" t="str">
            <v>Artículos promocionales (Servicios de Pomocion y Publicidad)</v>
          </cell>
          <cell r="E4682">
            <v>228.73</v>
          </cell>
          <cell r="F4682">
            <v>4.8499999999999996</v>
          </cell>
          <cell r="G4682">
            <v>0</v>
          </cell>
          <cell r="H4682">
            <v>233.58</v>
          </cell>
          <cell r="I4682">
            <v>228.73</v>
          </cell>
          <cell r="J4682">
            <v>4.8499999999999996</v>
          </cell>
          <cell r="K4682">
            <v>0</v>
          </cell>
          <cell r="L4682">
            <v>233.58</v>
          </cell>
        </row>
        <row r="4683">
          <cell r="A4683" t="str">
            <v>8120040511</v>
          </cell>
          <cell r="B4683">
            <v>18</v>
          </cell>
          <cell r="C4683" t="str">
            <v>81200405USD-233-11</v>
          </cell>
          <cell r="D4683" t="str">
            <v>Artículos promocionales (Servicios de Pomocion y Publicidad)</v>
          </cell>
          <cell r="E4683">
            <v>216.98</v>
          </cell>
          <cell r="F4683">
            <v>4.8499999999999996</v>
          </cell>
          <cell r="G4683">
            <v>0</v>
          </cell>
          <cell r="H4683">
            <v>221.83</v>
          </cell>
          <cell r="I4683">
            <v>216.98</v>
          </cell>
          <cell r="J4683">
            <v>4.8499999999999996</v>
          </cell>
          <cell r="K4683">
            <v>0</v>
          </cell>
          <cell r="L4683">
            <v>221.83</v>
          </cell>
        </row>
        <row r="4684">
          <cell r="A4684" t="str">
            <v>8120040512</v>
          </cell>
          <cell r="B4684">
            <v>18</v>
          </cell>
          <cell r="C4684" t="str">
            <v>81200405USD-233-12</v>
          </cell>
          <cell r="D4684" t="str">
            <v>Artículos promocionales (Servicios de Pomocion y Publicidad)</v>
          </cell>
          <cell r="E4684">
            <v>221.25</v>
          </cell>
          <cell r="F4684">
            <v>7.28</v>
          </cell>
          <cell r="G4684">
            <v>0</v>
          </cell>
          <cell r="H4684">
            <v>228.53</v>
          </cell>
          <cell r="I4684">
            <v>221.25</v>
          </cell>
          <cell r="J4684">
            <v>7.28</v>
          </cell>
          <cell r="K4684">
            <v>0</v>
          </cell>
          <cell r="L4684">
            <v>228.53</v>
          </cell>
        </row>
        <row r="4685">
          <cell r="A4685" t="str">
            <v>8120040513</v>
          </cell>
          <cell r="B4685">
            <v>18</v>
          </cell>
          <cell r="C4685" t="str">
            <v>81200405USD-233-13</v>
          </cell>
          <cell r="D4685" t="str">
            <v>Artículos promocionales (Servicios de Pomocion y Publicidad)</v>
          </cell>
          <cell r="E4685">
            <v>190.4</v>
          </cell>
          <cell r="F4685">
            <v>4.8499999999999996</v>
          </cell>
          <cell r="G4685">
            <v>0</v>
          </cell>
          <cell r="H4685">
            <v>195.25</v>
          </cell>
          <cell r="I4685">
            <v>190.4</v>
          </cell>
          <cell r="J4685">
            <v>4.8499999999999996</v>
          </cell>
          <cell r="K4685">
            <v>0</v>
          </cell>
          <cell r="L4685">
            <v>195.25</v>
          </cell>
        </row>
        <row r="4686">
          <cell r="A4686" t="str">
            <v>8120040517</v>
          </cell>
          <cell r="B4686">
            <v>18</v>
          </cell>
          <cell r="C4686" t="str">
            <v>81200405USD-233-17</v>
          </cell>
          <cell r="D4686" t="str">
            <v>Artículos promocionales (Servicios de Pomocion y Publicidad)</v>
          </cell>
          <cell r="E4686">
            <v>219.28</v>
          </cell>
          <cell r="F4686">
            <v>4.8499999999999996</v>
          </cell>
          <cell r="G4686">
            <v>0</v>
          </cell>
          <cell r="H4686">
            <v>224.13</v>
          </cell>
          <cell r="I4686">
            <v>219.28</v>
          </cell>
          <cell r="J4686">
            <v>4.8499999999999996</v>
          </cell>
          <cell r="K4686">
            <v>0</v>
          </cell>
          <cell r="L4686">
            <v>224.13</v>
          </cell>
        </row>
        <row r="4687">
          <cell r="A4687" t="str">
            <v>8120040518</v>
          </cell>
          <cell r="B4687">
            <v>18</v>
          </cell>
          <cell r="C4687" t="str">
            <v>81200405USD-233-18</v>
          </cell>
          <cell r="D4687" t="str">
            <v>Artículos promocionales (Servicios de Pomocion y Publicidad)</v>
          </cell>
          <cell r="E4687">
            <v>248.2</v>
          </cell>
          <cell r="F4687">
            <v>7.28</v>
          </cell>
          <cell r="G4687">
            <v>0</v>
          </cell>
          <cell r="H4687">
            <v>255.48</v>
          </cell>
          <cell r="I4687">
            <v>248.2</v>
          </cell>
          <cell r="J4687">
            <v>7.28</v>
          </cell>
          <cell r="K4687">
            <v>0</v>
          </cell>
          <cell r="L4687">
            <v>255.48</v>
          </cell>
        </row>
        <row r="4688">
          <cell r="A4688" t="str">
            <v>8120040519</v>
          </cell>
          <cell r="B4688">
            <v>18</v>
          </cell>
          <cell r="C4688" t="str">
            <v>81200405USD-233-19</v>
          </cell>
          <cell r="D4688" t="str">
            <v>Artículos promocionales (Servicios de Pomocion y Publicidad)</v>
          </cell>
          <cell r="E4688">
            <v>208.03</v>
          </cell>
          <cell r="F4688">
            <v>4.8499999999999996</v>
          </cell>
          <cell r="G4688">
            <v>0</v>
          </cell>
          <cell r="H4688">
            <v>212.88</v>
          </cell>
          <cell r="I4688">
            <v>208.03</v>
          </cell>
          <cell r="J4688">
            <v>4.8499999999999996</v>
          </cell>
          <cell r="K4688">
            <v>0</v>
          </cell>
          <cell r="L4688">
            <v>212.88</v>
          </cell>
        </row>
        <row r="4689">
          <cell r="A4689" t="str">
            <v>8120040522</v>
          </cell>
          <cell r="B4689">
            <v>18</v>
          </cell>
          <cell r="C4689" t="str">
            <v>81200405USD-233-22</v>
          </cell>
          <cell r="D4689" t="str">
            <v>Artículos promocionales (Servicios de Pomocion y Publicidad)</v>
          </cell>
          <cell r="E4689">
            <v>223.78</v>
          </cell>
          <cell r="F4689">
            <v>4.8499999999999996</v>
          </cell>
          <cell r="G4689">
            <v>0</v>
          </cell>
          <cell r="H4689">
            <v>228.63</v>
          </cell>
          <cell r="I4689">
            <v>223.78</v>
          </cell>
          <cell r="J4689">
            <v>4.8499999999999996</v>
          </cell>
          <cell r="K4689">
            <v>0</v>
          </cell>
          <cell r="L4689">
            <v>228.63</v>
          </cell>
        </row>
        <row r="4690">
          <cell r="A4690" t="str">
            <v>8120040523</v>
          </cell>
          <cell r="B4690">
            <v>18</v>
          </cell>
          <cell r="C4690" t="str">
            <v>81200405USD-233-23</v>
          </cell>
          <cell r="D4690" t="str">
            <v>Artículos promocionales (Servicios de Pomocion y Publicidad)</v>
          </cell>
          <cell r="E4690">
            <v>188.15</v>
          </cell>
          <cell r="F4690">
            <v>4.8499999999999996</v>
          </cell>
          <cell r="G4690">
            <v>0</v>
          </cell>
          <cell r="H4690">
            <v>193</v>
          </cell>
          <cell r="I4690">
            <v>188.15</v>
          </cell>
          <cell r="J4690">
            <v>4.8499999999999996</v>
          </cell>
          <cell r="K4690">
            <v>0</v>
          </cell>
          <cell r="L4690">
            <v>193</v>
          </cell>
        </row>
        <row r="4691">
          <cell r="A4691" t="str">
            <v>8120040524</v>
          </cell>
          <cell r="B4691">
            <v>18</v>
          </cell>
          <cell r="C4691" t="str">
            <v>81200405USD-233-24</v>
          </cell>
          <cell r="D4691" t="str">
            <v>Artículos promocionales (Servicios de Pomocion y Publicidad)</v>
          </cell>
          <cell r="E4691">
            <v>198.11</v>
          </cell>
          <cell r="F4691">
            <v>4.8499999999999996</v>
          </cell>
          <cell r="G4691">
            <v>0</v>
          </cell>
          <cell r="H4691">
            <v>202.96</v>
          </cell>
          <cell r="I4691">
            <v>198.11</v>
          </cell>
          <cell r="J4691">
            <v>4.8499999999999996</v>
          </cell>
          <cell r="K4691">
            <v>0</v>
          </cell>
          <cell r="L4691">
            <v>202.96</v>
          </cell>
        </row>
        <row r="4692">
          <cell r="A4692" t="str">
            <v>8120040525</v>
          </cell>
          <cell r="B4692">
            <v>18</v>
          </cell>
          <cell r="C4692" t="str">
            <v>81200405USD-233-25</v>
          </cell>
          <cell r="D4692" t="str">
            <v>Artículos promocionales (Servicios de Pomocion y Publicidad)</v>
          </cell>
          <cell r="E4692">
            <v>189.67</v>
          </cell>
          <cell r="F4692">
            <v>7.28</v>
          </cell>
          <cell r="G4692">
            <v>0</v>
          </cell>
          <cell r="H4692">
            <v>196.95</v>
          </cell>
          <cell r="I4692">
            <v>189.67</v>
          </cell>
          <cell r="J4692">
            <v>7.28</v>
          </cell>
          <cell r="K4692">
            <v>0</v>
          </cell>
          <cell r="L4692">
            <v>196.95</v>
          </cell>
        </row>
        <row r="4693">
          <cell r="A4693" t="str">
            <v>8120040526</v>
          </cell>
          <cell r="B4693">
            <v>18</v>
          </cell>
          <cell r="C4693" t="str">
            <v>81200405USD-233-26</v>
          </cell>
          <cell r="D4693" t="str">
            <v>Artículos promocionales (Servicios de Pomocion y Publicidad)</v>
          </cell>
          <cell r="E4693">
            <v>237.36</v>
          </cell>
          <cell r="F4693">
            <v>7.26</v>
          </cell>
          <cell r="G4693">
            <v>0</v>
          </cell>
          <cell r="H4693">
            <v>244.62</v>
          </cell>
          <cell r="I4693">
            <v>237.36</v>
          </cell>
          <cell r="J4693">
            <v>7.26</v>
          </cell>
          <cell r="K4693">
            <v>0</v>
          </cell>
          <cell r="L4693">
            <v>244.62</v>
          </cell>
        </row>
        <row r="4694">
          <cell r="A4694" t="str">
            <v>8120040527</v>
          </cell>
          <cell r="B4694">
            <v>18</v>
          </cell>
          <cell r="C4694" t="str">
            <v>81200405USD-233-27</v>
          </cell>
          <cell r="D4694" t="str">
            <v>Artículos promocionales (Servicios de Pomocion y Publicidad)</v>
          </cell>
          <cell r="E4694">
            <v>213.95</v>
          </cell>
          <cell r="F4694">
            <v>4.8499999999999996</v>
          </cell>
          <cell r="G4694">
            <v>0</v>
          </cell>
          <cell r="H4694">
            <v>218.8</v>
          </cell>
          <cell r="I4694">
            <v>213.95</v>
          </cell>
          <cell r="J4694">
            <v>4.8499999999999996</v>
          </cell>
          <cell r="K4694">
            <v>0</v>
          </cell>
          <cell r="L4694">
            <v>218.8</v>
          </cell>
        </row>
        <row r="4695">
          <cell r="A4695" t="str">
            <v>8120040531</v>
          </cell>
          <cell r="B4695">
            <v>18</v>
          </cell>
          <cell r="C4695" t="str">
            <v>81200405USD-233-31</v>
          </cell>
          <cell r="D4695" t="str">
            <v>Artículos promocionales (Servicios de Pomocion y Publicidad)</v>
          </cell>
          <cell r="E4695">
            <v>365.85</v>
          </cell>
          <cell r="F4695">
            <v>4.8499999999999996</v>
          </cell>
          <cell r="G4695">
            <v>0</v>
          </cell>
          <cell r="H4695">
            <v>370.7</v>
          </cell>
          <cell r="I4695">
            <v>365.85</v>
          </cell>
          <cell r="J4695">
            <v>4.8499999999999996</v>
          </cell>
          <cell r="K4695">
            <v>0</v>
          </cell>
          <cell r="L4695">
            <v>370.7</v>
          </cell>
        </row>
        <row r="4696">
          <cell r="A4696" t="str">
            <v>8120040541</v>
          </cell>
          <cell r="B4696">
            <v>18</v>
          </cell>
          <cell r="C4696" t="str">
            <v>81200405USD-233-41</v>
          </cell>
          <cell r="D4696" t="str">
            <v>Artículos promocionales (Servicios de Pomocion y Publicidad)</v>
          </cell>
          <cell r="E4696">
            <v>251.03</v>
          </cell>
          <cell r="F4696">
            <v>7.26</v>
          </cell>
          <cell r="G4696">
            <v>0</v>
          </cell>
          <cell r="H4696">
            <v>258.29000000000002</v>
          </cell>
          <cell r="I4696">
            <v>251.03</v>
          </cell>
          <cell r="J4696">
            <v>7.26</v>
          </cell>
          <cell r="K4696">
            <v>0</v>
          </cell>
          <cell r="L4696">
            <v>258.29000000000002</v>
          </cell>
        </row>
        <row r="4697">
          <cell r="A4697" t="str">
            <v>8120040558</v>
          </cell>
          <cell r="B4697">
            <v>18</v>
          </cell>
          <cell r="C4697" t="str">
            <v>81200405USD-233-58</v>
          </cell>
          <cell r="D4697" t="str">
            <v>Artículos promocionales (Servicios de Pomocion y Publicidad)</v>
          </cell>
          <cell r="E4697">
            <v>140.35</v>
          </cell>
          <cell r="F4697">
            <v>0</v>
          </cell>
          <cell r="G4697">
            <v>0</v>
          </cell>
          <cell r="H4697">
            <v>140.35</v>
          </cell>
          <cell r="I4697">
            <v>140.35</v>
          </cell>
          <cell r="J4697">
            <v>0</v>
          </cell>
          <cell r="K4697">
            <v>0</v>
          </cell>
          <cell r="L4697">
            <v>140.35</v>
          </cell>
        </row>
        <row r="4698">
          <cell r="A4698" t="str">
            <v>8120040559</v>
          </cell>
          <cell r="B4698">
            <v>18</v>
          </cell>
          <cell r="C4698" t="str">
            <v>81200405USD-233-59</v>
          </cell>
          <cell r="D4698" t="str">
            <v>Artículos promocionales (Servicios de Pomocion y Publicidad)</v>
          </cell>
          <cell r="E4698">
            <v>351.75</v>
          </cell>
          <cell r="F4698">
            <v>80</v>
          </cell>
          <cell r="G4698">
            <v>0</v>
          </cell>
          <cell r="H4698">
            <v>431.75</v>
          </cell>
          <cell r="I4698">
            <v>351.75</v>
          </cell>
          <cell r="J4698">
            <v>80</v>
          </cell>
          <cell r="K4698">
            <v>0</v>
          </cell>
          <cell r="L4698">
            <v>431.75</v>
          </cell>
        </row>
        <row r="4699">
          <cell r="A4699" t="str">
            <v>81200406 U</v>
          </cell>
          <cell r="B4699">
            <v>12</v>
          </cell>
          <cell r="C4699" t="str">
            <v>81200406 USD</v>
          </cell>
          <cell r="D4699" t="str">
            <v>Gastos de representación</v>
          </cell>
          <cell r="E4699">
            <v>23374.639999999999</v>
          </cell>
          <cell r="F4699">
            <v>4982.07</v>
          </cell>
          <cell r="G4699">
            <v>982.18</v>
          </cell>
          <cell r="H4699">
            <v>27374.53</v>
          </cell>
          <cell r="I4699">
            <v>23374.639999999999</v>
          </cell>
          <cell r="J4699">
            <v>4982.07</v>
          </cell>
          <cell r="K4699">
            <v>982.18</v>
          </cell>
          <cell r="L4699">
            <v>27374.53</v>
          </cell>
        </row>
        <row r="4700">
          <cell r="A4700" t="str">
            <v>8120040600</v>
          </cell>
          <cell r="B4700">
            <v>18</v>
          </cell>
          <cell r="C4700" t="str">
            <v>81200406USD-233-00</v>
          </cell>
          <cell r="D4700" t="str">
            <v>Gastos de representación (Servicios de Pomocion y Publicidad)</v>
          </cell>
          <cell r="E4700">
            <v>23374.639999999999</v>
          </cell>
          <cell r="F4700">
            <v>4982.07</v>
          </cell>
          <cell r="G4700">
            <v>982.18</v>
          </cell>
          <cell r="H4700">
            <v>27374.53</v>
          </cell>
          <cell r="I4700">
            <v>23374.639999999999</v>
          </cell>
          <cell r="J4700">
            <v>4982.07</v>
          </cell>
          <cell r="K4700">
            <v>982.18</v>
          </cell>
          <cell r="L4700">
            <v>27374.53</v>
          </cell>
        </row>
        <row r="4701">
          <cell r="A4701" t="str">
            <v>812005</v>
          </cell>
          <cell r="B4701">
            <v>6</v>
          </cell>
          <cell r="C4701">
            <v>812005</v>
          </cell>
          <cell r="D4701" t="str">
            <v>ARRENDAMIENTOS Y MANTENIMIENTOS</v>
          </cell>
          <cell r="I4701">
            <v>1158016.78</v>
          </cell>
          <cell r="J4701">
            <v>117129.24</v>
          </cell>
          <cell r="K4701">
            <v>1529</v>
          </cell>
          <cell r="L4701">
            <v>1273617.02</v>
          </cell>
        </row>
        <row r="4702">
          <cell r="A4702" t="str">
            <v>81200501 U</v>
          </cell>
          <cell r="B4702">
            <v>12</v>
          </cell>
          <cell r="C4702" t="str">
            <v>81200501 USD</v>
          </cell>
          <cell r="D4702" t="str">
            <v>Locales</v>
          </cell>
          <cell r="E4702">
            <v>862784.17</v>
          </cell>
          <cell r="F4702">
            <v>79097.89</v>
          </cell>
          <cell r="G4702">
            <v>854.7</v>
          </cell>
          <cell r="H4702">
            <v>941027.36</v>
          </cell>
          <cell r="I4702">
            <v>862784.17</v>
          </cell>
          <cell r="J4702">
            <v>79097.89</v>
          </cell>
          <cell r="K4702">
            <v>854.7</v>
          </cell>
          <cell r="L4702">
            <v>941027.36</v>
          </cell>
        </row>
        <row r="4703">
          <cell r="A4703" t="str">
            <v>8120050100</v>
          </cell>
          <cell r="B4703">
            <v>18</v>
          </cell>
          <cell r="C4703" t="str">
            <v>81200501USD-205-00</v>
          </cell>
          <cell r="D4703" t="str">
            <v>Locales (Alquileres (I) - Agencias)</v>
          </cell>
          <cell r="E4703">
            <v>182367.35</v>
          </cell>
          <cell r="F4703">
            <v>14642</v>
          </cell>
          <cell r="G4703">
            <v>0</v>
          </cell>
          <cell r="H4703">
            <v>197009.35</v>
          </cell>
          <cell r="I4703">
            <v>182367.35</v>
          </cell>
          <cell r="J4703">
            <v>14642</v>
          </cell>
          <cell r="K4703">
            <v>0</v>
          </cell>
          <cell r="L4703">
            <v>197009.35</v>
          </cell>
        </row>
        <row r="4704">
          <cell r="A4704" t="str">
            <v>8120050101</v>
          </cell>
          <cell r="B4704">
            <v>18</v>
          </cell>
          <cell r="C4704" t="str">
            <v>81200501USD-205-01</v>
          </cell>
          <cell r="D4704" t="str">
            <v>Locales (Alquileres (I) - Agencias)</v>
          </cell>
          <cell r="E4704">
            <v>60532.74</v>
          </cell>
          <cell r="F4704">
            <v>5644.27</v>
          </cell>
          <cell r="G4704">
            <v>0</v>
          </cell>
          <cell r="H4704">
            <v>66177.009999999995</v>
          </cell>
          <cell r="I4704">
            <v>60532.74</v>
          </cell>
          <cell r="J4704">
            <v>5644.27</v>
          </cell>
          <cell r="K4704">
            <v>0</v>
          </cell>
          <cell r="L4704">
            <v>66177.009999999995</v>
          </cell>
        </row>
        <row r="4705">
          <cell r="A4705" t="str">
            <v>8120050102</v>
          </cell>
          <cell r="B4705">
            <v>18</v>
          </cell>
          <cell r="C4705" t="str">
            <v>81200501USD-205-02</v>
          </cell>
          <cell r="D4705" t="str">
            <v>Locales (Alquileres (I) - Agencias)</v>
          </cell>
          <cell r="E4705">
            <v>0</v>
          </cell>
          <cell r="F4705">
            <v>854.7</v>
          </cell>
          <cell r="G4705">
            <v>0</v>
          </cell>
          <cell r="H4705">
            <v>854.7</v>
          </cell>
          <cell r="I4705">
            <v>0</v>
          </cell>
          <cell r="J4705">
            <v>854.7</v>
          </cell>
          <cell r="K4705">
            <v>0</v>
          </cell>
          <cell r="L4705">
            <v>854.7</v>
          </cell>
        </row>
        <row r="4706">
          <cell r="A4706" t="str">
            <v>8120050103</v>
          </cell>
          <cell r="B4706">
            <v>18</v>
          </cell>
          <cell r="C4706" t="str">
            <v>81200501USD-205-03</v>
          </cell>
          <cell r="D4706" t="str">
            <v>Locales (Alquileres (I) - Agencias)</v>
          </cell>
          <cell r="E4706">
            <v>1400</v>
          </cell>
          <cell r="F4706">
            <v>0</v>
          </cell>
          <cell r="G4706">
            <v>0</v>
          </cell>
          <cell r="H4706">
            <v>1400</v>
          </cell>
          <cell r="I4706">
            <v>1400</v>
          </cell>
          <cell r="J4706">
            <v>0</v>
          </cell>
          <cell r="K4706">
            <v>0</v>
          </cell>
          <cell r="L4706">
            <v>1400</v>
          </cell>
        </row>
        <row r="4707">
          <cell r="A4707" t="str">
            <v>8120050104</v>
          </cell>
          <cell r="B4707">
            <v>18</v>
          </cell>
          <cell r="C4707" t="str">
            <v>81200501USD-205-04</v>
          </cell>
          <cell r="D4707" t="str">
            <v>Locales (Alquileres (I) - Agencias)</v>
          </cell>
          <cell r="E4707">
            <v>41577.300000000003</v>
          </cell>
          <cell r="F4707">
            <v>3307.5</v>
          </cell>
          <cell r="G4707">
            <v>854.7</v>
          </cell>
          <cell r="H4707">
            <v>44030.1</v>
          </cell>
          <cell r="I4707">
            <v>41577.300000000003</v>
          </cell>
          <cell r="J4707">
            <v>3307.5</v>
          </cell>
          <cell r="K4707">
            <v>854.7</v>
          </cell>
          <cell r="L4707">
            <v>44030.1</v>
          </cell>
        </row>
        <row r="4708">
          <cell r="A4708" t="str">
            <v>8120050107</v>
          </cell>
          <cell r="B4708">
            <v>18</v>
          </cell>
          <cell r="C4708" t="str">
            <v>81200501USD-205-07</v>
          </cell>
          <cell r="D4708" t="str">
            <v>Locales (Alquileres (I) - Agencias)</v>
          </cell>
          <cell r="E4708">
            <v>92477.64</v>
          </cell>
          <cell r="F4708">
            <v>8082.69</v>
          </cell>
          <cell r="G4708">
            <v>0</v>
          </cell>
          <cell r="H4708">
            <v>100560.33</v>
          </cell>
          <cell r="I4708">
            <v>92477.64</v>
          </cell>
          <cell r="J4708">
            <v>8082.69</v>
          </cell>
          <cell r="K4708">
            <v>0</v>
          </cell>
          <cell r="L4708">
            <v>100560.33</v>
          </cell>
        </row>
        <row r="4709">
          <cell r="A4709" t="str">
            <v>8120050108</v>
          </cell>
          <cell r="B4709">
            <v>18</v>
          </cell>
          <cell r="C4709" t="str">
            <v>81200501USD-205-08</v>
          </cell>
          <cell r="D4709" t="str">
            <v>Locales (Alquileres (I) - Agencias)</v>
          </cell>
          <cell r="E4709">
            <v>32196.89</v>
          </cell>
          <cell r="F4709">
            <v>2926.99</v>
          </cell>
          <cell r="G4709">
            <v>0</v>
          </cell>
          <cell r="H4709">
            <v>35123.879999999997</v>
          </cell>
          <cell r="I4709">
            <v>32196.89</v>
          </cell>
          <cell r="J4709">
            <v>2926.99</v>
          </cell>
          <cell r="K4709">
            <v>0</v>
          </cell>
          <cell r="L4709">
            <v>35123.879999999997</v>
          </cell>
        </row>
        <row r="4710">
          <cell r="A4710" t="str">
            <v>8120050111</v>
          </cell>
          <cell r="B4710">
            <v>18</v>
          </cell>
          <cell r="C4710" t="str">
            <v>81200501USD-205-11</v>
          </cell>
          <cell r="D4710" t="str">
            <v>Locales (Alquileres (I) - Agencias)</v>
          </cell>
          <cell r="E4710">
            <v>61912.29</v>
          </cell>
          <cell r="F4710">
            <v>5628.39</v>
          </cell>
          <cell r="G4710">
            <v>0</v>
          </cell>
          <cell r="H4710">
            <v>67540.679999999993</v>
          </cell>
          <cell r="I4710">
            <v>61912.29</v>
          </cell>
          <cell r="J4710">
            <v>5628.39</v>
          </cell>
          <cell r="K4710">
            <v>0</v>
          </cell>
          <cell r="L4710">
            <v>67540.679999999993</v>
          </cell>
        </row>
        <row r="4711">
          <cell r="A4711" t="str">
            <v>8120050112</v>
          </cell>
          <cell r="B4711">
            <v>18</v>
          </cell>
          <cell r="C4711" t="str">
            <v>81200501USD-205-12</v>
          </cell>
          <cell r="D4711" t="str">
            <v>Locales (Alquileres (I) - Agencias)</v>
          </cell>
          <cell r="E4711">
            <v>39512.400000000001</v>
          </cell>
          <cell r="F4711">
            <v>3639.3</v>
          </cell>
          <cell r="G4711">
            <v>0</v>
          </cell>
          <cell r="H4711">
            <v>43151.7</v>
          </cell>
          <cell r="I4711">
            <v>39512.400000000001</v>
          </cell>
          <cell r="J4711">
            <v>3639.3</v>
          </cell>
          <cell r="K4711">
            <v>0</v>
          </cell>
          <cell r="L4711">
            <v>43151.7</v>
          </cell>
        </row>
        <row r="4712">
          <cell r="A4712" t="str">
            <v>8120050113</v>
          </cell>
          <cell r="B4712">
            <v>18</v>
          </cell>
          <cell r="C4712" t="str">
            <v>81200501USD-205-13</v>
          </cell>
          <cell r="D4712" t="str">
            <v>Locales (Alquileres (I) - Agencias)</v>
          </cell>
          <cell r="E4712">
            <v>25500</v>
          </cell>
          <cell r="F4712">
            <v>2500</v>
          </cell>
          <cell r="G4712">
            <v>0</v>
          </cell>
          <cell r="H4712">
            <v>28000</v>
          </cell>
          <cell r="I4712">
            <v>25500</v>
          </cell>
          <cell r="J4712">
            <v>2500</v>
          </cell>
          <cell r="K4712">
            <v>0</v>
          </cell>
          <cell r="L4712">
            <v>28000</v>
          </cell>
        </row>
        <row r="4713">
          <cell r="A4713" t="str">
            <v>8120050117</v>
          </cell>
          <cell r="B4713">
            <v>18</v>
          </cell>
          <cell r="C4713" t="str">
            <v>81200501USD-205-17</v>
          </cell>
          <cell r="D4713" t="str">
            <v>Locales (Alquileres (I) - Agencias)</v>
          </cell>
          <cell r="E4713">
            <v>23100</v>
          </cell>
          <cell r="F4713">
            <v>2100</v>
          </cell>
          <cell r="G4713">
            <v>0</v>
          </cell>
          <cell r="H4713">
            <v>25200</v>
          </cell>
          <cell r="I4713">
            <v>23100</v>
          </cell>
          <cell r="J4713">
            <v>2100</v>
          </cell>
          <cell r="K4713">
            <v>0</v>
          </cell>
          <cell r="L4713">
            <v>25200</v>
          </cell>
        </row>
        <row r="4714">
          <cell r="A4714" t="str">
            <v>8120050118</v>
          </cell>
          <cell r="B4714">
            <v>18</v>
          </cell>
          <cell r="C4714" t="str">
            <v>81200501USD-205-18</v>
          </cell>
          <cell r="D4714" t="str">
            <v>Locales (Alquileres (I) - Agencias)</v>
          </cell>
          <cell r="E4714">
            <v>27500</v>
          </cell>
          <cell r="F4714">
            <v>2500</v>
          </cell>
          <cell r="G4714">
            <v>0</v>
          </cell>
          <cell r="H4714">
            <v>30000</v>
          </cell>
          <cell r="I4714">
            <v>27500</v>
          </cell>
          <cell r="J4714">
            <v>2500</v>
          </cell>
          <cell r="K4714">
            <v>0</v>
          </cell>
          <cell r="L4714">
            <v>30000</v>
          </cell>
        </row>
        <row r="4715">
          <cell r="A4715" t="str">
            <v>8120050119</v>
          </cell>
          <cell r="B4715">
            <v>18</v>
          </cell>
          <cell r="C4715" t="str">
            <v>81200501USD-205-19</v>
          </cell>
          <cell r="D4715" t="str">
            <v>Locales (Alquileres (I) - Agencias)</v>
          </cell>
          <cell r="E4715">
            <v>24726.68</v>
          </cell>
          <cell r="F4715">
            <v>2247.88</v>
          </cell>
          <cell r="G4715">
            <v>0</v>
          </cell>
          <cell r="H4715">
            <v>26974.560000000001</v>
          </cell>
          <cell r="I4715">
            <v>24726.68</v>
          </cell>
          <cell r="J4715">
            <v>2247.88</v>
          </cell>
          <cell r="K4715">
            <v>0</v>
          </cell>
          <cell r="L4715">
            <v>26974.560000000001</v>
          </cell>
        </row>
        <row r="4716">
          <cell r="A4716" t="str">
            <v>8120050123</v>
          </cell>
          <cell r="B4716">
            <v>18</v>
          </cell>
          <cell r="C4716" t="str">
            <v>81200501USD-205-23</v>
          </cell>
          <cell r="D4716" t="str">
            <v>Locales (Alquileres (I) - Agencias)</v>
          </cell>
          <cell r="E4716">
            <v>24200</v>
          </cell>
          <cell r="F4716">
            <v>2200</v>
          </cell>
          <cell r="G4716">
            <v>0</v>
          </cell>
          <cell r="H4716">
            <v>26400</v>
          </cell>
          <cell r="I4716">
            <v>24200</v>
          </cell>
          <cell r="J4716">
            <v>2200</v>
          </cell>
          <cell r="K4716">
            <v>0</v>
          </cell>
          <cell r="L4716">
            <v>26400</v>
          </cell>
        </row>
        <row r="4717">
          <cell r="A4717" t="str">
            <v>8120050124</v>
          </cell>
          <cell r="B4717">
            <v>18</v>
          </cell>
          <cell r="C4717" t="str">
            <v>81200501USD-205-24</v>
          </cell>
          <cell r="D4717" t="str">
            <v>Locales (Alquileres (I) - Agencias)</v>
          </cell>
          <cell r="E4717">
            <v>18700</v>
          </cell>
          <cell r="F4717">
            <v>1700</v>
          </cell>
          <cell r="G4717">
            <v>0</v>
          </cell>
          <cell r="H4717">
            <v>20400</v>
          </cell>
          <cell r="I4717">
            <v>18700</v>
          </cell>
          <cell r="J4717">
            <v>1700</v>
          </cell>
          <cell r="K4717">
            <v>0</v>
          </cell>
          <cell r="L4717">
            <v>20400</v>
          </cell>
        </row>
        <row r="4718">
          <cell r="A4718" t="str">
            <v>8120050125</v>
          </cell>
          <cell r="B4718">
            <v>18</v>
          </cell>
          <cell r="C4718" t="str">
            <v>81200501USD-205-25</v>
          </cell>
          <cell r="D4718" t="str">
            <v>Locales (Alquileres (I) - Agencias)</v>
          </cell>
          <cell r="E4718">
            <v>72208.009999999995</v>
          </cell>
          <cell r="F4718">
            <v>6682.91</v>
          </cell>
          <cell r="G4718">
            <v>0</v>
          </cell>
          <cell r="H4718">
            <v>78890.92</v>
          </cell>
          <cell r="I4718">
            <v>72208.009999999995</v>
          </cell>
          <cell r="J4718">
            <v>6682.91</v>
          </cell>
          <cell r="K4718">
            <v>0</v>
          </cell>
          <cell r="L4718">
            <v>78890.92</v>
          </cell>
        </row>
        <row r="4719">
          <cell r="A4719" t="str">
            <v>8120050126</v>
          </cell>
          <cell r="B4719">
            <v>18</v>
          </cell>
          <cell r="C4719" t="str">
            <v>81200501USD-205-26</v>
          </cell>
          <cell r="D4719" t="str">
            <v>Locales (Alquileres (I) - Agencias)</v>
          </cell>
          <cell r="E4719">
            <v>19465</v>
          </cell>
          <cell r="F4719">
            <v>1785</v>
          </cell>
          <cell r="G4719">
            <v>0</v>
          </cell>
          <cell r="H4719">
            <v>21250</v>
          </cell>
          <cell r="I4719">
            <v>19465</v>
          </cell>
          <cell r="J4719">
            <v>1785</v>
          </cell>
          <cell r="K4719">
            <v>0</v>
          </cell>
          <cell r="L4719">
            <v>21250</v>
          </cell>
        </row>
        <row r="4720">
          <cell r="A4720" t="str">
            <v>8120050127</v>
          </cell>
          <cell r="B4720">
            <v>18</v>
          </cell>
          <cell r="C4720" t="str">
            <v>81200501USD-205-27</v>
          </cell>
          <cell r="D4720" t="str">
            <v>Locales (Alquileres (I) - Agencias)</v>
          </cell>
          <cell r="E4720">
            <v>22717.15</v>
          </cell>
          <cell r="F4720">
            <v>2076.19</v>
          </cell>
          <cell r="G4720">
            <v>0</v>
          </cell>
          <cell r="H4720">
            <v>24793.34</v>
          </cell>
          <cell r="I4720">
            <v>22717.15</v>
          </cell>
          <cell r="J4720">
            <v>2076.19</v>
          </cell>
          <cell r="K4720">
            <v>0</v>
          </cell>
          <cell r="L4720">
            <v>24793.34</v>
          </cell>
        </row>
        <row r="4721">
          <cell r="A4721" t="str">
            <v>8120050158</v>
          </cell>
          <cell r="B4721">
            <v>18</v>
          </cell>
          <cell r="C4721" t="str">
            <v>81200501USD-205-58</v>
          </cell>
          <cell r="D4721" t="str">
            <v>Locales (Alquileres (I) - Agencias)</v>
          </cell>
          <cell r="E4721">
            <v>63026.96</v>
          </cell>
          <cell r="F4721">
            <v>5812.68</v>
          </cell>
          <cell r="G4721">
            <v>0</v>
          </cell>
          <cell r="H4721">
            <v>68839.64</v>
          </cell>
          <cell r="I4721">
            <v>63026.96</v>
          </cell>
          <cell r="J4721">
            <v>5812.68</v>
          </cell>
          <cell r="K4721">
            <v>0</v>
          </cell>
          <cell r="L4721">
            <v>68839.64</v>
          </cell>
        </row>
        <row r="4722">
          <cell r="A4722" t="str">
            <v>8120050159</v>
          </cell>
          <cell r="B4722">
            <v>18</v>
          </cell>
          <cell r="C4722" t="str">
            <v>81200501USD-205-59</v>
          </cell>
          <cell r="D4722" t="str">
            <v>Locales (Alquileres (I) - Agencias)</v>
          </cell>
          <cell r="E4722">
            <v>29663.759999999998</v>
          </cell>
          <cell r="F4722">
            <v>4767.3900000000003</v>
          </cell>
          <cell r="G4722">
            <v>0</v>
          </cell>
          <cell r="H4722">
            <v>34431.15</v>
          </cell>
          <cell r="I4722">
            <v>29663.759999999998</v>
          </cell>
          <cell r="J4722">
            <v>4767.3900000000003</v>
          </cell>
          <cell r="K4722">
            <v>0</v>
          </cell>
          <cell r="L4722">
            <v>34431.15</v>
          </cell>
        </row>
        <row r="4723">
          <cell r="A4723" t="str">
            <v>81200502 U</v>
          </cell>
          <cell r="B4723">
            <v>12</v>
          </cell>
          <cell r="C4723" t="str">
            <v>81200502 USD</v>
          </cell>
          <cell r="D4723" t="str">
            <v>Equipo</v>
          </cell>
          <cell r="E4723">
            <v>207756.19</v>
          </cell>
          <cell r="F4723">
            <v>19116.7</v>
          </cell>
          <cell r="G4723">
            <v>0</v>
          </cell>
          <cell r="H4723">
            <v>226872.89</v>
          </cell>
          <cell r="I4723">
            <v>207756.19</v>
          </cell>
          <cell r="J4723">
            <v>19116.7</v>
          </cell>
          <cell r="K4723">
            <v>0</v>
          </cell>
          <cell r="L4723">
            <v>226872.89</v>
          </cell>
        </row>
        <row r="4724">
          <cell r="A4724" t="str">
            <v>8120050200</v>
          </cell>
          <cell r="B4724">
            <v>18</v>
          </cell>
          <cell r="C4724" t="str">
            <v>81200502USD-207-00</v>
          </cell>
          <cell r="D4724" t="str">
            <v>Equipo (Alquileres (VI) - Otros)</v>
          </cell>
          <cell r="E4724">
            <v>207756.19</v>
          </cell>
          <cell r="F4724">
            <v>19116.7</v>
          </cell>
          <cell r="G4724">
            <v>0</v>
          </cell>
          <cell r="H4724">
            <v>226872.89</v>
          </cell>
          <cell r="I4724">
            <v>207756.19</v>
          </cell>
          <cell r="J4724">
            <v>19116.7</v>
          </cell>
          <cell r="K4724">
            <v>0</v>
          </cell>
          <cell r="L4724">
            <v>226872.89</v>
          </cell>
        </row>
        <row r="4725">
          <cell r="A4725" t="str">
            <v>81200503 U</v>
          </cell>
          <cell r="B4725">
            <v>12</v>
          </cell>
          <cell r="C4725" t="str">
            <v>81200503 USD</v>
          </cell>
          <cell r="D4725" t="str">
            <v>Mantenimiento de locales arrendados</v>
          </cell>
          <cell r="E4725">
            <v>87476.42</v>
          </cell>
          <cell r="F4725">
            <v>18914.650000000001</v>
          </cell>
          <cell r="G4725">
            <v>674.3</v>
          </cell>
          <cell r="H4725">
            <v>105716.77</v>
          </cell>
          <cell r="I4725">
            <v>87476.42</v>
          </cell>
          <cell r="J4725">
            <v>18914.650000000001</v>
          </cell>
          <cell r="K4725">
            <v>674.3</v>
          </cell>
          <cell r="L4725">
            <v>105716.77</v>
          </cell>
        </row>
        <row r="4726">
          <cell r="A4726" t="str">
            <v>8120050300</v>
          </cell>
          <cell r="B4726">
            <v>18</v>
          </cell>
          <cell r="C4726" t="str">
            <v>81200503USD-128-00</v>
          </cell>
          <cell r="D4726" t="str">
            <v>Mantenimiento de locales arrendados (Gastos por Mantenimiento -Otras construccio</v>
          </cell>
          <cell r="E4726">
            <v>10033.86</v>
          </cell>
          <cell r="F4726">
            <v>3091.42</v>
          </cell>
          <cell r="G4726">
            <v>0</v>
          </cell>
          <cell r="H4726">
            <v>13125.28</v>
          </cell>
          <cell r="I4726">
            <v>10033.86</v>
          </cell>
          <cell r="J4726">
            <v>3091.42</v>
          </cell>
          <cell r="K4726">
            <v>0</v>
          </cell>
          <cell r="L4726">
            <v>13125.28</v>
          </cell>
        </row>
        <row r="4727">
          <cell r="A4727" t="str">
            <v>8120050301</v>
          </cell>
          <cell r="B4727">
            <v>18</v>
          </cell>
          <cell r="C4727" t="str">
            <v>81200503USD-128-01</v>
          </cell>
          <cell r="D4727" t="str">
            <v>Mantenimiento de locales arrendados (Gastos por Mantenimiento -Otras construccio</v>
          </cell>
          <cell r="E4727">
            <v>6617.73</v>
          </cell>
          <cell r="F4727">
            <v>703.93</v>
          </cell>
          <cell r="G4727">
            <v>0</v>
          </cell>
          <cell r="H4727">
            <v>7321.66</v>
          </cell>
          <cell r="I4727">
            <v>6617.73</v>
          </cell>
          <cell r="J4727">
            <v>703.93</v>
          </cell>
          <cell r="K4727">
            <v>0</v>
          </cell>
          <cell r="L4727">
            <v>7321.66</v>
          </cell>
        </row>
        <row r="4728">
          <cell r="A4728" t="str">
            <v>8120050302</v>
          </cell>
          <cell r="B4728">
            <v>18</v>
          </cell>
          <cell r="C4728" t="str">
            <v>81200503USD-128-02</v>
          </cell>
          <cell r="D4728" t="str">
            <v>Mantenimiento de locales arrendados (Gastos por Mantenimiento -Otras construccio</v>
          </cell>
          <cell r="E4728">
            <v>37.17</v>
          </cell>
          <cell r="F4728">
            <v>390</v>
          </cell>
          <cell r="G4728">
            <v>0</v>
          </cell>
          <cell r="H4728">
            <v>427.17</v>
          </cell>
          <cell r="I4728">
            <v>37.17</v>
          </cell>
          <cell r="J4728">
            <v>390</v>
          </cell>
          <cell r="K4728">
            <v>0</v>
          </cell>
          <cell r="L4728">
            <v>427.17</v>
          </cell>
        </row>
        <row r="4729">
          <cell r="A4729" t="str">
            <v>8120050303</v>
          </cell>
          <cell r="B4729">
            <v>18</v>
          </cell>
          <cell r="C4729" t="str">
            <v>81200503USD-128-03</v>
          </cell>
          <cell r="D4729" t="str">
            <v>Mantenimiento de locales arrendados (Gastos por Mantenimiento -Otras construccio</v>
          </cell>
          <cell r="E4729">
            <v>16.5</v>
          </cell>
          <cell r="F4729">
            <v>0</v>
          </cell>
          <cell r="G4729">
            <v>0</v>
          </cell>
          <cell r="H4729">
            <v>16.5</v>
          </cell>
          <cell r="I4729">
            <v>16.5</v>
          </cell>
          <cell r="J4729">
            <v>0</v>
          </cell>
          <cell r="K4729">
            <v>0</v>
          </cell>
          <cell r="L4729">
            <v>16.5</v>
          </cell>
        </row>
        <row r="4730">
          <cell r="A4730" t="str">
            <v>8120050304</v>
          </cell>
          <cell r="B4730">
            <v>18</v>
          </cell>
          <cell r="C4730" t="str">
            <v>81200503USD-128-04</v>
          </cell>
          <cell r="D4730" t="str">
            <v>Mantenimiento de locales arrendados (Gastos por Mantenimiento -Otras construccio</v>
          </cell>
          <cell r="E4730">
            <v>12209.39</v>
          </cell>
          <cell r="F4730">
            <v>1058.4000000000001</v>
          </cell>
          <cell r="G4730">
            <v>0</v>
          </cell>
          <cell r="H4730">
            <v>13267.79</v>
          </cell>
          <cell r="I4730">
            <v>12209.39</v>
          </cell>
          <cell r="J4730">
            <v>1058.4000000000001</v>
          </cell>
          <cell r="K4730">
            <v>0</v>
          </cell>
          <cell r="L4730">
            <v>13267.79</v>
          </cell>
        </row>
        <row r="4731">
          <cell r="A4731" t="str">
            <v>8120050307</v>
          </cell>
          <cell r="B4731">
            <v>18</v>
          </cell>
          <cell r="C4731" t="str">
            <v>81200503USD-128-07</v>
          </cell>
          <cell r="D4731" t="str">
            <v>Mantenimiento de locales arrendados (Gastos por Mantenimiento -Otras construccio</v>
          </cell>
          <cell r="E4731">
            <v>15694.32</v>
          </cell>
          <cell r="F4731">
            <v>879.65</v>
          </cell>
          <cell r="G4731">
            <v>0</v>
          </cell>
          <cell r="H4731">
            <v>16573.97</v>
          </cell>
          <cell r="I4731">
            <v>15694.32</v>
          </cell>
          <cell r="J4731">
            <v>879.65</v>
          </cell>
          <cell r="K4731">
            <v>0</v>
          </cell>
          <cell r="L4731">
            <v>16573.97</v>
          </cell>
        </row>
        <row r="4732">
          <cell r="A4732" t="str">
            <v>8120050308</v>
          </cell>
          <cell r="B4732">
            <v>18</v>
          </cell>
          <cell r="C4732" t="str">
            <v>81200503USD-128-08</v>
          </cell>
          <cell r="D4732" t="str">
            <v>Mantenimiento de locales arrendados (Gastos por Mantenimiento -Otras construccio</v>
          </cell>
          <cell r="E4732">
            <v>3004.55</v>
          </cell>
          <cell r="F4732">
            <v>263.27</v>
          </cell>
          <cell r="G4732">
            <v>0</v>
          </cell>
          <cell r="H4732">
            <v>3267.82</v>
          </cell>
          <cell r="I4732">
            <v>3004.55</v>
          </cell>
          <cell r="J4732">
            <v>263.27</v>
          </cell>
          <cell r="K4732">
            <v>0</v>
          </cell>
          <cell r="L4732">
            <v>3267.82</v>
          </cell>
        </row>
        <row r="4733">
          <cell r="A4733" t="str">
            <v>8120050310</v>
          </cell>
          <cell r="B4733">
            <v>18</v>
          </cell>
          <cell r="C4733" t="str">
            <v>81200503USD-128-10</v>
          </cell>
          <cell r="D4733" t="str">
            <v>Mantenimiento de locales arrendados (Gastos por Mantenimiento -Otras construccio</v>
          </cell>
          <cell r="E4733">
            <v>0</v>
          </cell>
          <cell r="F4733">
            <v>240</v>
          </cell>
          <cell r="G4733">
            <v>0</v>
          </cell>
          <cell r="H4733">
            <v>240</v>
          </cell>
          <cell r="I4733">
            <v>0</v>
          </cell>
          <cell r="J4733">
            <v>240</v>
          </cell>
          <cell r="K4733">
            <v>0</v>
          </cell>
          <cell r="L4733">
            <v>240</v>
          </cell>
        </row>
        <row r="4734">
          <cell r="A4734" t="str">
            <v>8120050311</v>
          </cell>
          <cell r="B4734">
            <v>18</v>
          </cell>
          <cell r="C4734" t="str">
            <v>81200503USD-128-11</v>
          </cell>
          <cell r="D4734" t="str">
            <v>Mantenimiento de locales arrendados (Gastos por Mantenimiento -Otras construccio</v>
          </cell>
          <cell r="E4734">
            <v>638.22</v>
          </cell>
          <cell r="F4734">
            <v>1348.6</v>
          </cell>
          <cell r="G4734">
            <v>674.3</v>
          </cell>
          <cell r="H4734">
            <v>1312.52</v>
          </cell>
          <cell r="I4734">
            <v>638.22</v>
          </cell>
          <cell r="J4734">
            <v>1348.6</v>
          </cell>
          <cell r="K4734">
            <v>674.3</v>
          </cell>
          <cell r="L4734">
            <v>1312.52</v>
          </cell>
        </row>
        <row r="4735">
          <cell r="A4735" t="str">
            <v>8120050312</v>
          </cell>
          <cell r="B4735">
            <v>18</v>
          </cell>
          <cell r="C4735" t="str">
            <v>81200503USD-128-12</v>
          </cell>
          <cell r="D4735" t="str">
            <v>Mantenimiento de locales arrendados (Gastos por Mantenimiento -Otras construccio</v>
          </cell>
          <cell r="E4735">
            <v>556.80999999999995</v>
          </cell>
          <cell r="F4735">
            <v>39.43</v>
          </cell>
          <cell r="G4735">
            <v>0</v>
          </cell>
          <cell r="H4735">
            <v>596.24</v>
          </cell>
          <cell r="I4735">
            <v>556.80999999999995</v>
          </cell>
          <cell r="J4735">
            <v>39.43</v>
          </cell>
          <cell r="K4735">
            <v>0</v>
          </cell>
          <cell r="L4735">
            <v>596.24</v>
          </cell>
        </row>
        <row r="4736">
          <cell r="A4736" t="str">
            <v>8120050313</v>
          </cell>
          <cell r="B4736">
            <v>18</v>
          </cell>
          <cell r="C4736" t="str">
            <v>81200503USD-128-13</v>
          </cell>
          <cell r="D4736" t="str">
            <v>Mantenimiento de locales arrendados (Gastos por Mantenimiento -Otras construccio</v>
          </cell>
          <cell r="E4736">
            <v>512.34</v>
          </cell>
          <cell r="F4736">
            <v>1330.6</v>
          </cell>
          <cell r="G4736">
            <v>0</v>
          </cell>
          <cell r="H4736">
            <v>1842.94</v>
          </cell>
          <cell r="I4736">
            <v>512.34</v>
          </cell>
          <cell r="J4736">
            <v>1330.6</v>
          </cell>
          <cell r="K4736">
            <v>0</v>
          </cell>
          <cell r="L4736">
            <v>1842.94</v>
          </cell>
        </row>
        <row r="4737">
          <cell r="A4737" t="str">
            <v>8120050317</v>
          </cell>
          <cell r="B4737">
            <v>18</v>
          </cell>
          <cell r="C4737" t="str">
            <v>81200503USD-128-17</v>
          </cell>
          <cell r="D4737" t="str">
            <v>Mantenimiento de locales arrendados (Gastos por Mantenimiento -Otras construccio</v>
          </cell>
          <cell r="E4737">
            <v>631.01</v>
          </cell>
          <cell r="F4737">
            <v>0</v>
          </cell>
          <cell r="G4737">
            <v>0</v>
          </cell>
          <cell r="H4737">
            <v>631.01</v>
          </cell>
          <cell r="I4737">
            <v>631.01</v>
          </cell>
          <cell r="J4737">
            <v>0</v>
          </cell>
          <cell r="K4737">
            <v>0</v>
          </cell>
          <cell r="L4737">
            <v>631.01</v>
          </cell>
        </row>
        <row r="4738">
          <cell r="A4738" t="str">
            <v>8120050318</v>
          </cell>
          <cell r="B4738">
            <v>18</v>
          </cell>
          <cell r="C4738" t="str">
            <v>81200503USD-128-18</v>
          </cell>
          <cell r="D4738" t="str">
            <v>Mantenimiento de locales arrendados (Gastos por Mantenimiento -Otras construccio</v>
          </cell>
          <cell r="E4738">
            <v>412.78</v>
          </cell>
          <cell r="F4738">
            <v>464.51</v>
          </cell>
          <cell r="G4738">
            <v>0</v>
          </cell>
          <cell r="H4738">
            <v>877.29</v>
          </cell>
          <cell r="I4738">
            <v>412.78</v>
          </cell>
          <cell r="J4738">
            <v>464.51</v>
          </cell>
          <cell r="K4738">
            <v>0</v>
          </cell>
          <cell r="L4738">
            <v>877.29</v>
          </cell>
        </row>
        <row r="4739">
          <cell r="A4739" t="str">
            <v>8120050319</v>
          </cell>
          <cell r="B4739">
            <v>18</v>
          </cell>
          <cell r="C4739" t="str">
            <v>81200503USD-128-19</v>
          </cell>
          <cell r="D4739" t="str">
            <v>Mantenimiento de locales arrendados (Gastos por Mantenimiento -Otras construccio</v>
          </cell>
          <cell r="E4739">
            <v>376.62</v>
          </cell>
          <cell r="F4739">
            <v>0</v>
          </cell>
          <cell r="G4739">
            <v>0</v>
          </cell>
          <cell r="H4739">
            <v>376.62</v>
          </cell>
          <cell r="I4739">
            <v>376.62</v>
          </cell>
          <cell r="J4739">
            <v>0</v>
          </cell>
          <cell r="K4739">
            <v>0</v>
          </cell>
          <cell r="L4739">
            <v>376.62</v>
          </cell>
        </row>
        <row r="4740">
          <cell r="A4740" t="str">
            <v>8120050322</v>
          </cell>
          <cell r="B4740">
            <v>18</v>
          </cell>
          <cell r="C4740" t="str">
            <v>81200503USD-128-22</v>
          </cell>
          <cell r="D4740" t="str">
            <v>Mantenimiento de locales arrendados (Gastos por Mantenimiento -Otras construccio</v>
          </cell>
          <cell r="E4740">
            <v>75</v>
          </cell>
          <cell r="F4740">
            <v>0</v>
          </cell>
          <cell r="G4740">
            <v>0</v>
          </cell>
          <cell r="H4740">
            <v>75</v>
          </cell>
          <cell r="I4740">
            <v>75</v>
          </cell>
          <cell r="J4740">
            <v>0</v>
          </cell>
          <cell r="K4740">
            <v>0</v>
          </cell>
          <cell r="L4740">
            <v>75</v>
          </cell>
        </row>
        <row r="4741">
          <cell r="A4741" t="str">
            <v>8120050323</v>
          </cell>
          <cell r="B4741">
            <v>18</v>
          </cell>
          <cell r="C4741" t="str">
            <v>81200503USD-128-23</v>
          </cell>
          <cell r="D4741" t="str">
            <v>Mantenimiento de locales arrendados (Gastos por Mantenimiento -Otras construccio</v>
          </cell>
          <cell r="E4741">
            <v>414</v>
          </cell>
          <cell r="F4741">
            <v>2831.1</v>
          </cell>
          <cell r="G4741">
            <v>0</v>
          </cell>
          <cell r="H4741">
            <v>3245.1</v>
          </cell>
          <cell r="I4741">
            <v>414</v>
          </cell>
          <cell r="J4741">
            <v>2831.1</v>
          </cell>
          <cell r="K4741">
            <v>0</v>
          </cell>
          <cell r="L4741">
            <v>3245.1</v>
          </cell>
        </row>
        <row r="4742">
          <cell r="A4742" t="str">
            <v>8120050324</v>
          </cell>
          <cell r="B4742">
            <v>18</v>
          </cell>
          <cell r="C4742" t="str">
            <v>81200503USD-128-24</v>
          </cell>
          <cell r="D4742" t="str">
            <v>Mantenimiento de locales arrendados (Gastos por Mantenimiento -Otras construccio</v>
          </cell>
          <cell r="E4742">
            <v>1222.78</v>
          </cell>
          <cell r="F4742">
            <v>1184.69</v>
          </cell>
          <cell r="G4742">
            <v>0</v>
          </cell>
          <cell r="H4742">
            <v>2407.4699999999998</v>
          </cell>
          <cell r="I4742">
            <v>1222.78</v>
          </cell>
          <cell r="J4742">
            <v>1184.69</v>
          </cell>
          <cell r="K4742">
            <v>0</v>
          </cell>
          <cell r="L4742">
            <v>2407.4699999999998</v>
          </cell>
        </row>
        <row r="4743">
          <cell r="A4743" t="str">
            <v>8120050325</v>
          </cell>
          <cell r="B4743">
            <v>18</v>
          </cell>
          <cell r="C4743" t="str">
            <v>81200503USD-128-25</v>
          </cell>
          <cell r="D4743" t="str">
            <v>Mantenimiento de locales arrendados (Gastos por Mantenimiento -Otras construccio</v>
          </cell>
          <cell r="E4743">
            <v>9942.34</v>
          </cell>
          <cell r="F4743">
            <v>929.63</v>
          </cell>
          <cell r="G4743">
            <v>0</v>
          </cell>
          <cell r="H4743">
            <v>10871.97</v>
          </cell>
          <cell r="I4743">
            <v>9942.34</v>
          </cell>
          <cell r="J4743">
            <v>929.63</v>
          </cell>
          <cell r="K4743">
            <v>0</v>
          </cell>
          <cell r="L4743">
            <v>10871.97</v>
          </cell>
        </row>
        <row r="4744">
          <cell r="A4744" t="str">
            <v>8120050326</v>
          </cell>
          <cell r="B4744">
            <v>18</v>
          </cell>
          <cell r="C4744" t="str">
            <v>81200503USD-128-26</v>
          </cell>
          <cell r="D4744" t="str">
            <v>Mantenimiento de locales arrendados (Gastos por Mantenimiento -Otras construccio</v>
          </cell>
          <cell r="E4744">
            <v>783.3</v>
          </cell>
          <cell r="F4744">
            <v>1624.86</v>
          </cell>
          <cell r="G4744">
            <v>0</v>
          </cell>
          <cell r="H4744">
            <v>2408.16</v>
          </cell>
          <cell r="I4744">
            <v>783.3</v>
          </cell>
          <cell r="J4744">
            <v>1624.86</v>
          </cell>
          <cell r="K4744">
            <v>0</v>
          </cell>
          <cell r="L4744">
            <v>2408.16</v>
          </cell>
        </row>
        <row r="4745">
          <cell r="A4745" t="str">
            <v>8120050327</v>
          </cell>
          <cell r="B4745">
            <v>18</v>
          </cell>
          <cell r="C4745" t="str">
            <v>81200503USD-128-27</v>
          </cell>
          <cell r="D4745" t="str">
            <v>Mantenimiento de locales arrendados (Gastos por Mantenimiento -Otras construccio</v>
          </cell>
          <cell r="E4745">
            <v>404.78</v>
          </cell>
          <cell r="F4745">
            <v>0</v>
          </cell>
          <cell r="G4745">
            <v>0</v>
          </cell>
          <cell r="H4745">
            <v>404.78</v>
          </cell>
          <cell r="I4745">
            <v>404.78</v>
          </cell>
          <cell r="J4745">
            <v>0</v>
          </cell>
          <cell r="K4745">
            <v>0</v>
          </cell>
          <cell r="L4745">
            <v>404.78</v>
          </cell>
        </row>
        <row r="4746">
          <cell r="A4746" t="str">
            <v>8120050358</v>
          </cell>
          <cell r="B4746">
            <v>18</v>
          </cell>
          <cell r="C4746" t="str">
            <v>81200503USD-128-58</v>
          </cell>
          <cell r="D4746" t="str">
            <v>Mantenimiento de locales arrendados (Gastos por Mantenimiento -Otras construccio</v>
          </cell>
          <cell r="E4746">
            <v>17227.73</v>
          </cell>
          <cell r="F4746">
            <v>1324.03</v>
          </cell>
          <cell r="G4746">
            <v>0</v>
          </cell>
          <cell r="H4746">
            <v>18551.759999999998</v>
          </cell>
          <cell r="I4746">
            <v>17227.73</v>
          </cell>
          <cell r="J4746">
            <v>1324.03</v>
          </cell>
          <cell r="K4746">
            <v>0</v>
          </cell>
          <cell r="L4746">
            <v>18551.759999999998</v>
          </cell>
        </row>
        <row r="4747">
          <cell r="A4747" t="str">
            <v>8120050359</v>
          </cell>
          <cell r="B4747">
            <v>18</v>
          </cell>
          <cell r="C4747" t="str">
            <v>81200503USD-128-59</v>
          </cell>
          <cell r="D4747" t="str">
            <v>Mantenimiento de locales arrendados (Gastos por Mantenimiento -Otras construccio</v>
          </cell>
          <cell r="E4747">
            <v>6665.19</v>
          </cell>
          <cell r="F4747">
            <v>1210.53</v>
          </cell>
          <cell r="G4747">
            <v>0</v>
          </cell>
          <cell r="H4747">
            <v>7875.72</v>
          </cell>
          <cell r="I4747">
            <v>6665.19</v>
          </cell>
          <cell r="J4747">
            <v>1210.53</v>
          </cell>
          <cell r="K4747">
            <v>0</v>
          </cell>
          <cell r="L4747">
            <v>7875.72</v>
          </cell>
        </row>
        <row r="4748">
          <cell r="A4748" t="str">
            <v>812006</v>
          </cell>
          <cell r="B4748">
            <v>6</v>
          </cell>
          <cell r="C4748">
            <v>812006</v>
          </cell>
          <cell r="D4748" t="str">
            <v>SEGUROS SOBRE BIENES</v>
          </cell>
          <cell r="I4748">
            <v>72687.42</v>
          </cell>
          <cell r="J4748">
            <v>8526.74</v>
          </cell>
          <cell r="K4748">
            <v>82.72</v>
          </cell>
          <cell r="L4748">
            <v>81131.44</v>
          </cell>
        </row>
        <row r="4749">
          <cell r="A4749" t="str">
            <v>8120060101</v>
          </cell>
          <cell r="B4749">
            <v>14</v>
          </cell>
          <cell r="C4749" t="str">
            <v>8120060101 USD</v>
          </cell>
          <cell r="D4749" t="str">
            <v>Seguros de Incendio Sobre activos fijos</v>
          </cell>
          <cell r="E4749">
            <v>30471.93</v>
          </cell>
          <cell r="F4749">
            <v>2491.5500000000002</v>
          </cell>
          <cell r="G4749">
            <v>82.72</v>
          </cell>
          <cell r="H4749">
            <v>32880.76</v>
          </cell>
          <cell r="I4749">
            <v>30471.93</v>
          </cell>
          <cell r="J4749">
            <v>2491.5500000000002</v>
          </cell>
          <cell r="K4749">
            <v>82.72</v>
          </cell>
          <cell r="L4749">
            <v>32880.76</v>
          </cell>
        </row>
        <row r="4750">
          <cell r="A4750" t="str">
            <v>812006010001</v>
          </cell>
          <cell r="B4750">
            <v>20</v>
          </cell>
          <cell r="C4750" t="str">
            <v>8120060101USD-234-00</v>
          </cell>
          <cell r="D4750" t="str">
            <v>Seguros de Incendio Sobre activos fijos (Gastos por Seguros)</v>
          </cell>
          <cell r="E4750">
            <v>13496.95</v>
          </cell>
          <cell r="F4750">
            <v>1507.44</v>
          </cell>
          <cell r="G4750">
            <v>82.72</v>
          </cell>
          <cell r="H4750">
            <v>14921.67</v>
          </cell>
          <cell r="I4750">
            <v>13496.95</v>
          </cell>
          <cell r="J4750">
            <v>1507.44</v>
          </cell>
          <cell r="K4750">
            <v>82.72</v>
          </cell>
          <cell r="L4750">
            <v>14921.67</v>
          </cell>
        </row>
        <row r="4751">
          <cell r="A4751" t="str">
            <v>812006010101</v>
          </cell>
          <cell r="B4751">
            <v>20</v>
          </cell>
          <cell r="C4751" t="str">
            <v>8120060101USD-234-01</v>
          </cell>
          <cell r="D4751" t="str">
            <v>Seguros de Incendio Sobre activos fijos (Gastos por Seguros)</v>
          </cell>
          <cell r="E4751">
            <v>220.75</v>
          </cell>
          <cell r="F4751">
            <v>18.59</v>
          </cell>
          <cell r="G4751">
            <v>0</v>
          </cell>
          <cell r="H4751">
            <v>239.34</v>
          </cell>
          <cell r="I4751">
            <v>220.75</v>
          </cell>
          <cell r="J4751">
            <v>18.59</v>
          </cell>
          <cell r="K4751">
            <v>0</v>
          </cell>
          <cell r="L4751">
            <v>239.34</v>
          </cell>
        </row>
        <row r="4752">
          <cell r="A4752" t="str">
            <v>812006010201</v>
          </cell>
          <cell r="B4752">
            <v>20</v>
          </cell>
          <cell r="C4752" t="str">
            <v>8120060101USD-234-02</v>
          </cell>
          <cell r="D4752" t="str">
            <v>Seguros de Incendio Sobre activos fijos (Gastos por Seguros)</v>
          </cell>
          <cell r="E4752">
            <v>769.61</v>
          </cell>
          <cell r="F4752">
            <v>64.81</v>
          </cell>
          <cell r="G4752">
            <v>0</v>
          </cell>
          <cell r="H4752">
            <v>834.42</v>
          </cell>
          <cell r="I4752">
            <v>769.61</v>
          </cell>
          <cell r="J4752">
            <v>64.81</v>
          </cell>
          <cell r="K4752">
            <v>0</v>
          </cell>
          <cell r="L4752">
            <v>834.42</v>
          </cell>
        </row>
        <row r="4753">
          <cell r="A4753" t="str">
            <v>812006010301</v>
          </cell>
          <cell r="B4753">
            <v>20</v>
          </cell>
          <cell r="C4753" t="str">
            <v>8120060101USD-234-03</v>
          </cell>
          <cell r="D4753" t="str">
            <v>Seguros de Incendio Sobre activos fijos (Gastos por Seguros)</v>
          </cell>
          <cell r="E4753">
            <v>830.04</v>
          </cell>
          <cell r="F4753">
            <v>69.900000000000006</v>
          </cell>
          <cell r="G4753">
            <v>0</v>
          </cell>
          <cell r="H4753">
            <v>899.94</v>
          </cell>
          <cell r="I4753">
            <v>830.04</v>
          </cell>
          <cell r="J4753">
            <v>69.900000000000006</v>
          </cell>
          <cell r="K4753">
            <v>0</v>
          </cell>
          <cell r="L4753">
            <v>899.94</v>
          </cell>
        </row>
        <row r="4754">
          <cell r="A4754" t="str">
            <v>812006010401</v>
          </cell>
          <cell r="B4754">
            <v>20</v>
          </cell>
          <cell r="C4754" t="str">
            <v>8120060101USD-234-04</v>
          </cell>
          <cell r="D4754" t="str">
            <v>Seguros de Incendio Sobre activos fijos (Gastos por Seguros)</v>
          </cell>
          <cell r="E4754">
            <v>1285.25</v>
          </cell>
          <cell r="F4754">
            <v>106.21</v>
          </cell>
          <cell r="G4754">
            <v>0</v>
          </cell>
          <cell r="H4754">
            <v>1391.46</v>
          </cell>
          <cell r="I4754">
            <v>1285.25</v>
          </cell>
          <cell r="J4754">
            <v>106.21</v>
          </cell>
          <cell r="K4754">
            <v>0</v>
          </cell>
          <cell r="L4754">
            <v>1391.46</v>
          </cell>
        </row>
        <row r="4755">
          <cell r="A4755" t="str">
            <v>812006010501</v>
          </cell>
          <cell r="B4755">
            <v>20</v>
          </cell>
          <cell r="C4755" t="str">
            <v>8120060101USD-234-05</v>
          </cell>
          <cell r="D4755" t="str">
            <v>Seguros de Incendio Sobre activos fijos (Gastos por Seguros)</v>
          </cell>
          <cell r="E4755">
            <v>1443.86</v>
          </cell>
          <cell r="F4755">
            <v>124.54</v>
          </cell>
          <cell r="G4755">
            <v>0</v>
          </cell>
          <cell r="H4755">
            <v>1568.4</v>
          </cell>
          <cell r="I4755">
            <v>1443.86</v>
          </cell>
          <cell r="J4755">
            <v>124.54</v>
          </cell>
          <cell r="K4755">
            <v>0</v>
          </cell>
          <cell r="L4755">
            <v>1568.4</v>
          </cell>
        </row>
        <row r="4756">
          <cell r="A4756" t="str">
            <v>812006010701</v>
          </cell>
          <cell r="B4756">
            <v>20</v>
          </cell>
          <cell r="C4756" t="str">
            <v>8120060101USD-234-07</v>
          </cell>
          <cell r="D4756" t="str">
            <v>Seguros de Incendio Sobre activos fijos (Gastos por Seguros)</v>
          </cell>
          <cell r="E4756">
            <v>435.3</v>
          </cell>
          <cell r="F4756">
            <v>36.659999999999997</v>
          </cell>
          <cell r="G4756">
            <v>0</v>
          </cell>
          <cell r="H4756">
            <v>471.96</v>
          </cell>
          <cell r="I4756">
            <v>435.3</v>
          </cell>
          <cell r="J4756">
            <v>36.659999999999997</v>
          </cell>
          <cell r="K4756">
            <v>0</v>
          </cell>
          <cell r="L4756">
            <v>471.96</v>
          </cell>
        </row>
        <row r="4757">
          <cell r="A4757" t="str">
            <v>812006010801</v>
          </cell>
          <cell r="B4757">
            <v>20</v>
          </cell>
          <cell r="C4757" t="str">
            <v>8120060101USD-234-08</v>
          </cell>
          <cell r="D4757" t="str">
            <v>Seguros de Incendio Sobre activos fijos (Gastos por Seguros)</v>
          </cell>
          <cell r="E4757">
            <v>288.20999999999998</v>
          </cell>
          <cell r="F4757">
            <v>24.27</v>
          </cell>
          <cell r="G4757">
            <v>0</v>
          </cell>
          <cell r="H4757">
            <v>312.48</v>
          </cell>
          <cell r="I4757">
            <v>288.20999999999998</v>
          </cell>
          <cell r="J4757">
            <v>24.27</v>
          </cell>
          <cell r="K4757">
            <v>0</v>
          </cell>
          <cell r="L4757">
            <v>312.48</v>
          </cell>
        </row>
        <row r="4758">
          <cell r="A4758" t="str">
            <v>812006011001</v>
          </cell>
          <cell r="B4758">
            <v>20</v>
          </cell>
          <cell r="C4758" t="str">
            <v>8120060101USD-234-10</v>
          </cell>
          <cell r="D4758" t="str">
            <v>Seguros de Incendio Sobre activos fijos (Gastos por Seguros)</v>
          </cell>
          <cell r="E4758">
            <v>459.93</v>
          </cell>
          <cell r="F4758">
            <v>38.729999999999997</v>
          </cell>
          <cell r="G4758">
            <v>0</v>
          </cell>
          <cell r="H4758">
            <v>498.66</v>
          </cell>
          <cell r="I4758">
            <v>459.93</v>
          </cell>
          <cell r="J4758">
            <v>38.729999999999997</v>
          </cell>
          <cell r="K4758">
            <v>0</v>
          </cell>
          <cell r="L4758">
            <v>498.66</v>
          </cell>
        </row>
        <row r="4759">
          <cell r="A4759" t="str">
            <v>812006011101</v>
          </cell>
          <cell r="B4759">
            <v>20</v>
          </cell>
          <cell r="C4759" t="str">
            <v>8120060101USD-234-11</v>
          </cell>
          <cell r="D4759" t="str">
            <v>Seguros de Incendio Sobre activos fijos (Gastos por Seguros)</v>
          </cell>
          <cell r="E4759">
            <v>365.24</v>
          </cell>
          <cell r="F4759">
            <v>30.76</v>
          </cell>
          <cell r="G4759">
            <v>0</v>
          </cell>
          <cell r="H4759">
            <v>396</v>
          </cell>
          <cell r="I4759">
            <v>365.24</v>
          </cell>
          <cell r="J4759">
            <v>30.76</v>
          </cell>
          <cell r="K4759">
            <v>0</v>
          </cell>
          <cell r="L4759">
            <v>396</v>
          </cell>
        </row>
        <row r="4760">
          <cell r="A4760" t="str">
            <v>812006011201</v>
          </cell>
          <cell r="B4760">
            <v>20</v>
          </cell>
          <cell r="C4760" t="str">
            <v>8120060101USD-234-12</v>
          </cell>
          <cell r="D4760" t="str">
            <v>Seguros de Incendio Sobre activos fijos (Gastos por Seguros)</v>
          </cell>
          <cell r="E4760">
            <v>343.83</v>
          </cell>
          <cell r="F4760">
            <v>28.95</v>
          </cell>
          <cell r="G4760">
            <v>0</v>
          </cell>
          <cell r="H4760">
            <v>372.78</v>
          </cell>
          <cell r="I4760">
            <v>343.83</v>
          </cell>
          <cell r="J4760">
            <v>28.95</v>
          </cell>
          <cell r="K4760">
            <v>0</v>
          </cell>
          <cell r="L4760">
            <v>372.78</v>
          </cell>
        </row>
        <row r="4761">
          <cell r="A4761" t="str">
            <v>812006011301</v>
          </cell>
          <cell r="B4761">
            <v>20</v>
          </cell>
          <cell r="C4761" t="str">
            <v>8120060101USD-234-13</v>
          </cell>
          <cell r="D4761" t="str">
            <v>Seguros de Incendio Sobre activos fijos (Gastos por Seguros)</v>
          </cell>
          <cell r="E4761">
            <v>280.24</v>
          </cell>
          <cell r="F4761">
            <v>23.6</v>
          </cell>
          <cell r="G4761">
            <v>0</v>
          </cell>
          <cell r="H4761">
            <v>303.83999999999997</v>
          </cell>
          <cell r="I4761">
            <v>280.24</v>
          </cell>
          <cell r="J4761">
            <v>23.6</v>
          </cell>
          <cell r="K4761">
            <v>0</v>
          </cell>
          <cell r="L4761">
            <v>303.83999999999997</v>
          </cell>
        </row>
        <row r="4762">
          <cell r="A4762" t="str">
            <v>812006011701</v>
          </cell>
          <cell r="B4762">
            <v>20</v>
          </cell>
          <cell r="C4762" t="str">
            <v>8120060101USD-234-17</v>
          </cell>
          <cell r="D4762" t="str">
            <v>Seguros de Incendio Sobre activos fijos (Gastos por Seguros)</v>
          </cell>
          <cell r="E4762">
            <v>339.9</v>
          </cell>
          <cell r="F4762">
            <v>28.62</v>
          </cell>
          <cell r="G4762">
            <v>0</v>
          </cell>
          <cell r="H4762">
            <v>368.52</v>
          </cell>
          <cell r="I4762">
            <v>339.9</v>
          </cell>
          <cell r="J4762">
            <v>28.62</v>
          </cell>
          <cell r="K4762">
            <v>0</v>
          </cell>
          <cell r="L4762">
            <v>368.52</v>
          </cell>
        </row>
        <row r="4763">
          <cell r="A4763" t="str">
            <v>812006011801</v>
          </cell>
          <cell r="B4763">
            <v>20</v>
          </cell>
          <cell r="C4763" t="str">
            <v>8120060101USD-234-18</v>
          </cell>
          <cell r="D4763" t="str">
            <v>Seguros de Incendio Sobre activos fijos (Gastos por Seguros)</v>
          </cell>
          <cell r="E4763">
            <v>336.02</v>
          </cell>
          <cell r="F4763">
            <v>28.3</v>
          </cell>
          <cell r="G4763">
            <v>0</v>
          </cell>
          <cell r="H4763">
            <v>364.32</v>
          </cell>
          <cell r="I4763">
            <v>336.02</v>
          </cell>
          <cell r="J4763">
            <v>28.3</v>
          </cell>
          <cell r="K4763">
            <v>0</v>
          </cell>
          <cell r="L4763">
            <v>364.32</v>
          </cell>
        </row>
        <row r="4764">
          <cell r="A4764" t="str">
            <v>812006011901</v>
          </cell>
          <cell r="B4764">
            <v>20</v>
          </cell>
          <cell r="C4764" t="str">
            <v>8120060101USD-234-19</v>
          </cell>
          <cell r="D4764" t="str">
            <v>Seguros de Incendio Sobre activos fijos (Gastos por Seguros)</v>
          </cell>
          <cell r="E4764">
            <v>367.29</v>
          </cell>
          <cell r="F4764">
            <v>30.93</v>
          </cell>
          <cell r="G4764">
            <v>0</v>
          </cell>
          <cell r="H4764">
            <v>398.22</v>
          </cell>
          <cell r="I4764">
            <v>367.29</v>
          </cell>
          <cell r="J4764">
            <v>30.93</v>
          </cell>
          <cell r="K4764">
            <v>0</v>
          </cell>
          <cell r="L4764">
            <v>398.22</v>
          </cell>
        </row>
        <row r="4765">
          <cell r="A4765" t="str">
            <v>812006012201</v>
          </cell>
          <cell r="B4765">
            <v>20</v>
          </cell>
          <cell r="C4765" t="str">
            <v>8120060101USD-234-22</v>
          </cell>
          <cell r="D4765" t="str">
            <v>Seguros de Incendio Sobre activos fijos (Gastos por Seguros)</v>
          </cell>
          <cell r="E4765">
            <v>607.85</v>
          </cell>
          <cell r="F4765">
            <v>51.19</v>
          </cell>
          <cell r="G4765">
            <v>0</v>
          </cell>
          <cell r="H4765">
            <v>659.04</v>
          </cell>
          <cell r="I4765">
            <v>607.85</v>
          </cell>
          <cell r="J4765">
            <v>51.19</v>
          </cell>
          <cell r="K4765">
            <v>0</v>
          </cell>
          <cell r="L4765">
            <v>659.04</v>
          </cell>
        </row>
        <row r="4766">
          <cell r="A4766" t="str">
            <v>812006012301</v>
          </cell>
          <cell r="B4766">
            <v>20</v>
          </cell>
          <cell r="C4766" t="str">
            <v>8120060101USD-234-23</v>
          </cell>
          <cell r="D4766" t="str">
            <v>Seguros de Incendio Sobre activos fijos (Gastos por Seguros)</v>
          </cell>
          <cell r="E4766">
            <v>313.39</v>
          </cell>
          <cell r="F4766">
            <v>26.39</v>
          </cell>
          <cell r="G4766">
            <v>0</v>
          </cell>
          <cell r="H4766">
            <v>339.78</v>
          </cell>
          <cell r="I4766">
            <v>313.39</v>
          </cell>
          <cell r="J4766">
            <v>26.39</v>
          </cell>
          <cell r="K4766">
            <v>0</v>
          </cell>
          <cell r="L4766">
            <v>339.78</v>
          </cell>
        </row>
        <row r="4767">
          <cell r="A4767" t="str">
            <v>812006012401</v>
          </cell>
          <cell r="B4767">
            <v>20</v>
          </cell>
          <cell r="C4767" t="str">
            <v>8120060101USD-234-24</v>
          </cell>
          <cell r="D4767" t="str">
            <v>Seguros de Incendio Sobre activos fijos (Gastos por Seguros)</v>
          </cell>
          <cell r="E4767">
            <v>357.33</v>
          </cell>
          <cell r="F4767">
            <v>30.09</v>
          </cell>
          <cell r="G4767">
            <v>0</v>
          </cell>
          <cell r="H4767">
            <v>387.42</v>
          </cell>
          <cell r="I4767">
            <v>357.33</v>
          </cell>
          <cell r="J4767">
            <v>30.09</v>
          </cell>
          <cell r="K4767">
            <v>0</v>
          </cell>
          <cell r="L4767">
            <v>387.42</v>
          </cell>
        </row>
        <row r="4768">
          <cell r="A4768" t="str">
            <v>812006012501</v>
          </cell>
          <cell r="B4768">
            <v>20</v>
          </cell>
          <cell r="C4768" t="str">
            <v>8120060101USD-234-25</v>
          </cell>
          <cell r="D4768" t="str">
            <v>Seguros de Incendio Sobre activos fijos (Gastos por Seguros)</v>
          </cell>
          <cell r="E4768">
            <v>231.1</v>
          </cell>
          <cell r="F4768">
            <v>19.46</v>
          </cell>
          <cell r="G4768">
            <v>0</v>
          </cell>
          <cell r="H4768">
            <v>250.56</v>
          </cell>
          <cell r="I4768">
            <v>231.1</v>
          </cell>
          <cell r="J4768">
            <v>19.46</v>
          </cell>
          <cell r="K4768">
            <v>0</v>
          </cell>
          <cell r="L4768">
            <v>250.56</v>
          </cell>
        </row>
        <row r="4769">
          <cell r="A4769" t="str">
            <v>812006012601</v>
          </cell>
          <cell r="B4769">
            <v>20</v>
          </cell>
          <cell r="C4769" t="str">
            <v>8120060101USD-234-26</v>
          </cell>
          <cell r="D4769" t="str">
            <v>Seguros de Incendio Sobre activos fijos (Gastos por Seguros)</v>
          </cell>
          <cell r="E4769">
            <v>275.54000000000002</v>
          </cell>
          <cell r="F4769">
            <v>23.2</v>
          </cell>
          <cell r="G4769">
            <v>0</v>
          </cell>
          <cell r="H4769">
            <v>298.74</v>
          </cell>
          <cell r="I4769">
            <v>275.54000000000002</v>
          </cell>
          <cell r="J4769">
            <v>23.2</v>
          </cell>
          <cell r="K4769">
            <v>0</v>
          </cell>
          <cell r="L4769">
            <v>298.74</v>
          </cell>
        </row>
        <row r="4770">
          <cell r="A4770" t="str">
            <v>812006012701</v>
          </cell>
          <cell r="B4770">
            <v>20</v>
          </cell>
          <cell r="C4770" t="str">
            <v>8120060101USD-234-27</v>
          </cell>
          <cell r="D4770" t="str">
            <v>Seguros de Incendio Sobre activos fijos (Gastos por Seguros)</v>
          </cell>
          <cell r="E4770">
            <v>235.25</v>
          </cell>
          <cell r="F4770">
            <v>19.809999999999999</v>
          </cell>
          <cell r="G4770">
            <v>0</v>
          </cell>
          <cell r="H4770">
            <v>255.06</v>
          </cell>
          <cell r="I4770">
            <v>235.25</v>
          </cell>
          <cell r="J4770">
            <v>19.809999999999999</v>
          </cell>
          <cell r="K4770">
            <v>0</v>
          </cell>
          <cell r="L4770">
            <v>255.06</v>
          </cell>
        </row>
        <row r="4771">
          <cell r="A4771" t="str">
            <v>812006013101</v>
          </cell>
          <cell r="B4771">
            <v>20</v>
          </cell>
          <cell r="C4771" t="str">
            <v>8120060101USD-234-31</v>
          </cell>
          <cell r="D4771" t="str">
            <v>Seguros de Incendio Sobre activos fijos (Gastos por Seguros)</v>
          </cell>
          <cell r="E4771">
            <v>6311.87</v>
          </cell>
          <cell r="F4771">
            <v>72.27</v>
          </cell>
          <cell r="G4771">
            <v>0</v>
          </cell>
          <cell r="H4771">
            <v>6384.14</v>
          </cell>
          <cell r="I4771">
            <v>6311.87</v>
          </cell>
          <cell r="J4771">
            <v>72.27</v>
          </cell>
          <cell r="K4771">
            <v>0</v>
          </cell>
          <cell r="L4771">
            <v>6384.14</v>
          </cell>
        </row>
        <row r="4772">
          <cell r="A4772" t="str">
            <v>812006014101</v>
          </cell>
          <cell r="B4772">
            <v>20</v>
          </cell>
          <cell r="C4772" t="str">
            <v>8120060101USD-234-41</v>
          </cell>
          <cell r="D4772" t="str">
            <v>Seguros de Incendio Sobre activos fijos (Gastos por Seguros)</v>
          </cell>
          <cell r="E4772">
            <v>501.99</v>
          </cell>
          <cell r="F4772">
            <v>42.27</v>
          </cell>
          <cell r="G4772">
            <v>0</v>
          </cell>
          <cell r="H4772">
            <v>544.26</v>
          </cell>
          <cell r="I4772">
            <v>501.99</v>
          </cell>
          <cell r="J4772">
            <v>42.27</v>
          </cell>
          <cell r="K4772">
            <v>0</v>
          </cell>
          <cell r="L4772">
            <v>544.26</v>
          </cell>
        </row>
        <row r="4773">
          <cell r="A4773" t="str">
            <v>812006015801</v>
          </cell>
          <cell r="B4773">
            <v>20</v>
          </cell>
          <cell r="C4773" t="str">
            <v>8120060101USD-234-58</v>
          </cell>
          <cell r="D4773" t="str">
            <v>Seguros de Incendio Sobre activos fijos (Gastos por Seguros)</v>
          </cell>
          <cell r="E4773">
            <v>269.25</v>
          </cell>
          <cell r="F4773">
            <v>23.37</v>
          </cell>
          <cell r="G4773">
            <v>0</v>
          </cell>
          <cell r="H4773">
            <v>292.62</v>
          </cell>
          <cell r="I4773">
            <v>269.25</v>
          </cell>
          <cell r="J4773">
            <v>23.37</v>
          </cell>
          <cell r="K4773">
            <v>0</v>
          </cell>
          <cell r="L4773">
            <v>292.62</v>
          </cell>
        </row>
        <row r="4774">
          <cell r="A4774" t="str">
            <v>812006015901</v>
          </cell>
          <cell r="B4774">
            <v>20</v>
          </cell>
          <cell r="C4774" t="str">
            <v>8120060101USD-234-59</v>
          </cell>
          <cell r="D4774" t="str">
            <v>Seguros de Incendio Sobre activos fijos (Gastos por Seguros)</v>
          </cell>
          <cell r="E4774">
            <v>105.94</v>
          </cell>
          <cell r="F4774">
            <v>21.19</v>
          </cell>
          <cell r="G4774">
            <v>0</v>
          </cell>
          <cell r="H4774">
            <v>127.13</v>
          </cell>
          <cell r="I4774">
            <v>105.94</v>
          </cell>
          <cell r="J4774">
            <v>21.19</v>
          </cell>
          <cell r="K4774">
            <v>0</v>
          </cell>
          <cell r="L4774">
            <v>127.13</v>
          </cell>
        </row>
        <row r="4775">
          <cell r="A4775" t="str">
            <v>8120060102</v>
          </cell>
          <cell r="B4775">
            <v>14</v>
          </cell>
          <cell r="C4775" t="str">
            <v>8120060102 USD</v>
          </cell>
          <cell r="D4775" t="str">
            <v>Seguros Sobre activos fijos Veh¡culos</v>
          </cell>
          <cell r="E4775">
            <v>8578.3799999999992</v>
          </cell>
          <cell r="F4775">
            <v>1291.97</v>
          </cell>
          <cell r="G4775">
            <v>0</v>
          </cell>
          <cell r="H4775">
            <v>9870.35</v>
          </cell>
          <cell r="I4775">
            <v>8578.3799999999992</v>
          </cell>
          <cell r="J4775">
            <v>1291.97</v>
          </cell>
          <cell r="K4775">
            <v>0</v>
          </cell>
          <cell r="L4775">
            <v>9870.35</v>
          </cell>
        </row>
        <row r="4776">
          <cell r="A4776" t="str">
            <v>812006010002</v>
          </cell>
          <cell r="B4776">
            <v>20</v>
          </cell>
          <cell r="C4776" t="str">
            <v>8120060102USD-234-00</v>
          </cell>
          <cell r="D4776" t="str">
            <v>Seguros Sobre activos fijos Veh¡culos (Gastos por Seguros)</v>
          </cell>
          <cell r="E4776">
            <v>8578.3799999999992</v>
          </cell>
          <cell r="F4776">
            <v>1291.97</v>
          </cell>
          <cell r="G4776">
            <v>0</v>
          </cell>
          <cell r="H4776">
            <v>9870.35</v>
          </cell>
          <cell r="I4776">
            <v>8578.3799999999992</v>
          </cell>
          <cell r="J4776">
            <v>1291.97</v>
          </cell>
          <cell r="K4776">
            <v>0</v>
          </cell>
          <cell r="L4776">
            <v>9870.35</v>
          </cell>
        </row>
        <row r="4777">
          <cell r="A4777" t="str">
            <v>8120060201</v>
          </cell>
          <cell r="B4777">
            <v>14</v>
          </cell>
          <cell r="C4777" t="str">
            <v>8120060201 USD</v>
          </cell>
          <cell r="D4777" t="str">
            <v>Seguros de Dinero y Valores</v>
          </cell>
          <cell r="E4777">
            <v>802.08</v>
          </cell>
          <cell r="F4777">
            <v>72.92</v>
          </cell>
          <cell r="G4777">
            <v>0</v>
          </cell>
          <cell r="H4777">
            <v>875</v>
          </cell>
          <cell r="I4777">
            <v>802.08</v>
          </cell>
          <cell r="J4777">
            <v>72.92</v>
          </cell>
          <cell r="K4777">
            <v>0</v>
          </cell>
          <cell r="L4777">
            <v>875</v>
          </cell>
        </row>
        <row r="4778">
          <cell r="A4778" t="str">
            <v>812006020001</v>
          </cell>
          <cell r="B4778">
            <v>20</v>
          </cell>
          <cell r="C4778" t="str">
            <v>8120060201USD-234-00</v>
          </cell>
          <cell r="D4778" t="str">
            <v>Seguros de Dinero y Valores (Gastos por Seguros)</v>
          </cell>
          <cell r="E4778">
            <v>802.08</v>
          </cell>
          <cell r="F4778">
            <v>72.92</v>
          </cell>
          <cell r="G4778">
            <v>0</v>
          </cell>
          <cell r="H4778">
            <v>875</v>
          </cell>
          <cell r="I4778">
            <v>802.08</v>
          </cell>
          <cell r="J4778">
            <v>72.92</v>
          </cell>
          <cell r="K4778">
            <v>0</v>
          </cell>
          <cell r="L4778">
            <v>875</v>
          </cell>
        </row>
        <row r="4779">
          <cell r="A4779" t="str">
            <v>8120060202</v>
          </cell>
          <cell r="B4779">
            <v>14</v>
          </cell>
          <cell r="C4779" t="str">
            <v>8120060202 USD</v>
          </cell>
          <cell r="D4779" t="str">
            <v>Seguros de Fidelidad y Resp. Civil</v>
          </cell>
          <cell r="E4779">
            <v>32835.03</v>
          </cell>
          <cell r="F4779">
            <v>4670.3</v>
          </cell>
          <cell r="G4779">
            <v>0</v>
          </cell>
          <cell r="H4779">
            <v>37505.33</v>
          </cell>
          <cell r="I4779">
            <v>32835.03</v>
          </cell>
          <cell r="J4779">
            <v>4670.3</v>
          </cell>
          <cell r="K4779">
            <v>0</v>
          </cell>
          <cell r="L4779">
            <v>37505.33</v>
          </cell>
        </row>
        <row r="4780">
          <cell r="A4780" t="str">
            <v>812006020002</v>
          </cell>
          <cell r="B4780">
            <v>20</v>
          </cell>
          <cell r="C4780" t="str">
            <v>8120060202USD-234-00</v>
          </cell>
          <cell r="D4780" t="str">
            <v>Seguros de Fidelidad y Resp. Civil (Gastos por Seguros)</v>
          </cell>
          <cell r="E4780">
            <v>8785.07</v>
          </cell>
          <cell r="F4780">
            <v>2159.9</v>
          </cell>
          <cell r="G4780">
            <v>0</v>
          </cell>
          <cell r="H4780">
            <v>10944.97</v>
          </cell>
          <cell r="I4780">
            <v>8785.07</v>
          </cell>
          <cell r="J4780">
            <v>2159.9</v>
          </cell>
          <cell r="K4780">
            <v>0</v>
          </cell>
          <cell r="L4780">
            <v>10944.97</v>
          </cell>
        </row>
        <row r="4781">
          <cell r="A4781" t="str">
            <v>812006020102</v>
          </cell>
          <cell r="B4781">
            <v>20</v>
          </cell>
          <cell r="C4781" t="str">
            <v>8120060202USD-234-01</v>
          </cell>
          <cell r="D4781" t="str">
            <v>Seguros de Fidelidad y Resp. Civil (Gastos por Seguros)</v>
          </cell>
          <cell r="E4781">
            <v>1093.18</v>
          </cell>
          <cell r="F4781">
            <v>104.6</v>
          </cell>
          <cell r="G4781">
            <v>0</v>
          </cell>
          <cell r="H4781">
            <v>1197.78</v>
          </cell>
          <cell r="I4781">
            <v>1093.18</v>
          </cell>
          <cell r="J4781">
            <v>104.6</v>
          </cell>
          <cell r="K4781">
            <v>0</v>
          </cell>
          <cell r="L4781">
            <v>1197.78</v>
          </cell>
        </row>
        <row r="4782">
          <cell r="A4782" t="str">
            <v>812006020202</v>
          </cell>
          <cell r="B4782">
            <v>20</v>
          </cell>
          <cell r="C4782" t="str">
            <v>8120060202USD-234-02</v>
          </cell>
          <cell r="D4782" t="str">
            <v>Seguros de Fidelidad y Resp. Civil (Gastos por Seguros)</v>
          </cell>
          <cell r="E4782">
            <v>1093.18</v>
          </cell>
          <cell r="F4782">
            <v>104.6</v>
          </cell>
          <cell r="G4782">
            <v>0</v>
          </cell>
          <cell r="H4782">
            <v>1197.78</v>
          </cell>
          <cell r="I4782">
            <v>1093.18</v>
          </cell>
          <cell r="J4782">
            <v>104.6</v>
          </cell>
          <cell r="K4782">
            <v>0</v>
          </cell>
          <cell r="L4782">
            <v>1197.78</v>
          </cell>
        </row>
        <row r="4783">
          <cell r="A4783" t="str">
            <v>812006020302</v>
          </cell>
          <cell r="B4783">
            <v>20</v>
          </cell>
          <cell r="C4783" t="str">
            <v>8120060202USD-234-03</v>
          </cell>
          <cell r="D4783" t="str">
            <v>Seguros de Fidelidad y Resp. Civil (Gastos por Seguros)</v>
          </cell>
          <cell r="E4783">
            <v>1093.18</v>
          </cell>
          <cell r="F4783">
            <v>104.6</v>
          </cell>
          <cell r="G4783">
            <v>0</v>
          </cell>
          <cell r="H4783">
            <v>1197.78</v>
          </cell>
          <cell r="I4783">
            <v>1093.18</v>
          </cell>
          <cell r="J4783">
            <v>104.6</v>
          </cell>
          <cell r="K4783">
            <v>0</v>
          </cell>
          <cell r="L4783">
            <v>1197.78</v>
          </cell>
        </row>
        <row r="4784">
          <cell r="A4784" t="str">
            <v>812006020402</v>
          </cell>
          <cell r="B4784">
            <v>20</v>
          </cell>
          <cell r="C4784" t="str">
            <v>8120060202USD-234-04</v>
          </cell>
          <cell r="D4784" t="str">
            <v>Seguros de Fidelidad y Resp. Civil (Gastos por Seguros)</v>
          </cell>
          <cell r="E4784">
            <v>1093.18</v>
          </cell>
          <cell r="F4784">
            <v>104.6</v>
          </cell>
          <cell r="G4784">
            <v>0</v>
          </cell>
          <cell r="H4784">
            <v>1197.78</v>
          </cell>
          <cell r="I4784">
            <v>1093.18</v>
          </cell>
          <cell r="J4784">
            <v>104.6</v>
          </cell>
          <cell r="K4784">
            <v>0</v>
          </cell>
          <cell r="L4784">
            <v>1197.78</v>
          </cell>
        </row>
        <row r="4785">
          <cell r="A4785" t="str">
            <v>812006020502</v>
          </cell>
          <cell r="B4785">
            <v>20</v>
          </cell>
          <cell r="C4785" t="str">
            <v>8120060202USD-234-05</v>
          </cell>
          <cell r="D4785" t="str">
            <v>Seguros de Fidelidad y Resp. Civil (Gastos por Seguros)</v>
          </cell>
          <cell r="E4785">
            <v>1093.18</v>
          </cell>
          <cell r="F4785">
            <v>104.6</v>
          </cell>
          <cell r="G4785">
            <v>0</v>
          </cell>
          <cell r="H4785">
            <v>1197.78</v>
          </cell>
          <cell r="I4785">
            <v>1093.18</v>
          </cell>
          <cell r="J4785">
            <v>104.6</v>
          </cell>
          <cell r="K4785">
            <v>0</v>
          </cell>
          <cell r="L4785">
            <v>1197.78</v>
          </cell>
        </row>
        <row r="4786">
          <cell r="A4786" t="str">
            <v>812006020702</v>
          </cell>
          <cell r="B4786">
            <v>20</v>
          </cell>
          <cell r="C4786" t="str">
            <v>8120060202USD-234-07</v>
          </cell>
          <cell r="D4786" t="str">
            <v>Seguros de Fidelidad y Resp. Civil (Gastos por Seguros)</v>
          </cell>
          <cell r="E4786">
            <v>1093.18</v>
          </cell>
          <cell r="F4786">
            <v>104.6</v>
          </cell>
          <cell r="G4786">
            <v>0</v>
          </cell>
          <cell r="H4786">
            <v>1197.78</v>
          </cell>
          <cell r="I4786">
            <v>1093.18</v>
          </cell>
          <cell r="J4786">
            <v>104.6</v>
          </cell>
          <cell r="K4786">
            <v>0</v>
          </cell>
          <cell r="L4786">
            <v>1197.78</v>
          </cell>
        </row>
        <row r="4787">
          <cell r="A4787" t="str">
            <v>812006020802</v>
          </cell>
          <cell r="B4787">
            <v>20</v>
          </cell>
          <cell r="C4787" t="str">
            <v>8120060202USD-234-08</v>
          </cell>
          <cell r="D4787" t="str">
            <v>Seguros de Fidelidad y Resp. Civil (Gastos por Seguros)</v>
          </cell>
          <cell r="E4787">
            <v>1093.18</v>
          </cell>
          <cell r="F4787">
            <v>104.6</v>
          </cell>
          <cell r="G4787">
            <v>0</v>
          </cell>
          <cell r="H4787">
            <v>1197.78</v>
          </cell>
          <cell r="I4787">
            <v>1093.18</v>
          </cell>
          <cell r="J4787">
            <v>104.6</v>
          </cell>
          <cell r="K4787">
            <v>0</v>
          </cell>
          <cell r="L4787">
            <v>1197.78</v>
          </cell>
        </row>
        <row r="4788">
          <cell r="A4788" t="str">
            <v>812006021002</v>
          </cell>
          <cell r="B4788">
            <v>20</v>
          </cell>
          <cell r="C4788" t="str">
            <v>8120060202USD-234-10</v>
          </cell>
          <cell r="D4788" t="str">
            <v>Seguros de Fidelidad y Resp. Civil (Gastos por Seguros)</v>
          </cell>
          <cell r="E4788">
            <v>1093.18</v>
          </cell>
          <cell r="F4788">
            <v>104.6</v>
          </cell>
          <cell r="G4788">
            <v>0</v>
          </cell>
          <cell r="H4788">
            <v>1197.78</v>
          </cell>
          <cell r="I4788">
            <v>1093.18</v>
          </cell>
          <cell r="J4788">
            <v>104.6</v>
          </cell>
          <cell r="K4788">
            <v>0</v>
          </cell>
          <cell r="L4788">
            <v>1197.78</v>
          </cell>
        </row>
        <row r="4789">
          <cell r="A4789" t="str">
            <v>812006021102</v>
          </cell>
          <cell r="B4789">
            <v>20</v>
          </cell>
          <cell r="C4789" t="str">
            <v>8120060202USD-234-11</v>
          </cell>
          <cell r="D4789" t="str">
            <v>Seguros de Fidelidad y Resp. Civil (Gastos por Seguros)</v>
          </cell>
          <cell r="E4789">
            <v>1093.18</v>
          </cell>
          <cell r="F4789">
            <v>104.6</v>
          </cell>
          <cell r="G4789">
            <v>0</v>
          </cell>
          <cell r="H4789">
            <v>1197.78</v>
          </cell>
          <cell r="I4789">
            <v>1093.18</v>
          </cell>
          <cell r="J4789">
            <v>104.6</v>
          </cell>
          <cell r="K4789">
            <v>0</v>
          </cell>
          <cell r="L4789">
            <v>1197.78</v>
          </cell>
        </row>
        <row r="4790">
          <cell r="A4790" t="str">
            <v>812006021202</v>
          </cell>
          <cell r="B4790">
            <v>20</v>
          </cell>
          <cell r="C4790" t="str">
            <v>8120060202USD-234-12</v>
          </cell>
          <cell r="D4790" t="str">
            <v>Seguros de Fidelidad y Resp. Civil (Gastos por Seguros)</v>
          </cell>
          <cell r="E4790">
            <v>1093.18</v>
          </cell>
          <cell r="F4790">
            <v>104.6</v>
          </cell>
          <cell r="G4790">
            <v>0</v>
          </cell>
          <cell r="H4790">
            <v>1197.78</v>
          </cell>
          <cell r="I4790">
            <v>1093.18</v>
          </cell>
          <cell r="J4790">
            <v>104.6</v>
          </cell>
          <cell r="K4790">
            <v>0</v>
          </cell>
          <cell r="L4790">
            <v>1197.78</v>
          </cell>
        </row>
        <row r="4791">
          <cell r="A4791" t="str">
            <v>812006021302</v>
          </cell>
          <cell r="B4791">
            <v>20</v>
          </cell>
          <cell r="C4791" t="str">
            <v>8120060202USD-234-13</v>
          </cell>
          <cell r="D4791" t="str">
            <v>Seguros de Fidelidad y Resp. Civil (Gastos por Seguros)</v>
          </cell>
          <cell r="E4791">
            <v>1093.18</v>
          </cell>
          <cell r="F4791">
            <v>104.6</v>
          </cell>
          <cell r="G4791">
            <v>0</v>
          </cell>
          <cell r="H4791">
            <v>1197.78</v>
          </cell>
          <cell r="I4791">
            <v>1093.18</v>
          </cell>
          <cell r="J4791">
            <v>104.6</v>
          </cell>
          <cell r="K4791">
            <v>0</v>
          </cell>
          <cell r="L4791">
            <v>1197.78</v>
          </cell>
        </row>
        <row r="4792">
          <cell r="A4792" t="str">
            <v>812006021702</v>
          </cell>
          <cell r="B4792">
            <v>20</v>
          </cell>
          <cell r="C4792" t="str">
            <v>8120060202USD-234-17</v>
          </cell>
          <cell r="D4792" t="str">
            <v>Seguros de Fidelidad y Resp. Civil (Gastos por Seguros)</v>
          </cell>
          <cell r="E4792">
            <v>1093.18</v>
          </cell>
          <cell r="F4792">
            <v>104.6</v>
          </cell>
          <cell r="G4792">
            <v>0</v>
          </cell>
          <cell r="H4792">
            <v>1197.78</v>
          </cell>
          <cell r="I4792">
            <v>1093.18</v>
          </cell>
          <cell r="J4792">
            <v>104.6</v>
          </cell>
          <cell r="K4792">
            <v>0</v>
          </cell>
          <cell r="L4792">
            <v>1197.78</v>
          </cell>
        </row>
        <row r="4793">
          <cell r="A4793" t="str">
            <v>812006021802</v>
          </cell>
          <cell r="B4793">
            <v>20</v>
          </cell>
          <cell r="C4793" t="str">
            <v>8120060202USD-234-18</v>
          </cell>
          <cell r="D4793" t="str">
            <v>Seguros de Fidelidad y Resp. Civil (Gastos por Seguros)</v>
          </cell>
          <cell r="E4793">
            <v>1093.18</v>
          </cell>
          <cell r="F4793">
            <v>104.6</v>
          </cell>
          <cell r="G4793">
            <v>0</v>
          </cell>
          <cell r="H4793">
            <v>1197.78</v>
          </cell>
          <cell r="I4793">
            <v>1093.18</v>
          </cell>
          <cell r="J4793">
            <v>104.6</v>
          </cell>
          <cell r="K4793">
            <v>0</v>
          </cell>
          <cell r="L4793">
            <v>1197.78</v>
          </cell>
        </row>
        <row r="4794">
          <cell r="A4794" t="str">
            <v>812006021902</v>
          </cell>
          <cell r="B4794">
            <v>20</v>
          </cell>
          <cell r="C4794" t="str">
            <v>8120060202USD-234-19</v>
          </cell>
          <cell r="D4794" t="str">
            <v>Seguros de Fidelidad y Resp. Civil (Gastos por Seguros)</v>
          </cell>
          <cell r="E4794">
            <v>1093.18</v>
          </cell>
          <cell r="F4794">
            <v>104.6</v>
          </cell>
          <cell r="G4794">
            <v>0</v>
          </cell>
          <cell r="H4794">
            <v>1197.78</v>
          </cell>
          <cell r="I4794">
            <v>1093.18</v>
          </cell>
          <cell r="J4794">
            <v>104.6</v>
          </cell>
          <cell r="K4794">
            <v>0</v>
          </cell>
          <cell r="L4794">
            <v>1197.78</v>
          </cell>
        </row>
        <row r="4795">
          <cell r="A4795" t="str">
            <v>812006022202</v>
          </cell>
          <cell r="B4795">
            <v>20</v>
          </cell>
          <cell r="C4795" t="str">
            <v>8120060202USD-234-22</v>
          </cell>
          <cell r="D4795" t="str">
            <v>Seguros de Fidelidad y Resp. Civil (Gastos por Seguros)</v>
          </cell>
          <cell r="E4795">
            <v>1093.18</v>
          </cell>
          <cell r="F4795">
            <v>104.6</v>
          </cell>
          <cell r="G4795">
            <v>0</v>
          </cell>
          <cell r="H4795">
            <v>1197.78</v>
          </cell>
          <cell r="I4795">
            <v>1093.18</v>
          </cell>
          <cell r="J4795">
            <v>104.6</v>
          </cell>
          <cell r="K4795">
            <v>0</v>
          </cell>
          <cell r="L4795">
            <v>1197.78</v>
          </cell>
        </row>
        <row r="4796">
          <cell r="A4796" t="str">
            <v>812006022302</v>
          </cell>
          <cell r="B4796">
            <v>20</v>
          </cell>
          <cell r="C4796" t="str">
            <v>8120060202USD-234-23</v>
          </cell>
          <cell r="D4796" t="str">
            <v>Seguros de Fidelidad y Resp. Civil (Gastos por Seguros)</v>
          </cell>
          <cell r="E4796">
            <v>1093.18</v>
          </cell>
          <cell r="F4796">
            <v>104.6</v>
          </cell>
          <cell r="G4796">
            <v>0</v>
          </cell>
          <cell r="H4796">
            <v>1197.78</v>
          </cell>
          <cell r="I4796">
            <v>1093.18</v>
          </cell>
          <cell r="J4796">
            <v>104.6</v>
          </cell>
          <cell r="K4796">
            <v>0</v>
          </cell>
          <cell r="L4796">
            <v>1197.78</v>
          </cell>
        </row>
        <row r="4797">
          <cell r="A4797" t="str">
            <v>812006022402</v>
          </cell>
          <cell r="B4797">
            <v>20</v>
          </cell>
          <cell r="C4797" t="str">
            <v>8120060202USD-234-24</v>
          </cell>
          <cell r="D4797" t="str">
            <v>Seguros de Fidelidad y Resp. Civil (Gastos por Seguros)</v>
          </cell>
          <cell r="E4797">
            <v>1093.18</v>
          </cell>
          <cell r="F4797">
            <v>104.6</v>
          </cell>
          <cell r="G4797">
            <v>0</v>
          </cell>
          <cell r="H4797">
            <v>1197.78</v>
          </cell>
          <cell r="I4797">
            <v>1093.18</v>
          </cell>
          <cell r="J4797">
            <v>104.6</v>
          </cell>
          <cell r="K4797">
            <v>0</v>
          </cell>
          <cell r="L4797">
            <v>1197.78</v>
          </cell>
        </row>
        <row r="4798">
          <cell r="A4798" t="str">
            <v>812006022502</v>
          </cell>
          <cell r="B4798">
            <v>20</v>
          </cell>
          <cell r="C4798" t="str">
            <v>8120060202USD-234-25</v>
          </cell>
          <cell r="D4798" t="str">
            <v>Seguros de Fidelidad y Resp. Civil (Gastos por Seguros)</v>
          </cell>
          <cell r="E4798">
            <v>1093.18</v>
          </cell>
          <cell r="F4798">
            <v>104.6</v>
          </cell>
          <cell r="G4798">
            <v>0</v>
          </cell>
          <cell r="H4798">
            <v>1197.78</v>
          </cell>
          <cell r="I4798">
            <v>1093.18</v>
          </cell>
          <cell r="J4798">
            <v>104.6</v>
          </cell>
          <cell r="K4798">
            <v>0</v>
          </cell>
          <cell r="L4798">
            <v>1197.78</v>
          </cell>
        </row>
        <row r="4799">
          <cell r="A4799" t="str">
            <v>812006022602</v>
          </cell>
          <cell r="B4799">
            <v>20</v>
          </cell>
          <cell r="C4799" t="str">
            <v>8120060202USD-234-26</v>
          </cell>
          <cell r="D4799" t="str">
            <v>Seguros de Fidelidad y Resp. Civil (Gastos por Seguros)</v>
          </cell>
          <cell r="E4799">
            <v>1093.18</v>
          </cell>
          <cell r="F4799">
            <v>104.6</v>
          </cell>
          <cell r="G4799">
            <v>0</v>
          </cell>
          <cell r="H4799">
            <v>1197.78</v>
          </cell>
          <cell r="I4799">
            <v>1093.18</v>
          </cell>
          <cell r="J4799">
            <v>104.6</v>
          </cell>
          <cell r="K4799">
            <v>0</v>
          </cell>
          <cell r="L4799">
            <v>1197.78</v>
          </cell>
        </row>
        <row r="4800">
          <cell r="A4800" t="str">
            <v>812006022702</v>
          </cell>
          <cell r="B4800">
            <v>20</v>
          </cell>
          <cell r="C4800" t="str">
            <v>8120060202USD-234-27</v>
          </cell>
          <cell r="D4800" t="str">
            <v>Seguros de Fidelidad y Resp. Civil (Gastos por Seguros)</v>
          </cell>
          <cell r="E4800">
            <v>1093.18</v>
          </cell>
          <cell r="F4800">
            <v>104.6</v>
          </cell>
          <cell r="G4800">
            <v>0</v>
          </cell>
          <cell r="H4800">
            <v>1197.78</v>
          </cell>
          <cell r="I4800">
            <v>1093.18</v>
          </cell>
          <cell r="J4800">
            <v>104.6</v>
          </cell>
          <cell r="K4800">
            <v>0</v>
          </cell>
          <cell r="L4800">
            <v>1197.78</v>
          </cell>
        </row>
        <row r="4801">
          <cell r="A4801" t="str">
            <v>812006023102</v>
          </cell>
          <cell r="B4801">
            <v>20</v>
          </cell>
          <cell r="C4801" t="str">
            <v>8120060202USD-234-31</v>
          </cell>
          <cell r="D4801" t="str">
            <v>Seguros de Fidelidad y Resp. Civil (Gastos por Seguros)</v>
          </cell>
          <cell r="E4801">
            <v>1093.18</v>
          </cell>
          <cell r="F4801">
            <v>104.6</v>
          </cell>
          <cell r="G4801">
            <v>0</v>
          </cell>
          <cell r="H4801">
            <v>1197.78</v>
          </cell>
          <cell r="I4801">
            <v>1093.18</v>
          </cell>
          <cell r="J4801">
            <v>104.6</v>
          </cell>
          <cell r="K4801">
            <v>0</v>
          </cell>
          <cell r="L4801">
            <v>1197.78</v>
          </cell>
        </row>
        <row r="4802">
          <cell r="A4802" t="str">
            <v>812006024102</v>
          </cell>
          <cell r="B4802">
            <v>20</v>
          </cell>
          <cell r="C4802" t="str">
            <v>8120060202USD-234-41</v>
          </cell>
          <cell r="D4802" t="str">
            <v>Seguros de Fidelidad y Resp. Civil (Gastos por Seguros)</v>
          </cell>
          <cell r="E4802">
            <v>1093.18</v>
          </cell>
          <cell r="F4802">
            <v>104.6</v>
          </cell>
          <cell r="G4802">
            <v>0</v>
          </cell>
          <cell r="H4802">
            <v>1197.78</v>
          </cell>
          <cell r="I4802">
            <v>1093.18</v>
          </cell>
          <cell r="J4802">
            <v>104.6</v>
          </cell>
          <cell r="K4802">
            <v>0</v>
          </cell>
          <cell r="L4802">
            <v>1197.78</v>
          </cell>
        </row>
        <row r="4803">
          <cell r="A4803" t="str">
            <v>812006025802</v>
          </cell>
          <cell r="B4803">
            <v>20</v>
          </cell>
          <cell r="C4803" t="str">
            <v>8120060202USD-234-58</v>
          </cell>
          <cell r="D4803" t="str">
            <v>Seguros de Fidelidad y Resp. Civil (Gastos por Seguros)</v>
          </cell>
          <cell r="E4803">
            <v>0</v>
          </cell>
          <cell r="F4803">
            <v>104.6</v>
          </cell>
          <cell r="G4803">
            <v>0</v>
          </cell>
          <cell r="H4803">
            <v>104.6</v>
          </cell>
          <cell r="I4803">
            <v>0</v>
          </cell>
          <cell r="J4803">
            <v>104.6</v>
          </cell>
          <cell r="K4803">
            <v>0</v>
          </cell>
          <cell r="L4803">
            <v>104.6</v>
          </cell>
        </row>
        <row r="4804">
          <cell r="A4804" t="str">
            <v>812006025902</v>
          </cell>
          <cell r="B4804">
            <v>20</v>
          </cell>
          <cell r="C4804" t="str">
            <v>8120060202USD-234-59</v>
          </cell>
          <cell r="D4804" t="str">
            <v>Seguros de Fidelidad y Resp. Civil (Gastos por Seguros)</v>
          </cell>
          <cell r="E4804">
            <v>0</v>
          </cell>
          <cell r="F4804">
            <v>104.6</v>
          </cell>
          <cell r="G4804">
            <v>0</v>
          </cell>
          <cell r="H4804">
            <v>104.6</v>
          </cell>
          <cell r="I4804">
            <v>0</v>
          </cell>
          <cell r="J4804">
            <v>104.6</v>
          </cell>
          <cell r="K4804">
            <v>0</v>
          </cell>
          <cell r="L4804">
            <v>104.6</v>
          </cell>
        </row>
        <row r="4805">
          <cell r="A4805" t="str">
            <v>812007</v>
          </cell>
          <cell r="B4805">
            <v>6</v>
          </cell>
          <cell r="C4805">
            <v>812007</v>
          </cell>
          <cell r="D4805" t="str">
            <v>HONORARIOS PROFESIONALES</v>
          </cell>
          <cell r="I4805">
            <v>978352.13</v>
          </cell>
          <cell r="J4805">
            <v>124622.72</v>
          </cell>
          <cell r="K4805">
            <v>15500</v>
          </cell>
          <cell r="L4805">
            <v>1087474.8500000001</v>
          </cell>
        </row>
        <row r="4806">
          <cell r="A4806" t="str">
            <v>81200701 U</v>
          </cell>
          <cell r="B4806">
            <v>12</v>
          </cell>
          <cell r="C4806" t="str">
            <v>81200701 USD</v>
          </cell>
          <cell r="D4806" t="str">
            <v>Auditores</v>
          </cell>
          <cell r="E4806">
            <v>34416.629999999997</v>
          </cell>
          <cell r="F4806">
            <v>3083.33</v>
          </cell>
          <cell r="G4806">
            <v>0</v>
          </cell>
          <cell r="H4806">
            <v>37499.96</v>
          </cell>
          <cell r="I4806">
            <v>34416.629999999997</v>
          </cell>
          <cell r="J4806">
            <v>3083.33</v>
          </cell>
          <cell r="K4806">
            <v>0</v>
          </cell>
          <cell r="L4806">
            <v>37499.96</v>
          </cell>
        </row>
        <row r="4807">
          <cell r="A4807" t="str">
            <v>8120070100</v>
          </cell>
          <cell r="B4807">
            <v>18</v>
          </cell>
          <cell r="C4807" t="str">
            <v>81200701USD-203-00</v>
          </cell>
          <cell r="D4807" t="str">
            <v>Auditores (Gastos por Honorarios (III) - Auditorias)</v>
          </cell>
          <cell r="E4807">
            <v>34416.629999999997</v>
          </cell>
          <cell r="F4807">
            <v>3083.33</v>
          </cell>
          <cell r="G4807">
            <v>0</v>
          </cell>
          <cell r="H4807">
            <v>37499.96</v>
          </cell>
          <cell r="I4807">
            <v>34416.629999999997</v>
          </cell>
          <cell r="J4807">
            <v>3083.33</v>
          </cell>
          <cell r="K4807">
            <v>0</v>
          </cell>
          <cell r="L4807">
            <v>37499.96</v>
          </cell>
        </row>
        <row r="4808">
          <cell r="A4808" t="str">
            <v>81200702 U</v>
          </cell>
          <cell r="B4808">
            <v>12</v>
          </cell>
          <cell r="C4808" t="str">
            <v>81200702 USD</v>
          </cell>
          <cell r="D4808" t="str">
            <v>Abogados</v>
          </cell>
          <cell r="E4808">
            <v>117828.43</v>
          </cell>
          <cell r="F4808">
            <v>11495.79</v>
          </cell>
          <cell r="G4808">
            <v>0</v>
          </cell>
          <cell r="H4808">
            <v>129324.22</v>
          </cell>
          <cell r="I4808">
            <v>117828.43</v>
          </cell>
          <cell r="J4808">
            <v>11495.79</v>
          </cell>
          <cell r="K4808">
            <v>0</v>
          </cell>
          <cell r="L4808">
            <v>129324.22</v>
          </cell>
        </row>
        <row r="4809">
          <cell r="A4809" t="str">
            <v>8120070200</v>
          </cell>
          <cell r="B4809">
            <v>18</v>
          </cell>
          <cell r="C4809" t="str">
            <v>81200702USD-202-00</v>
          </cell>
          <cell r="D4809" t="str">
            <v>Abogados (Gastos por Honorarios (II) - Abogados)</v>
          </cell>
          <cell r="E4809">
            <v>117828.43</v>
          </cell>
          <cell r="F4809">
            <v>11495.79</v>
          </cell>
          <cell r="G4809">
            <v>0</v>
          </cell>
          <cell r="H4809">
            <v>129324.22</v>
          </cell>
          <cell r="I4809">
            <v>117828.43</v>
          </cell>
          <cell r="J4809">
            <v>11495.79</v>
          </cell>
          <cell r="K4809">
            <v>0</v>
          </cell>
          <cell r="L4809">
            <v>129324.22</v>
          </cell>
        </row>
        <row r="4810">
          <cell r="A4810" t="str">
            <v>8120070301</v>
          </cell>
          <cell r="B4810">
            <v>14</v>
          </cell>
          <cell r="C4810" t="str">
            <v>8120070301 USD</v>
          </cell>
          <cell r="D4810" t="str">
            <v>Quipu, S.A. de C.V.</v>
          </cell>
          <cell r="E4810">
            <v>587584.30000000005</v>
          </cell>
          <cell r="F4810">
            <v>59408.99</v>
          </cell>
          <cell r="G4810">
            <v>12500</v>
          </cell>
          <cell r="H4810">
            <v>634493.29</v>
          </cell>
          <cell r="I4810">
            <v>587584.30000000005</v>
          </cell>
          <cell r="J4810">
            <v>59408.99</v>
          </cell>
          <cell r="K4810">
            <v>12500</v>
          </cell>
          <cell r="L4810">
            <v>634493.29</v>
          </cell>
        </row>
        <row r="4811">
          <cell r="A4811" t="str">
            <v>812007030001</v>
          </cell>
          <cell r="B4811">
            <v>20</v>
          </cell>
          <cell r="C4811" t="str">
            <v>8120070301USD-201-00</v>
          </cell>
          <cell r="D4811" t="str">
            <v>Quipu, S.A. de C.V. (Gastos por Honorarios (I) - Consultorias IPC)</v>
          </cell>
          <cell r="E4811">
            <v>587584.30000000005</v>
          </cell>
          <cell r="F4811">
            <v>59408.99</v>
          </cell>
          <cell r="G4811">
            <v>12500</v>
          </cell>
          <cell r="H4811">
            <v>634493.29</v>
          </cell>
          <cell r="I4811">
            <v>587584.30000000005</v>
          </cell>
          <cell r="J4811">
            <v>59408.99</v>
          </cell>
          <cell r="K4811">
            <v>12500</v>
          </cell>
          <cell r="L4811">
            <v>634493.29</v>
          </cell>
        </row>
        <row r="4812">
          <cell r="A4812" t="str">
            <v>8120070304</v>
          </cell>
          <cell r="B4812">
            <v>14</v>
          </cell>
          <cell r="C4812" t="str">
            <v>8120070304 USD</v>
          </cell>
          <cell r="D4812" t="str">
            <v>Clasificadora de riesgos</v>
          </cell>
          <cell r="E4812">
            <v>18333.28</v>
          </cell>
          <cell r="F4812">
            <v>1666.68</v>
          </cell>
          <cell r="G4812">
            <v>0</v>
          </cell>
          <cell r="H4812">
            <v>19999.96</v>
          </cell>
          <cell r="I4812">
            <v>18333.28</v>
          </cell>
          <cell r="J4812">
            <v>1666.68</v>
          </cell>
          <cell r="K4812">
            <v>0</v>
          </cell>
          <cell r="L4812">
            <v>19999.96</v>
          </cell>
        </row>
        <row r="4813">
          <cell r="A4813" t="str">
            <v>812007030004</v>
          </cell>
          <cell r="B4813">
            <v>20</v>
          </cell>
          <cell r="C4813" t="str">
            <v>8120070304USD-200-00</v>
          </cell>
          <cell r="D4813" t="str">
            <v>Clasificadora de riesgos (Gastos por Honorarios (IV) - Otros)</v>
          </cell>
          <cell r="E4813">
            <v>18333.28</v>
          </cell>
          <cell r="F4813">
            <v>1666.68</v>
          </cell>
          <cell r="G4813">
            <v>0</v>
          </cell>
          <cell r="H4813">
            <v>19999.96</v>
          </cell>
          <cell r="I4813">
            <v>18333.28</v>
          </cell>
          <cell r="J4813">
            <v>1666.68</v>
          </cell>
          <cell r="K4813">
            <v>0</v>
          </cell>
          <cell r="L4813">
            <v>19999.96</v>
          </cell>
        </row>
        <row r="4814">
          <cell r="A4814" t="str">
            <v>81200704 U</v>
          </cell>
          <cell r="B4814">
            <v>12</v>
          </cell>
          <cell r="C4814" t="str">
            <v>81200704 USD</v>
          </cell>
          <cell r="D4814" t="str">
            <v>Asesores Independientes</v>
          </cell>
          <cell r="E4814">
            <v>220189.49</v>
          </cell>
          <cell r="F4814">
            <v>48967.93</v>
          </cell>
          <cell r="G4814">
            <v>3000</v>
          </cell>
          <cell r="H4814">
            <v>266157.42</v>
          </cell>
          <cell r="I4814">
            <v>220189.49</v>
          </cell>
          <cell r="J4814">
            <v>48967.93</v>
          </cell>
          <cell r="K4814">
            <v>3000</v>
          </cell>
          <cell r="L4814">
            <v>266157.42</v>
          </cell>
        </row>
        <row r="4815">
          <cell r="A4815" t="str">
            <v>8120070400</v>
          </cell>
          <cell r="B4815">
            <v>18</v>
          </cell>
          <cell r="C4815" t="str">
            <v>81200704USD-200-00</v>
          </cell>
          <cell r="D4815" t="str">
            <v>Asesores Independientes (Gastos por Honorarios (IV) - Otros)</v>
          </cell>
          <cell r="E4815">
            <v>220189.49</v>
          </cell>
          <cell r="F4815">
            <v>48967.93</v>
          </cell>
          <cell r="G4815">
            <v>3000</v>
          </cell>
          <cell r="H4815">
            <v>266157.42</v>
          </cell>
          <cell r="I4815">
            <v>220189.49</v>
          </cell>
          <cell r="J4815">
            <v>48967.93</v>
          </cell>
          <cell r="K4815">
            <v>3000</v>
          </cell>
          <cell r="L4815">
            <v>266157.42</v>
          </cell>
        </row>
        <row r="4816">
          <cell r="A4816" t="str">
            <v>812008</v>
          </cell>
          <cell r="B4816">
            <v>6</v>
          </cell>
          <cell r="C4816">
            <v>812008</v>
          </cell>
          <cell r="D4816" t="str">
            <v>SUPERINTENDENCIA DEL SISTEMA FINANCIERO</v>
          </cell>
          <cell r="I4816">
            <v>351485.74</v>
          </cell>
          <cell r="J4816">
            <v>61600.02</v>
          </cell>
          <cell r="K4816">
            <v>0</v>
          </cell>
          <cell r="L4816">
            <v>413085.76</v>
          </cell>
        </row>
        <row r="4817">
          <cell r="A4817" t="str">
            <v>81200801 U</v>
          </cell>
          <cell r="B4817">
            <v>12</v>
          </cell>
          <cell r="C4817" t="str">
            <v>81200801 USD</v>
          </cell>
          <cell r="D4817" t="str">
            <v>Cuota obligatoria</v>
          </cell>
          <cell r="E4817">
            <v>351485.74</v>
          </cell>
          <cell r="F4817">
            <v>61600.02</v>
          </cell>
          <cell r="G4817">
            <v>0</v>
          </cell>
          <cell r="H4817">
            <v>413085.76</v>
          </cell>
          <cell r="I4817">
            <v>351485.74</v>
          </cell>
          <cell r="J4817">
            <v>61600.02</v>
          </cell>
          <cell r="K4817">
            <v>0</v>
          </cell>
          <cell r="L4817">
            <v>413085.76</v>
          </cell>
        </row>
        <row r="4818">
          <cell r="A4818" t="str">
            <v>8120080100</v>
          </cell>
          <cell r="B4818">
            <v>18</v>
          </cell>
          <cell r="C4818" t="str">
            <v>81200801USD-647-00</v>
          </cell>
          <cell r="D4818" t="str">
            <v>Cuota obligatoria (Gastos Administrativos, por Matriz)</v>
          </cell>
          <cell r="E4818">
            <v>351485.74</v>
          </cell>
          <cell r="F4818">
            <v>61600.02</v>
          </cell>
          <cell r="G4818">
            <v>0</v>
          </cell>
          <cell r="H4818">
            <v>413085.76</v>
          </cell>
          <cell r="I4818">
            <v>351485.74</v>
          </cell>
          <cell r="J4818">
            <v>61600.02</v>
          </cell>
          <cell r="K4818">
            <v>0</v>
          </cell>
          <cell r="L4818">
            <v>413085.76</v>
          </cell>
        </row>
        <row r="4819">
          <cell r="A4819" t="str">
            <v>812099</v>
          </cell>
          <cell r="B4819">
            <v>6</v>
          </cell>
          <cell r="C4819">
            <v>812099</v>
          </cell>
          <cell r="D4819" t="str">
            <v>OTROS</v>
          </cell>
          <cell r="I4819">
            <v>1352837.91</v>
          </cell>
          <cell r="J4819">
            <v>132100.47</v>
          </cell>
          <cell r="K4819">
            <v>23479.51</v>
          </cell>
          <cell r="L4819">
            <v>1461458.87</v>
          </cell>
        </row>
        <row r="4820">
          <cell r="A4820" t="str">
            <v>81209901 U</v>
          </cell>
          <cell r="B4820">
            <v>12</v>
          </cell>
          <cell r="C4820" t="str">
            <v>81209901 USD</v>
          </cell>
          <cell r="D4820" t="str">
            <v>Servicios de seguridad</v>
          </cell>
          <cell r="E4820">
            <v>418046.17</v>
          </cell>
          <cell r="F4820">
            <v>39635</v>
          </cell>
          <cell r="G4820">
            <v>5847.51</v>
          </cell>
          <cell r="H4820">
            <v>451833.66</v>
          </cell>
          <cell r="I4820">
            <v>418046.17</v>
          </cell>
          <cell r="J4820">
            <v>39635</v>
          </cell>
          <cell r="K4820">
            <v>5847.51</v>
          </cell>
          <cell r="L4820">
            <v>451833.66</v>
          </cell>
        </row>
        <row r="4821">
          <cell r="A4821" t="str">
            <v>8120990100</v>
          </cell>
          <cell r="B4821">
            <v>18</v>
          </cell>
          <cell r="C4821" t="str">
            <v>81209901USD-160-00</v>
          </cell>
          <cell r="D4821" t="str">
            <v>Servicios de seguridad (Servicios de Seguridad)</v>
          </cell>
          <cell r="E4821">
            <v>24525.14</v>
          </cell>
          <cell r="F4821">
            <v>4325</v>
          </cell>
          <cell r="G4821">
            <v>1110.1300000000001</v>
          </cell>
          <cell r="H4821">
            <v>27740.01</v>
          </cell>
          <cell r="I4821">
            <v>24525.14</v>
          </cell>
          <cell r="J4821">
            <v>4325</v>
          </cell>
          <cell r="K4821">
            <v>1110.1300000000001</v>
          </cell>
          <cell r="L4821">
            <v>27740.01</v>
          </cell>
        </row>
        <row r="4822">
          <cell r="A4822" t="str">
            <v>8120990101</v>
          </cell>
          <cell r="B4822">
            <v>18</v>
          </cell>
          <cell r="C4822" t="str">
            <v>81209901USD-160-01</v>
          </cell>
          <cell r="D4822" t="str">
            <v>Servicios de seguridad (Servicios de Seguridad)</v>
          </cell>
          <cell r="E4822">
            <v>11950</v>
          </cell>
          <cell r="F4822">
            <v>1070</v>
          </cell>
          <cell r="G4822">
            <v>0</v>
          </cell>
          <cell r="H4822">
            <v>13020</v>
          </cell>
          <cell r="I4822">
            <v>11950</v>
          </cell>
          <cell r="J4822">
            <v>1070</v>
          </cell>
          <cell r="K4822">
            <v>0</v>
          </cell>
          <cell r="L4822">
            <v>13020</v>
          </cell>
        </row>
        <row r="4823">
          <cell r="A4823" t="str">
            <v>8120990102</v>
          </cell>
          <cell r="B4823">
            <v>18</v>
          </cell>
          <cell r="C4823" t="str">
            <v>81209901USD-160-02</v>
          </cell>
          <cell r="D4823" t="str">
            <v>Servicios de seguridad (Servicios de Seguridad)</v>
          </cell>
          <cell r="E4823">
            <v>11950</v>
          </cell>
          <cell r="F4823">
            <v>1070</v>
          </cell>
          <cell r="G4823">
            <v>0</v>
          </cell>
          <cell r="H4823">
            <v>13020</v>
          </cell>
          <cell r="I4823">
            <v>11950</v>
          </cell>
          <cell r="J4823">
            <v>1070</v>
          </cell>
          <cell r="K4823">
            <v>0</v>
          </cell>
          <cell r="L4823">
            <v>13020</v>
          </cell>
        </row>
        <row r="4824">
          <cell r="A4824" t="str">
            <v>8120990103</v>
          </cell>
          <cell r="B4824">
            <v>18</v>
          </cell>
          <cell r="C4824" t="str">
            <v>81209901USD-160-03</v>
          </cell>
          <cell r="D4824" t="str">
            <v>Servicios de seguridad (Servicios de Seguridad)</v>
          </cell>
          <cell r="E4824">
            <v>29875</v>
          </cell>
          <cell r="F4824">
            <v>2675</v>
          </cell>
          <cell r="G4824">
            <v>0</v>
          </cell>
          <cell r="H4824">
            <v>32550</v>
          </cell>
          <cell r="I4824">
            <v>29875</v>
          </cell>
          <cell r="J4824">
            <v>2675</v>
          </cell>
          <cell r="K4824">
            <v>0</v>
          </cell>
          <cell r="L4824">
            <v>32550</v>
          </cell>
        </row>
        <row r="4825">
          <cell r="A4825" t="str">
            <v>8120990104</v>
          </cell>
          <cell r="B4825">
            <v>18</v>
          </cell>
          <cell r="C4825" t="str">
            <v>81209901USD-160-04</v>
          </cell>
          <cell r="D4825" t="str">
            <v>Servicios de seguridad (Servicios de Seguridad)</v>
          </cell>
          <cell r="E4825">
            <v>16521.669999999998</v>
          </cell>
          <cell r="F4825">
            <v>1070</v>
          </cell>
          <cell r="G4825">
            <v>0</v>
          </cell>
          <cell r="H4825">
            <v>17591.669999999998</v>
          </cell>
          <cell r="I4825">
            <v>16521.669999999998</v>
          </cell>
          <cell r="J4825">
            <v>1070</v>
          </cell>
          <cell r="K4825">
            <v>0</v>
          </cell>
          <cell r="L4825">
            <v>17591.669999999998</v>
          </cell>
        </row>
        <row r="4826">
          <cell r="A4826" t="str">
            <v>8120990105</v>
          </cell>
          <cell r="B4826">
            <v>18</v>
          </cell>
          <cell r="C4826" t="str">
            <v>81209901USD-160-05</v>
          </cell>
          <cell r="D4826" t="str">
            <v>Servicios de seguridad (Servicios de Seguridad)</v>
          </cell>
          <cell r="E4826">
            <v>11950</v>
          </cell>
          <cell r="F4826">
            <v>1070</v>
          </cell>
          <cell r="G4826">
            <v>0</v>
          </cell>
          <cell r="H4826">
            <v>13020</v>
          </cell>
          <cell r="I4826">
            <v>11950</v>
          </cell>
          <cell r="J4826">
            <v>1070</v>
          </cell>
          <cell r="K4826">
            <v>0</v>
          </cell>
          <cell r="L4826">
            <v>13020</v>
          </cell>
        </row>
        <row r="4827">
          <cell r="A4827" t="str">
            <v>8120990107</v>
          </cell>
          <cell r="B4827">
            <v>18</v>
          </cell>
          <cell r="C4827" t="str">
            <v>81209901USD-160-07</v>
          </cell>
          <cell r="D4827" t="str">
            <v>Servicios de seguridad (Servicios de Seguridad)</v>
          </cell>
          <cell r="E4827">
            <v>12591.67</v>
          </cell>
          <cell r="F4827">
            <v>1070</v>
          </cell>
          <cell r="G4827">
            <v>0</v>
          </cell>
          <cell r="H4827">
            <v>13661.67</v>
          </cell>
          <cell r="I4827">
            <v>12591.67</v>
          </cell>
          <cell r="J4827">
            <v>1070</v>
          </cell>
          <cell r="K4827">
            <v>0</v>
          </cell>
          <cell r="L4827">
            <v>13661.67</v>
          </cell>
        </row>
        <row r="4828">
          <cell r="A4828" t="str">
            <v>8120990108</v>
          </cell>
          <cell r="B4828">
            <v>18</v>
          </cell>
          <cell r="C4828" t="str">
            <v>81209901USD-160-08</v>
          </cell>
          <cell r="D4828" t="str">
            <v>Servicios de seguridad (Servicios de Seguridad)</v>
          </cell>
          <cell r="E4828">
            <v>11950</v>
          </cell>
          <cell r="F4828">
            <v>1070</v>
          </cell>
          <cell r="G4828">
            <v>0</v>
          </cell>
          <cell r="H4828">
            <v>13020</v>
          </cell>
          <cell r="I4828">
            <v>11950</v>
          </cell>
          <cell r="J4828">
            <v>1070</v>
          </cell>
          <cell r="K4828">
            <v>0</v>
          </cell>
          <cell r="L4828">
            <v>13020</v>
          </cell>
        </row>
        <row r="4829">
          <cell r="A4829" t="str">
            <v>8120990110</v>
          </cell>
          <cell r="B4829">
            <v>18</v>
          </cell>
          <cell r="C4829" t="str">
            <v>81209901USD-160-10</v>
          </cell>
          <cell r="D4829" t="str">
            <v>Servicios de seguridad (Servicios de Seguridad)</v>
          </cell>
          <cell r="E4829">
            <v>11950</v>
          </cell>
          <cell r="F4829">
            <v>1070</v>
          </cell>
          <cell r="G4829">
            <v>0</v>
          </cell>
          <cell r="H4829">
            <v>13020</v>
          </cell>
          <cell r="I4829">
            <v>11950</v>
          </cell>
          <cell r="J4829">
            <v>1070</v>
          </cell>
          <cell r="K4829">
            <v>0</v>
          </cell>
          <cell r="L4829">
            <v>13020</v>
          </cell>
        </row>
        <row r="4830">
          <cell r="A4830" t="str">
            <v>8120990111</v>
          </cell>
          <cell r="B4830">
            <v>18</v>
          </cell>
          <cell r="C4830" t="str">
            <v>81209901USD-160-11</v>
          </cell>
          <cell r="D4830" t="str">
            <v>Servicios de seguridad (Servicios de Seguridad)</v>
          </cell>
          <cell r="E4830">
            <v>17925</v>
          </cell>
          <cell r="F4830">
            <v>1605</v>
          </cell>
          <cell r="G4830">
            <v>0</v>
          </cell>
          <cell r="H4830">
            <v>19530</v>
          </cell>
          <cell r="I4830">
            <v>17925</v>
          </cell>
          <cell r="J4830">
            <v>1605</v>
          </cell>
          <cell r="K4830">
            <v>0</v>
          </cell>
          <cell r="L4830">
            <v>19530</v>
          </cell>
        </row>
        <row r="4831">
          <cell r="A4831" t="str">
            <v>8120990112</v>
          </cell>
          <cell r="B4831">
            <v>18</v>
          </cell>
          <cell r="C4831" t="str">
            <v>81209901USD-160-12</v>
          </cell>
          <cell r="D4831" t="str">
            <v>Servicios de seguridad (Servicios de Seguridad)</v>
          </cell>
          <cell r="E4831">
            <v>17925</v>
          </cell>
          <cell r="F4831">
            <v>1605</v>
          </cell>
          <cell r="G4831">
            <v>0</v>
          </cell>
          <cell r="H4831">
            <v>19530</v>
          </cell>
          <cell r="I4831">
            <v>17925</v>
          </cell>
          <cell r="J4831">
            <v>1605</v>
          </cell>
          <cell r="K4831">
            <v>0</v>
          </cell>
          <cell r="L4831">
            <v>19530</v>
          </cell>
        </row>
        <row r="4832">
          <cell r="A4832" t="str">
            <v>8120990113</v>
          </cell>
          <cell r="B4832">
            <v>18</v>
          </cell>
          <cell r="C4832" t="str">
            <v>81209901USD-160-13</v>
          </cell>
          <cell r="D4832" t="str">
            <v>Servicios de seguridad (Servicios de Seguridad)</v>
          </cell>
          <cell r="E4832">
            <v>11950</v>
          </cell>
          <cell r="F4832">
            <v>1070</v>
          </cell>
          <cell r="G4832">
            <v>0</v>
          </cell>
          <cell r="H4832">
            <v>13020</v>
          </cell>
          <cell r="I4832">
            <v>11950</v>
          </cell>
          <cell r="J4832">
            <v>1070</v>
          </cell>
          <cell r="K4832">
            <v>0</v>
          </cell>
          <cell r="L4832">
            <v>13020</v>
          </cell>
        </row>
        <row r="4833">
          <cell r="A4833" t="str">
            <v>8120990117</v>
          </cell>
          <cell r="B4833">
            <v>18</v>
          </cell>
          <cell r="C4833" t="str">
            <v>81209901USD-160-17</v>
          </cell>
          <cell r="D4833" t="str">
            <v>Servicios de seguridad (Servicios de Seguridad)</v>
          </cell>
          <cell r="E4833">
            <v>11950</v>
          </cell>
          <cell r="F4833">
            <v>1070</v>
          </cell>
          <cell r="G4833">
            <v>0</v>
          </cell>
          <cell r="H4833">
            <v>13020</v>
          </cell>
          <cell r="I4833">
            <v>11950</v>
          </cell>
          <cell r="J4833">
            <v>1070</v>
          </cell>
          <cell r="K4833">
            <v>0</v>
          </cell>
          <cell r="L4833">
            <v>13020</v>
          </cell>
        </row>
        <row r="4834">
          <cell r="A4834" t="str">
            <v>8120990118</v>
          </cell>
          <cell r="B4834">
            <v>18</v>
          </cell>
          <cell r="C4834" t="str">
            <v>81209901USD-160-18</v>
          </cell>
          <cell r="D4834" t="str">
            <v>Servicios de seguridad (Servicios de Seguridad)</v>
          </cell>
          <cell r="E4834">
            <v>17925</v>
          </cell>
          <cell r="F4834">
            <v>1605</v>
          </cell>
          <cell r="G4834">
            <v>0</v>
          </cell>
          <cell r="H4834">
            <v>19530</v>
          </cell>
          <cell r="I4834">
            <v>17925</v>
          </cell>
          <cell r="J4834">
            <v>1605</v>
          </cell>
          <cell r="K4834">
            <v>0</v>
          </cell>
          <cell r="L4834">
            <v>19530</v>
          </cell>
        </row>
        <row r="4835">
          <cell r="A4835" t="str">
            <v>8120990119</v>
          </cell>
          <cell r="B4835">
            <v>18</v>
          </cell>
          <cell r="C4835" t="str">
            <v>81209901USD-160-19</v>
          </cell>
          <cell r="D4835" t="str">
            <v>Servicios de seguridad (Servicios de Seguridad)</v>
          </cell>
          <cell r="E4835">
            <v>17925</v>
          </cell>
          <cell r="F4835">
            <v>1605</v>
          </cell>
          <cell r="G4835">
            <v>0</v>
          </cell>
          <cell r="H4835">
            <v>19530</v>
          </cell>
          <cell r="I4835">
            <v>17925</v>
          </cell>
          <cell r="J4835">
            <v>1605</v>
          </cell>
          <cell r="K4835">
            <v>0</v>
          </cell>
          <cell r="L4835">
            <v>19530</v>
          </cell>
        </row>
        <row r="4836">
          <cell r="A4836" t="str">
            <v>8120990122</v>
          </cell>
          <cell r="B4836">
            <v>18</v>
          </cell>
          <cell r="C4836" t="str">
            <v>81209901USD-160-22</v>
          </cell>
          <cell r="D4836" t="str">
            <v>Servicios de seguridad (Servicios de Seguridad)</v>
          </cell>
          <cell r="E4836">
            <v>17925</v>
          </cell>
          <cell r="F4836">
            <v>1605</v>
          </cell>
          <cell r="G4836">
            <v>0</v>
          </cell>
          <cell r="H4836">
            <v>19530</v>
          </cell>
          <cell r="I4836">
            <v>17925</v>
          </cell>
          <cell r="J4836">
            <v>1605</v>
          </cell>
          <cell r="K4836">
            <v>0</v>
          </cell>
          <cell r="L4836">
            <v>19530</v>
          </cell>
        </row>
        <row r="4837">
          <cell r="A4837" t="str">
            <v>8120990123</v>
          </cell>
          <cell r="B4837">
            <v>18</v>
          </cell>
          <cell r="C4837" t="str">
            <v>81209901USD-160-23</v>
          </cell>
          <cell r="D4837" t="str">
            <v>Servicios de seguridad (Servicios de Seguridad)</v>
          </cell>
          <cell r="E4837">
            <v>11950</v>
          </cell>
          <cell r="F4837">
            <v>1070</v>
          </cell>
          <cell r="G4837">
            <v>0</v>
          </cell>
          <cell r="H4837">
            <v>13020</v>
          </cell>
          <cell r="I4837">
            <v>11950</v>
          </cell>
          <cell r="J4837">
            <v>1070</v>
          </cell>
          <cell r="K4837">
            <v>0</v>
          </cell>
          <cell r="L4837">
            <v>13020</v>
          </cell>
        </row>
        <row r="4838">
          <cell r="A4838" t="str">
            <v>8120990124</v>
          </cell>
          <cell r="B4838">
            <v>18</v>
          </cell>
          <cell r="C4838" t="str">
            <v>81209901USD-160-24</v>
          </cell>
          <cell r="D4838" t="str">
            <v>Servicios de seguridad (Servicios de Seguridad)</v>
          </cell>
          <cell r="E4838">
            <v>17925</v>
          </cell>
          <cell r="F4838">
            <v>1605</v>
          </cell>
          <cell r="G4838">
            <v>0</v>
          </cell>
          <cell r="H4838">
            <v>19530</v>
          </cell>
          <cell r="I4838">
            <v>17925</v>
          </cell>
          <cell r="J4838">
            <v>1605</v>
          </cell>
          <cell r="K4838">
            <v>0</v>
          </cell>
          <cell r="L4838">
            <v>19530</v>
          </cell>
        </row>
        <row r="4839">
          <cell r="A4839" t="str">
            <v>8120990125</v>
          </cell>
          <cell r="B4839">
            <v>18</v>
          </cell>
          <cell r="C4839" t="str">
            <v>81209901USD-160-25</v>
          </cell>
          <cell r="D4839" t="str">
            <v>Servicios de seguridad (Servicios de Seguridad)</v>
          </cell>
          <cell r="E4839">
            <v>11950</v>
          </cell>
          <cell r="F4839">
            <v>1070</v>
          </cell>
          <cell r="G4839">
            <v>0</v>
          </cell>
          <cell r="H4839">
            <v>13020</v>
          </cell>
          <cell r="I4839">
            <v>11950</v>
          </cell>
          <cell r="J4839">
            <v>1070</v>
          </cell>
          <cell r="K4839">
            <v>0</v>
          </cell>
          <cell r="L4839">
            <v>13020</v>
          </cell>
        </row>
        <row r="4840">
          <cell r="A4840" t="str">
            <v>8120990126</v>
          </cell>
          <cell r="B4840">
            <v>18</v>
          </cell>
          <cell r="C4840" t="str">
            <v>81209901USD-160-26</v>
          </cell>
          <cell r="D4840" t="str">
            <v>Servicios de seguridad (Servicios de Seguridad)</v>
          </cell>
          <cell r="E4840">
            <v>17925</v>
          </cell>
          <cell r="F4840">
            <v>1605</v>
          </cell>
          <cell r="G4840">
            <v>0</v>
          </cell>
          <cell r="H4840">
            <v>19530</v>
          </cell>
          <cell r="I4840">
            <v>17925</v>
          </cell>
          <cell r="J4840">
            <v>1605</v>
          </cell>
          <cell r="K4840">
            <v>0</v>
          </cell>
          <cell r="L4840">
            <v>19530</v>
          </cell>
        </row>
        <row r="4841">
          <cell r="A4841" t="str">
            <v>8120990127</v>
          </cell>
          <cell r="B4841">
            <v>18</v>
          </cell>
          <cell r="C4841" t="str">
            <v>81209901USD-160-27</v>
          </cell>
          <cell r="D4841" t="str">
            <v>Servicios de seguridad (Servicios de Seguridad)</v>
          </cell>
          <cell r="E4841">
            <v>11950</v>
          </cell>
          <cell r="F4841">
            <v>1070</v>
          </cell>
          <cell r="G4841">
            <v>0</v>
          </cell>
          <cell r="H4841">
            <v>13020</v>
          </cell>
          <cell r="I4841">
            <v>11950</v>
          </cell>
          <cell r="J4841">
            <v>1070</v>
          </cell>
          <cell r="K4841">
            <v>0</v>
          </cell>
          <cell r="L4841">
            <v>13020</v>
          </cell>
        </row>
        <row r="4842">
          <cell r="A4842" t="str">
            <v>8120990131</v>
          </cell>
          <cell r="B4842">
            <v>18</v>
          </cell>
          <cell r="C4842" t="str">
            <v>81209901USD-160-31</v>
          </cell>
          <cell r="D4842" t="str">
            <v>Servicios de seguridad (Servicios de Seguridad)</v>
          </cell>
          <cell r="E4842">
            <v>58841.03</v>
          </cell>
          <cell r="F4842">
            <v>5350</v>
          </cell>
          <cell r="G4842">
            <v>0</v>
          </cell>
          <cell r="H4842">
            <v>64191.03</v>
          </cell>
          <cell r="I4842">
            <v>58841.03</v>
          </cell>
          <cell r="J4842">
            <v>5350</v>
          </cell>
          <cell r="K4842">
            <v>0</v>
          </cell>
          <cell r="L4842">
            <v>64191.03</v>
          </cell>
        </row>
        <row r="4843">
          <cell r="A4843" t="str">
            <v>8120990141</v>
          </cell>
          <cell r="B4843">
            <v>18</v>
          </cell>
          <cell r="C4843" t="str">
            <v>81209901USD-160-41</v>
          </cell>
          <cell r="D4843" t="str">
            <v>Servicios de seguridad (Servicios de Seguridad)</v>
          </cell>
          <cell r="E4843">
            <v>11950</v>
          </cell>
          <cell r="F4843">
            <v>1070</v>
          </cell>
          <cell r="G4843">
            <v>0</v>
          </cell>
          <cell r="H4843">
            <v>13020</v>
          </cell>
          <cell r="I4843">
            <v>11950</v>
          </cell>
          <cell r="J4843">
            <v>1070</v>
          </cell>
          <cell r="K4843">
            <v>0</v>
          </cell>
          <cell r="L4843">
            <v>13020</v>
          </cell>
        </row>
        <row r="4844">
          <cell r="A4844" t="str">
            <v>8120990158</v>
          </cell>
          <cell r="B4844">
            <v>18</v>
          </cell>
          <cell r="C4844" t="str">
            <v>81209901USD-160-58</v>
          </cell>
          <cell r="D4844" t="str">
            <v>Servicios de seguridad (Servicios de Seguridad)</v>
          </cell>
          <cell r="E4844">
            <v>12316.66</v>
          </cell>
          <cell r="F4844">
            <v>1070</v>
          </cell>
          <cell r="G4844">
            <v>0</v>
          </cell>
          <cell r="H4844">
            <v>13386.66</v>
          </cell>
          <cell r="I4844">
            <v>12316.66</v>
          </cell>
          <cell r="J4844">
            <v>1070</v>
          </cell>
          <cell r="K4844">
            <v>0</v>
          </cell>
          <cell r="L4844">
            <v>13386.66</v>
          </cell>
        </row>
        <row r="4845">
          <cell r="A4845" t="str">
            <v>8120990159</v>
          </cell>
          <cell r="B4845">
            <v>18</v>
          </cell>
          <cell r="C4845" t="str">
            <v>81209901USD-160-59</v>
          </cell>
          <cell r="D4845" t="str">
            <v>Servicios de seguridad (Servicios de Seguridad)</v>
          </cell>
          <cell r="E4845">
            <v>6450</v>
          </cell>
          <cell r="F4845">
            <v>1070</v>
          </cell>
          <cell r="G4845">
            <v>4737.38</v>
          </cell>
          <cell r="H4845">
            <v>2782.62</v>
          </cell>
          <cell r="I4845">
            <v>6450</v>
          </cell>
          <cell r="J4845">
            <v>1070</v>
          </cell>
          <cell r="K4845">
            <v>4737.38</v>
          </cell>
          <cell r="L4845">
            <v>2782.62</v>
          </cell>
        </row>
        <row r="4846">
          <cell r="A4846" t="str">
            <v>81209902 U</v>
          </cell>
          <cell r="B4846">
            <v>12</v>
          </cell>
          <cell r="C4846" t="str">
            <v>81209902 USD</v>
          </cell>
          <cell r="D4846" t="str">
            <v>Suscripciones</v>
          </cell>
          <cell r="E4846">
            <v>20275.98</v>
          </cell>
          <cell r="F4846">
            <v>5233.04</v>
          </cell>
          <cell r="G4846">
            <v>4035.7</v>
          </cell>
          <cell r="H4846">
            <v>21473.32</v>
          </cell>
          <cell r="I4846">
            <v>20275.98</v>
          </cell>
          <cell r="J4846">
            <v>5233.04</v>
          </cell>
          <cell r="K4846">
            <v>4035.7</v>
          </cell>
          <cell r="L4846">
            <v>21473.32</v>
          </cell>
        </row>
        <row r="4847">
          <cell r="A4847" t="str">
            <v>8120990200</v>
          </cell>
          <cell r="B4847">
            <v>18</v>
          </cell>
          <cell r="C4847" t="str">
            <v>81209902USD-191-00</v>
          </cell>
          <cell r="D4847" t="str">
            <v>Suscripciones (Otros, Gastos)</v>
          </cell>
          <cell r="E4847">
            <v>20275.98</v>
          </cell>
          <cell r="F4847">
            <v>5233.04</v>
          </cell>
          <cell r="G4847">
            <v>4035.7</v>
          </cell>
          <cell r="H4847">
            <v>21473.32</v>
          </cell>
          <cell r="I4847">
            <v>20275.98</v>
          </cell>
          <cell r="J4847">
            <v>5233.04</v>
          </cell>
          <cell r="K4847">
            <v>4035.7</v>
          </cell>
          <cell r="L4847">
            <v>21473.32</v>
          </cell>
        </row>
        <row r="4848">
          <cell r="A4848" t="str">
            <v>81209903 U</v>
          </cell>
          <cell r="B4848">
            <v>12</v>
          </cell>
          <cell r="C4848" t="str">
            <v>81209903 USD</v>
          </cell>
          <cell r="D4848" t="str">
            <v>Contribuciones</v>
          </cell>
          <cell r="E4848">
            <v>100198.95</v>
          </cell>
          <cell r="F4848">
            <v>4172.5200000000004</v>
          </cell>
          <cell r="G4848">
            <v>0</v>
          </cell>
          <cell r="H4848">
            <v>104371.47</v>
          </cell>
          <cell r="I4848">
            <v>100198.95</v>
          </cell>
          <cell r="J4848">
            <v>4172.5200000000004</v>
          </cell>
          <cell r="K4848">
            <v>0</v>
          </cell>
          <cell r="L4848">
            <v>104371.47</v>
          </cell>
        </row>
        <row r="4849">
          <cell r="A4849" t="str">
            <v>8120990300</v>
          </cell>
          <cell r="B4849">
            <v>18</v>
          </cell>
          <cell r="C4849" t="str">
            <v>81209903USD-191-00</v>
          </cell>
          <cell r="D4849" t="str">
            <v>Contribuciones (Otros, Gastos)</v>
          </cell>
          <cell r="E4849">
            <v>100198.95</v>
          </cell>
          <cell r="F4849">
            <v>4172.5200000000004</v>
          </cell>
          <cell r="G4849">
            <v>0</v>
          </cell>
          <cell r="H4849">
            <v>104371.47</v>
          </cell>
          <cell r="I4849">
            <v>100198.95</v>
          </cell>
          <cell r="J4849">
            <v>4172.5200000000004</v>
          </cell>
          <cell r="K4849">
            <v>0</v>
          </cell>
          <cell r="L4849">
            <v>104371.47</v>
          </cell>
        </row>
        <row r="4850">
          <cell r="A4850" t="str">
            <v>81209904 U</v>
          </cell>
          <cell r="B4850">
            <v>12</v>
          </cell>
          <cell r="C4850" t="str">
            <v>81209904 USD</v>
          </cell>
          <cell r="D4850" t="str">
            <v>Publicaciones y convocatorias</v>
          </cell>
          <cell r="E4850">
            <v>18566.740000000002</v>
          </cell>
          <cell r="F4850">
            <v>3300</v>
          </cell>
          <cell r="G4850">
            <v>850</v>
          </cell>
          <cell r="H4850">
            <v>21016.74</v>
          </cell>
          <cell r="I4850">
            <v>18566.740000000002</v>
          </cell>
          <cell r="J4850">
            <v>3300</v>
          </cell>
          <cell r="K4850">
            <v>850</v>
          </cell>
          <cell r="L4850">
            <v>21016.74</v>
          </cell>
        </row>
        <row r="4851">
          <cell r="A4851" t="str">
            <v>8120990400</v>
          </cell>
          <cell r="B4851">
            <v>18</v>
          </cell>
          <cell r="C4851" t="str">
            <v>81209904USD-191-00</v>
          </cell>
          <cell r="D4851" t="str">
            <v>Publicaciones y convocatorias (Otros, Gastos)</v>
          </cell>
          <cell r="E4851">
            <v>18566.740000000002</v>
          </cell>
          <cell r="F4851">
            <v>3300</v>
          </cell>
          <cell r="G4851">
            <v>850</v>
          </cell>
          <cell r="H4851">
            <v>21016.74</v>
          </cell>
          <cell r="I4851">
            <v>18566.740000000002</v>
          </cell>
          <cell r="J4851">
            <v>3300</v>
          </cell>
          <cell r="K4851">
            <v>850</v>
          </cell>
          <cell r="L4851">
            <v>21016.74</v>
          </cell>
        </row>
        <row r="4852">
          <cell r="A4852" t="str">
            <v>81209905 U</v>
          </cell>
          <cell r="B4852">
            <v>12</v>
          </cell>
          <cell r="C4852" t="str">
            <v>81209905 USD</v>
          </cell>
          <cell r="D4852" t="str">
            <v>Servicio de traslado de valores</v>
          </cell>
          <cell r="E4852">
            <v>151045.91</v>
          </cell>
          <cell r="F4852">
            <v>14861.24</v>
          </cell>
          <cell r="G4852">
            <v>197.38</v>
          </cell>
          <cell r="H4852">
            <v>165709.76999999999</v>
          </cell>
          <cell r="I4852">
            <v>151045.91</v>
          </cell>
          <cell r="J4852">
            <v>14861.24</v>
          </cell>
          <cell r="K4852">
            <v>197.38</v>
          </cell>
          <cell r="L4852">
            <v>165709.76999999999</v>
          </cell>
        </row>
        <row r="4853">
          <cell r="A4853" t="str">
            <v>8120990500</v>
          </cell>
          <cell r="B4853">
            <v>18</v>
          </cell>
          <cell r="C4853" t="str">
            <v>81209905USD-191-00</v>
          </cell>
          <cell r="D4853" t="str">
            <v>Servicio de traslado de valores (Otros, Gastos)</v>
          </cell>
          <cell r="E4853">
            <v>62495.15</v>
          </cell>
          <cell r="F4853">
            <v>7887.12</v>
          </cell>
          <cell r="G4853">
            <v>197.38</v>
          </cell>
          <cell r="H4853">
            <v>70184.89</v>
          </cell>
          <cell r="I4853">
            <v>62495.15</v>
          </cell>
          <cell r="J4853">
            <v>7887.12</v>
          </cell>
          <cell r="K4853">
            <v>197.38</v>
          </cell>
          <cell r="L4853">
            <v>70184.89</v>
          </cell>
        </row>
        <row r="4854">
          <cell r="A4854" t="str">
            <v>8120990501</v>
          </cell>
          <cell r="B4854">
            <v>18</v>
          </cell>
          <cell r="C4854" t="str">
            <v>81209905USD-191-01</v>
          </cell>
          <cell r="D4854" t="str">
            <v>Servicio de traslado de valores (Otros, Gastos)</v>
          </cell>
          <cell r="E4854">
            <v>2446.5700000000002</v>
          </cell>
          <cell r="F4854">
            <v>239.06</v>
          </cell>
          <cell r="G4854">
            <v>0</v>
          </cell>
          <cell r="H4854">
            <v>2685.63</v>
          </cell>
          <cell r="I4854">
            <v>2446.5700000000002</v>
          </cell>
          <cell r="J4854">
            <v>239.06</v>
          </cell>
          <cell r="K4854">
            <v>0</v>
          </cell>
          <cell r="L4854">
            <v>2685.63</v>
          </cell>
        </row>
        <row r="4855">
          <cell r="A4855" t="str">
            <v>8120990502</v>
          </cell>
          <cell r="B4855">
            <v>18</v>
          </cell>
          <cell r="C4855" t="str">
            <v>81209905USD-191-02</v>
          </cell>
          <cell r="D4855" t="str">
            <v>Servicio de traslado de valores (Otros, Gastos)</v>
          </cell>
          <cell r="E4855">
            <v>3436.08</v>
          </cell>
          <cell r="F4855">
            <v>105.25</v>
          </cell>
          <cell r="G4855">
            <v>0</v>
          </cell>
          <cell r="H4855">
            <v>3541.33</v>
          </cell>
          <cell r="I4855">
            <v>3436.08</v>
          </cell>
          <cell r="J4855">
            <v>105.25</v>
          </cell>
          <cell r="K4855">
            <v>0</v>
          </cell>
          <cell r="L4855">
            <v>3541.33</v>
          </cell>
        </row>
        <row r="4856">
          <cell r="A4856" t="str">
            <v>8120990503</v>
          </cell>
          <cell r="B4856">
            <v>18</v>
          </cell>
          <cell r="C4856" t="str">
            <v>81209905USD-191-03</v>
          </cell>
          <cell r="D4856" t="str">
            <v>Servicio de traslado de valores (Otros, Gastos)</v>
          </cell>
          <cell r="E4856">
            <v>4304.22</v>
          </cell>
          <cell r="F4856">
            <v>615.15</v>
          </cell>
          <cell r="G4856">
            <v>0</v>
          </cell>
          <cell r="H4856">
            <v>4919.37</v>
          </cell>
          <cell r="I4856">
            <v>4304.22</v>
          </cell>
          <cell r="J4856">
            <v>615.15</v>
          </cell>
          <cell r="K4856">
            <v>0</v>
          </cell>
          <cell r="L4856">
            <v>4919.37</v>
          </cell>
        </row>
        <row r="4857">
          <cell r="A4857" t="str">
            <v>8120990504</v>
          </cell>
          <cell r="B4857">
            <v>18</v>
          </cell>
          <cell r="C4857" t="str">
            <v>81209905USD-191-04</v>
          </cell>
          <cell r="D4857" t="str">
            <v>Servicio de traslado de valores (Otros, Gastos)</v>
          </cell>
          <cell r="E4857">
            <v>4506.6099999999997</v>
          </cell>
          <cell r="F4857">
            <v>459.84</v>
          </cell>
          <cell r="G4857">
            <v>0</v>
          </cell>
          <cell r="H4857">
            <v>4966.45</v>
          </cell>
          <cell r="I4857">
            <v>4506.6099999999997</v>
          </cell>
          <cell r="J4857">
            <v>459.84</v>
          </cell>
          <cell r="K4857">
            <v>0</v>
          </cell>
          <cell r="L4857">
            <v>4966.45</v>
          </cell>
        </row>
        <row r="4858">
          <cell r="A4858" t="str">
            <v>8120990505</v>
          </cell>
          <cell r="B4858">
            <v>18</v>
          </cell>
          <cell r="C4858" t="str">
            <v>81209905USD-191-05</v>
          </cell>
          <cell r="D4858" t="str">
            <v>Servicio de traslado de valores (Otros, Gastos)</v>
          </cell>
          <cell r="E4858">
            <v>4799.1400000000003</v>
          </cell>
          <cell r="F4858">
            <v>263.52</v>
          </cell>
          <cell r="G4858">
            <v>0</v>
          </cell>
          <cell r="H4858">
            <v>5062.66</v>
          </cell>
          <cell r="I4858">
            <v>4799.1400000000003</v>
          </cell>
          <cell r="J4858">
            <v>263.52</v>
          </cell>
          <cell r="K4858">
            <v>0</v>
          </cell>
          <cell r="L4858">
            <v>5062.66</v>
          </cell>
        </row>
        <row r="4859">
          <cell r="A4859" t="str">
            <v>8120990507</v>
          </cell>
          <cell r="B4859">
            <v>18</v>
          </cell>
          <cell r="C4859" t="str">
            <v>81209905USD-191-07</v>
          </cell>
          <cell r="D4859" t="str">
            <v>Servicio de traslado de valores (Otros, Gastos)</v>
          </cell>
          <cell r="E4859">
            <v>3589.51</v>
          </cell>
          <cell r="F4859">
            <v>335.92</v>
          </cell>
          <cell r="G4859">
            <v>0</v>
          </cell>
          <cell r="H4859">
            <v>3925.43</v>
          </cell>
          <cell r="I4859">
            <v>3589.51</v>
          </cell>
          <cell r="J4859">
            <v>335.92</v>
          </cell>
          <cell r="K4859">
            <v>0</v>
          </cell>
          <cell r="L4859">
            <v>3925.43</v>
          </cell>
        </row>
        <row r="4860">
          <cell r="A4860" t="str">
            <v>8120990508</v>
          </cell>
          <cell r="B4860">
            <v>18</v>
          </cell>
          <cell r="C4860" t="str">
            <v>81209905USD-191-08</v>
          </cell>
          <cell r="D4860" t="str">
            <v>Servicio de traslado de valores (Otros, Gastos)</v>
          </cell>
          <cell r="E4860">
            <v>2587.94</v>
          </cell>
          <cell r="F4860">
            <v>0</v>
          </cell>
          <cell r="G4860">
            <v>0</v>
          </cell>
          <cell r="H4860">
            <v>2587.94</v>
          </cell>
          <cell r="I4860">
            <v>2587.94</v>
          </cell>
          <cell r="J4860">
            <v>0</v>
          </cell>
          <cell r="K4860">
            <v>0</v>
          </cell>
          <cell r="L4860">
            <v>2587.94</v>
          </cell>
        </row>
        <row r="4861">
          <cell r="A4861" t="str">
            <v>8120990510</v>
          </cell>
          <cell r="B4861">
            <v>18</v>
          </cell>
          <cell r="C4861" t="str">
            <v>81209905USD-191-10</v>
          </cell>
          <cell r="D4861" t="str">
            <v>Servicio de traslado de valores (Otros, Gastos)</v>
          </cell>
          <cell r="E4861">
            <v>5814.46</v>
          </cell>
          <cell r="F4861">
            <v>497.16</v>
          </cell>
          <cell r="G4861">
            <v>0</v>
          </cell>
          <cell r="H4861">
            <v>6311.62</v>
          </cell>
          <cell r="I4861">
            <v>5814.46</v>
          </cell>
          <cell r="J4861">
            <v>497.16</v>
          </cell>
          <cell r="K4861">
            <v>0</v>
          </cell>
          <cell r="L4861">
            <v>6311.62</v>
          </cell>
        </row>
        <row r="4862">
          <cell r="A4862" t="str">
            <v>8120990511</v>
          </cell>
          <cell r="B4862">
            <v>18</v>
          </cell>
          <cell r="C4862" t="str">
            <v>81209905USD-191-11</v>
          </cell>
          <cell r="D4862" t="str">
            <v>Servicio de traslado de valores (Otros, Gastos)</v>
          </cell>
          <cell r="E4862">
            <v>8459.85</v>
          </cell>
          <cell r="F4862">
            <v>755.39</v>
          </cell>
          <cell r="G4862">
            <v>0</v>
          </cell>
          <cell r="H4862">
            <v>9215.24</v>
          </cell>
          <cell r="I4862">
            <v>8459.85</v>
          </cell>
          <cell r="J4862">
            <v>755.39</v>
          </cell>
          <cell r="K4862">
            <v>0</v>
          </cell>
          <cell r="L4862">
            <v>9215.24</v>
          </cell>
        </row>
        <row r="4863">
          <cell r="A4863" t="str">
            <v>8120990512</v>
          </cell>
          <cell r="B4863">
            <v>18</v>
          </cell>
          <cell r="C4863" t="str">
            <v>81209905USD-191-12</v>
          </cell>
          <cell r="D4863" t="str">
            <v>Servicio de traslado de valores (Otros, Gastos)</v>
          </cell>
          <cell r="E4863">
            <v>3957.23</v>
          </cell>
          <cell r="F4863">
            <v>400.07</v>
          </cell>
          <cell r="G4863">
            <v>0</v>
          </cell>
          <cell r="H4863">
            <v>4357.3</v>
          </cell>
          <cell r="I4863">
            <v>3957.23</v>
          </cell>
          <cell r="J4863">
            <v>400.07</v>
          </cell>
          <cell r="K4863">
            <v>0</v>
          </cell>
          <cell r="L4863">
            <v>4357.3</v>
          </cell>
        </row>
        <row r="4864">
          <cell r="A4864" t="str">
            <v>8120990513</v>
          </cell>
          <cell r="B4864">
            <v>18</v>
          </cell>
          <cell r="C4864" t="str">
            <v>81209905USD-191-13</v>
          </cell>
          <cell r="D4864" t="str">
            <v>Servicio de traslado de valores (Otros, Gastos)</v>
          </cell>
          <cell r="E4864">
            <v>5260.26</v>
          </cell>
          <cell r="F4864">
            <v>461</v>
          </cell>
          <cell r="G4864">
            <v>0</v>
          </cell>
          <cell r="H4864">
            <v>5721.26</v>
          </cell>
          <cell r="I4864">
            <v>5260.26</v>
          </cell>
          <cell r="J4864">
            <v>461</v>
          </cell>
          <cell r="K4864">
            <v>0</v>
          </cell>
          <cell r="L4864">
            <v>5721.26</v>
          </cell>
        </row>
        <row r="4865">
          <cell r="A4865" t="str">
            <v>8120990517</v>
          </cell>
          <cell r="B4865">
            <v>18</v>
          </cell>
          <cell r="C4865" t="str">
            <v>81209905USD-191-17</v>
          </cell>
          <cell r="D4865" t="str">
            <v>Servicio de traslado de valores (Otros, Gastos)</v>
          </cell>
          <cell r="E4865">
            <v>3339.08</v>
          </cell>
          <cell r="F4865">
            <v>229.07</v>
          </cell>
          <cell r="G4865">
            <v>0</v>
          </cell>
          <cell r="H4865">
            <v>3568.15</v>
          </cell>
          <cell r="I4865">
            <v>3339.08</v>
          </cell>
          <cell r="J4865">
            <v>229.07</v>
          </cell>
          <cell r="K4865">
            <v>0</v>
          </cell>
          <cell r="L4865">
            <v>3568.15</v>
          </cell>
        </row>
        <row r="4866">
          <cell r="A4866" t="str">
            <v>8120990518</v>
          </cell>
          <cell r="B4866">
            <v>18</v>
          </cell>
          <cell r="C4866" t="str">
            <v>81209905USD-191-18</v>
          </cell>
          <cell r="D4866" t="str">
            <v>Servicio de traslado de valores (Otros, Gastos)</v>
          </cell>
          <cell r="E4866">
            <v>1894.61</v>
          </cell>
          <cell r="F4866">
            <v>121.66</v>
          </cell>
          <cell r="G4866">
            <v>0</v>
          </cell>
          <cell r="H4866">
            <v>2016.27</v>
          </cell>
          <cell r="I4866">
            <v>1894.61</v>
          </cell>
          <cell r="J4866">
            <v>121.66</v>
          </cell>
          <cell r="K4866">
            <v>0</v>
          </cell>
          <cell r="L4866">
            <v>2016.27</v>
          </cell>
        </row>
        <row r="4867">
          <cell r="A4867" t="str">
            <v>8120990519</v>
          </cell>
          <cell r="B4867">
            <v>18</v>
          </cell>
          <cell r="C4867" t="str">
            <v>81209905USD-191-19</v>
          </cell>
          <cell r="D4867" t="str">
            <v>Servicio de traslado de valores (Otros, Gastos)</v>
          </cell>
          <cell r="E4867">
            <v>2792.45</v>
          </cell>
          <cell r="F4867">
            <v>213.28</v>
          </cell>
          <cell r="G4867">
            <v>0</v>
          </cell>
          <cell r="H4867">
            <v>3005.73</v>
          </cell>
          <cell r="I4867">
            <v>2792.45</v>
          </cell>
          <cell r="J4867">
            <v>213.28</v>
          </cell>
          <cell r="K4867">
            <v>0</v>
          </cell>
          <cell r="L4867">
            <v>3005.73</v>
          </cell>
        </row>
        <row r="4868">
          <cell r="A4868" t="str">
            <v>8120990522</v>
          </cell>
          <cell r="B4868">
            <v>18</v>
          </cell>
          <cell r="C4868" t="str">
            <v>81209905USD-191-22</v>
          </cell>
          <cell r="D4868" t="str">
            <v>Servicio de traslado de valores (Otros, Gastos)</v>
          </cell>
          <cell r="E4868">
            <v>4135.63</v>
          </cell>
          <cell r="F4868">
            <v>539.16</v>
          </cell>
          <cell r="G4868">
            <v>0</v>
          </cell>
          <cell r="H4868">
            <v>4674.79</v>
          </cell>
          <cell r="I4868">
            <v>4135.63</v>
          </cell>
          <cell r="J4868">
            <v>539.16</v>
          </cell>
          <cell r="K4868">
            <v>0</v>
          </cell>
          <cell r="L4868">
            <v>4674.79</v>
          </cell>
        </row>
        <row r="4869">
          <cell r="A4869" t="str">
            <v>8120990523</v>
          </cell>
          <cell r="B4869">
            <v>18</v>
          </cell>
          <cell r="C4869" t="str">
            <v>81209905USD-191-23</v>
          </cell>
          <cell r="D4869" t="str">
            <v>Servicio de traslado de valores (Otros, Gastos)</v>
          </cell>
          <cell r="E4869">
            <v>2478.9</v>
          </cell>
          <cell r="F4869">
            <v>190.9</v>
          </cell>
          <cell r="G4869">
            <v>0</v>
          </cell>
          <cell r="H4869">
            <v>2669.8</v>
          </cell>
          <cell r="I4869">
            <v>2478.9</v>
          </cell>
          <cell r="J4869">
            <v>190.9</v>
          </cell>
          <cell r="K4869">
            <v>0</v>
          </cell>
          <cell r="L4869">
            <v>2669.8</v>
          </cell>
        </row>
        <row r="4870">
          <cell r="A4870" t="str">
            <v>8120990524</v>
          </cell>
          <cell r="B4870">
            <v>18</v>
          </cell>
          <cell r="C4870" t="str">
            <v>81209905USD-191-24</v>
          </cell>
          <cell r="D4870" t="str">
            <v>Servicio de traslado de valores (Otros, Gastos)</v>
          </cell>
          <cell r="E4870">
            <v>3336</v>
          </cell>
          <cell r="F4870">
            <v>160.15</v>
          </cell>
          <cell r="G4870">
            <v>0</v>
          </cell>
          <cell r="H4870">
            <v>3496.15</v>
          </cell>
          <cell r="I4870">
            <v>3336</v>
          </cell>
          <cell r="J4870">
            <v>160.15</v>
          </cell>
          <cell r="K4870">
            <v>0</v>
          </cell>
          <cell r="L4870">
            <v>3496.15</v>
          </cell>
        </row>
        <row r="4871">
          <cell r="A4871" t="str">
            <v>8120990525</v>
          </cell>
          <cell r="B4871">
            <v>18</v>
          </cell>
          <cell r="C4871" t="str">
            <v>81209905USD-191-25</v>
          </cell>
          <cell r="D4871" t="str">
            <v>Servicio de traslado de valores (Otros, Gastos)</v>
          </cell>
          <cell r="E4871">
            <v>6966.81</v>
          </cell>
          <cell r="F4871">
            <v>207.22</v>
          </cell>
          <cell r="G4871">
            <v>0</v>
          </cell>
          <cell r="H4871">
            <v>7174.03</v>
          </cell>
          <cell r="I4871">
            <v>6966.81</v>
          </cell>
          <cell r="J4871">
            <v>207.22</v>
          </cell>
          <cell r="K4871">
            <v>0</v>
          </cell>
          <cell r="L4871">
            <v>7174.03</v>
          </cell>
        </row>
        <row r="4872">
          <cell r="A4872" t="str">
            <v>8120990526</v>
          </cell>
          <cell r="B4872">
            <v>18</v>
          </cell>
          <cell r="C4872" t="str">
            <v>81209905USD-191-26</v>
          </cell>
          <cell r="D4872" t="str">
            <v>Servicio de traslado de valores (Otros, Gastos)</v>
          </cell>
          <cell r="E4872">
            <v>3026.5</v>
          </cell>
          <cell r="F4872">
            <v>231.07</v>
          </cell>
          <cell r="G4872">
            <v>0</v>
          </cell>
          <cell r="H4872">
            <v>3257.57</v>
          </cell>
          <cell r="I4872">
            <v>3026.5</v>
          </cell>
          <cell r="J4872">
            <v>231.07</v>
          </cell>
          <cell r="K4872">
            <v>0</v>
          </cell>
          <cell r="L4872">
            <v>3257.57</v>
          </cell>
        </row>
        <row r="4873">
          <cell r="A4873" t="str">
            <v>8120990527</v>
          </cell>
          <cell r="B4873">
            <v>18</v>
          </cell>
          <cell r="C4873" t="str">
            <v>81209905USD-191-27</v>
          </cell>
          <cell r="D4873" t="str">
            <v>Servicio de traslado de valores (Otros, Gastos)</v>
          </cell>
          <cell r="E4873">
            <v>1068.23</v>
          </cell>
          <cell r="F4873">
            <v>0</v>
          </cell>
          <cell r="G4873">
            <v>0</v>
          </cell>
          <cell r="H4873">
            <v>1068.23</v>
          </cell>
          <cell r="I4873">
            <v>1068.23</v>
          </cell>
          <cell r="J4873">
            <v>0</v>
          </cell>
          <cell r="K4873">
            <v>0</v>
          </cell>
          <cell r="L4873">
            <v>1068.23</v>
          </cell>
        </row>
        <row r="4874">
          <cell r="A4874" t="str">
            <v>8120990531</v>
          </cell>
          <cell r="B4874">
            <v>18</v>
          </cell>
          <cell r="C4874" t="str">
            <v>81209905USD-191-31</v>
          </cell>
          <cell r="D4874" t="str">
            <v>Servicio de traslado de valores (Otros, Gastos)</v>
          </cell>
          <cell r="E4874">
            <v>4926.3500000000004</v>
          </cell>
          <cell r="F4874">
            <v>529.39</v>
          </cell>
          <cell r="G4874">
            <v>0</v>
          </cell>
          <cell r="H4874">
            <v>5455.74</v>
          </cell>
          <cell r="I4874">
            <v>4926.3500000000004</v>
          </cell>
          <cell r="J4874">
            <v>529.39</v>
          </cell>
          <cell r="K4874">
            <v>0</v>
          </cell>
          <cell r="L4874">
            <v>5455.74</v>
          </cell>
        </row>
        <row r="4875">
          <cell r="A4875" t="str">
            <v>8120990541</v>
          </cell>
          <cell r="B4875">
            <v>18</v>
          </cell>
          <cell r="C4875" t="str">
            <v>81209905USD-191-41</v>
          </cell>
          <cell r="D4875" t="str">
            <v>Servicio de traslado de valores (Otros, Gastos)</v>
          </cell>
          <cell r="E4875">
            <v>3081.67</v>
          </cell>
          <cell r="F4875">
            <v>177.25</v>
          </cell>
          <cell r="G4875">
            <v>0</v>
          </cell>
          <cell r="H4875">
            <v>3258.92</v>
          </cell>
          <cell r="I4875">
            <v>3081.67</v>
          </cell>
          <cell r="J4875">
            <v>177.25</v>
          </cell>
          <cell r="K4875">
            <v>0</v>
          </cell>
          <cell r="L4875">
            <v>3258.92</v>
          </cell>
        </row>
        <row r="4876">
          <cell r="A4876" t="str">
            <v>8120990558</v>
          </cell>
          <cell r="B4876">
            <v>18</v>
          </cell>
          <cell r="C4876" t="str">
            <v>81209905USD-191-58</v>
          </cell>
          <cell r="D4876" t="str">
            <v>Servicio de traslado de valores (Otros, Gastos)</v>
          </cell>
          <cell r="E4876">
            <v>1521.08</v>
          </cell>
          <cell r="F4876">
            <v>139.4</v>
          </cell>
          <cell r="G4876">
            <v>0</v>
          </cell>
          <cell r="H4876">
            <v>1660.48</v>
          </cell>
          <cell r="I4876">
            <v>1521.08</v>
          </cell>
          <cell r="J4876">
            <v>139.4</v>
          </cell>
          <cell r="K4876">
            <v>0</v>
          </cell>
          <cell r="L4876">
            <v>1660.48</v>
          </cell>
        </row>
        <row r="4877">
          <cell r="A4877" t="str">
            <v>8120990559</v>
          </cell>
          <cell r="B4877">
            <v>18</v>
          </cell>
          <cell r="C4877" t="str">
            <v>81209905USD-191-59</v>
          </cell>
          <cell r="D4877" t="str">
            <v>Servicio de traslado de valores (Otros, Gastos)</v>
          </cell>
          <cell r="E4877">
            <v>821.58</v>
          </cell>
          <cell r="F4877">
            <v>103.21</v>
          </cell>
          <cell r="G4877">
            <v>0</v>
          </cell>
          <cell r="H4877">
            <v>924.79</v>
          </cell>
          <cell r="I4877">
            <v>821.58</v>
          </cell>
          <cell r="J4877">
            <v>103.21</v>
          </cell>
          <cell r="K4877">
            <v>0</v>
          </cell>
          <cell r="L4877">
            <v>924.79</v>
          </cell>
        </row>
        <row r="4878">
          <cell r="A4878" t="str">
            <v>81209907 U</v>
          </cell>
          <cell r="B4878">
            <v>12</v>
          </cell>
          <cell r="C4878" t="str">
            <v>81209907 USD</v>
          </cell>
          <cell r="D4878" t="str">
            <v>Contribución Especial para la Seguridad Ciudadana y Convivencia</v>
          </cell>
          <cell r="E4878">
            <v>24642.43</v>
          </cell>
          <cell r="F4878">
            <v>2301.4899999999998</v>
          </cell>
          <cell r="G4878">
            <v>0</v>
          </cell>
          <cell r="H4878">
            <v>26943.919999999998</v>
          </cell>
          <cell r="I4878">
            <v>24642.43</v>
          </cell>
          <cell r="J4878">
            <v>2301.4899999999998</v>
          </cell>
          <cell r="K4878">
            <v>0</v>
          </cell>
          <cell r="L4878">
            <v>26943.919999999998</v>
          </cell>
        </row>
        <row r="4879">
          <cell r="A4879" t="str">
            <v>8120990700</v>
          </cell>
          <cell r="B4879">
            <v>18</v>
          </cell>
          <cell r="C4879" t="str">
            <v>81209907USD-191-00</v>
          </cell>
          <cell r="D4879" t="str">
            <v>Contribución Especial para la Seguridad Ciudadana y Convivencia (Otros, Gastos)</v>
          </cell>
          <cell r="E4879">
            <v>24599.85</v>
          </cell>
          <cell r="F4879">
            <v>2301.4899999999998</v>
          </cell>
          <cell r="G4879">
            <v>0</v>
          </cell>
          <cell r="H4879">
            <v>26901.34</v>
          </cell>
          <cell r="I4879">
            <v>24599.85</v>
          </cell>
          <cell r="J4879">
            <v>2301.4899999999998</v>
          </cell>
          <cell r="K4879">
            <v>0</v>
          </cell>
          <cell r="L4879">
            <v>26901.34</v>
          </cell>
        </row>
        <row r="4880">
          <cell r="A4880" t="str">
            <v>8120990723</v>
          </cell>
          <cell r="B4880">
            <v>18</v>
          </cell>
          <cell r="C4880" t="str">
            <v>81209907USD-191-23</v>
          </cell>
          <cell r="D4880" t="str">
            <v>Contribución Especial para la Seguridad Ciudadana y Convivencia (Otros, Gastos)</v>
          </cell>
          <cell r="E4880">
            <v>42.58</v>
          </cell>
          <cell r="F4880">
            <v>0</v>
          </cell>
          <cell r="G4880">
            <v>0</v>
          </cell>
          <cell r="H4880">
            <v>42.58</v>
          </cell>
          <cell r="I4880">
            <v>42.58</v>
          </cell>
          <cell r="J4880">
            <v>0</v>
          </cell>
          <cell r="K4880">
            <v>0</v>
          </cell>
          <cell r="L4880">
            <v>42.58</v>
          </cell>
        </row>
        <row r="4881">
          <cell r="A4881" t="str">
            <v>8120999901</v>
          </cell>
          <cell r="B4881">
            <v>14</v>
          </cell>
          <cell r="C4881" t="str">
            <v>8120999901 USD</v>
          </cell>
          <cell r="D4881" t="str">
            <v>Parqueo</v>
          </cell>
          <cell r="E4881">
            <v>9008.65</v>
          </cell>
          <cell r="F4881">
            <v>930.95</v>
          </cell>
          <cell r="G4881">
            <v>809.6</v>
          </cell>
          <cell r="H4881">
            <v>9130</v>
          </cell>
          <cell r="I4881">
            <v>9008.65</v>
          </cell>
          <cell r="J4881">
            <v>930.95</v>
          </cell>
          <cell r="K4881">
            <v>809.6</v>
          </cell>
          <cell r="L4881">
            <v>9130</v>
          </cell>
        </row>
        <row r="4882">
          <cell r="A4882" t="str">
            <v>812099990001</v>
          </cell>
          <cell r="B4882">
            <v>20</v>
          </cell>
          <cell r="C4882" t="str">
            <v>8120999901USD-208-00</v>
          </cell>
          <cell r="D4882" t="str">
            <v>Parqueo (Alquileres (III) - Parkeos)</v>
          </cell>
          <cell r="E4882">
            <v>485.5</v>
          </cell>
          <cell r="F4882">
            <v>16.25</v>
          </cell>
          <cell r="G4882">
            <v>0</v>
          </cell>
          <cell r="H4882">
            <v>501.75</v>
          </cell>
          <cell r="I4882">
            <v>485.5</v>
          </cell>
          <cell r="J4882">
            <v>16.25</v>
          </cell>
          <cell r="K4882">
            <v>0</v>
          </cell>
          <cell r="L4882">
            <v>501.75</v>
          </cell>
        </row>
        <row r="4883">
          <cell r="A4883" t="str">
            <v>812099990101</v>
          </cell>
          <cell r="B4883">
            <v>20</v>
          </cell>
          <cell r="C4883" t="str">
            <v>8120999901USD-208-01</v>
          </cell>
          <cell r="D4883" t="str">
            <v>Parqueo (Alquileres (III) - Parkeos)</v>
          </cell>
          <cell r="E4883">
            <v>1.5</v>
          </cell>
          <cell r="F4883">
            <v>0</v>
          </cell>
          <cell r="G4883">
            <v>0</v>
          </cell>
          <cell r="H4883">
            <v>1.5</v>
          </cell>
          <cell r="I4883">
            <v>1.5</v>
          </cell>
          <cell r="J4883">
            <v>0</v>
          </cell>
          <cell r="K4883">
            <v>0</v>
          </cell>
          <cell r="L4883">
            <v>1.5</v>
          </cell>
        </row>
        <row r="4884">
          <cell r="A4884" t="str">
            <v>812099990201</v>
          </cell>
          <cell r="B4884">
            <v>20</v>
          </cell>
          <cell r="C4884" t="str">
            <v>8120999901USD-208-02</v>
          </cell>
          <cell r="D4884" t="str">
            <v>Parqueo (Alquileres (III) - Parkeos)</v>
          </cell>
          <cell r="E4884">
            <v>7910.65</v>
          </cell>
          <cell r="F4884">
            <v>0</v>
          </cell>
          <cell r="G4884">
            <v>809.6</v>
          </cell>
          <cell r="H4884">
            <v>7101.05</v>
          </cell>
          <cell r="I4884">
            <v>7910.65</v>
          </cell>
          <cell r="J4884">
            <v>0</v>
          </cell>
          <cell r="K4884">
            <v>809.6</v>
          </cell>
          <cell r="L4884">
            <v>7101.05</v>
          </cell>
        </row>
        <row r="4885">
          <cell r="A4885" t="str">
            <v>812099990301</v>
          </cell>
          <cell r="B4885">
            <v>20</v>
          </cell>
          <cell r="C4885" t="str">
            <v>8120999901USD-208-03</v>
          </cell>
          <cell r="D4885" t="str">
            <v>Parqueo (Alquileres (III) - Parkeos)</v>
          </cell>
          <cell r="E4885">
            <v>1</v>
          </cell>
          <cell r="F4885">
            <v>0</v>
          </cell>
          <cell r="G4885">
            <v>0</v>
          </cell>
          <cell r="H4885">
            <v>1</v>
          </cell>
          <cell r="I4885">
            <v>1</v>
          </cell>
          <cell r="J4885">
            <v>0</v>
          </cell>
          <cell r="K4885">
            <v>0</v>
          </cell>
          <cell r="L4885">
            <v>1</v>
          </cell>
        </row>
        <row r="4886">
          <cell r="A4886" t="str">
            <v>812099990401</v>
          </cell>
          <cell r="B4886">
            <v>20</v>
          </cell>
          <cell r="C4886" t="str">
            <v>8120999901USD-208-04</v>
          </cell>
          <cell r="D4886" t="str">
            <v>Parqueo (Alquileres (III) - Parkeos)</v>
          </cell>
          <cell r="E4886">
            <v>569</v>
          </cell>
          <cell r="F4886">
            <v>914.7</v>
          </cell>
          <cell r="G4886">
            <v>0</v>
          </cell>
          <cell r="H4886">
            <v>1483.7</v>
          </cell>
          <cell r="I4886">
            <v>569</v>
          </cell>
          <cell r="J4886">
            <v>914.7</v>
          </cell>
          <cell r="K4886">
            <v>0</v>
          </cell>
          <cell r="L4886">
            <v>1483.7</v>
          </cell>
        </row>
        <row r="4887">
          <cell r="A4887" t="str">
            <v>812099990701</v>
          </cell>
          <cell r="B4887">
            <v>20</v>
          </cell>
          <cell r="C4887" t="str">
            <v>8120999901USD-208-07</v>
          </cell>
          <cell r="D4887" t="str">
            <v>Parqueo (Alquileres (III) - Parkeos)</v>
          </cell>
          <cell r="E4887">
            <v>39</v>
          </cell>
          <cell r="F4887">
            <v>0</v>
          </cell>
          <cell r="G4887">
            <v>0</v>
          </cell>
          <cell r="H4887">
            <v>39</v>
          </cell>
          <cell r="I4887">
            <v>39</v>
          </cell>
          <cell r="J4887">
            <v>0</v>
          </cell>
          <cell r="K4887">
            <v>0</v>
          </cell>
          <cell r="L4887">
            <v>39</v>
          </cell>
        </row>
        <row r="4888">
          <cell r="A4888" t="str">
            <v>812099991701</v>
          </cell>
          <cell r="B4888">
            <v>20</v>
          </cell>
          <cell r="C4888" t="str">
            <v>8120999901USD-208-17</v>
          </cell>
          <cell r="D4888" t="str">
            <v>Parqueo (Alquileres (III) - Parkeos)</v>
          </cell>
          <cell r="E4888">
            <v>2</v>
          </cell>
          <cell r="F4888">
            <v>0</v>
          </cell>
          <cell r="G4888">
            <v>0</v>
          </cell>
          <cell r="H4888">
            <v>2</v>
          </cell>
          <cell r="I4888">
            <v>2</v>
          </cell>
          <cell r="J4888">
            <v>0</v>
          </cell>
          <cell r="K4888">
            <v>0</v>
          </cell>
          <cell r="L4888">
            <v>2</v>
          </cell>
        </row>
        <row r="4889">
          <cell r="A4889" t="str">
            <v>8120999902</v>
          </cell>
          <cell r="B4889">
            <v>14</v>
          </cell>
          <cell r="C4889" t="str">
            <v>8120999902 USD</v>
          </cell>
          <cell r="D4889" t="str">
            <v>Servicios de Limpieza</v>
          </cell>
          <cell r="E4889">
            <v>182053.87</v>
          </cell>
          <cell r="F4889">
            <v>18105.02</v>
          </cell>
          <cell r="G4889">
            <v>0</v>
          </cell>
          <cell r="H4889">
            <v>200158.89</v>
          </cell>
          <cell r="I4889">
            <v>182053.87</v>
          </cell>
          <cell r="J4889">
            <v>18105.02</v>
          </cell>
          <cell r="K4889">
            <v>0</v>
          </cell>
          <cell r="L4889">
            <v>200158.89</v>
          </cell>
        </row>
        <row r="4890">
          <cell r="A4890" t="str">
            <v>812099990002</v>
          </cell>
          <cell r="B4890">
            <v>20</v>
          </cell>
          <cell r="C4890" t="str">
            <v>8120999902USD-640-00</v>
          </cell>
          <cell r="D4890" t="str">
            <v>Servicios de Limpieza (Servicio de Limpieza)</v>
          </cell>
          <cell r="E4890">
            <v>54405.95</v>
          </cell>
          <cell r="F4890">
            <v>5416.06</v>
          </cell>
          <cell r="G4890">
            <v>0</v>
          </cell>
          <cell r="H4890">
            <v>59822.01</v>
          </cell>
          <cell r="I4890">
            <v>54405.95</v>
          </cell>
          <cell r="J4890">
            <v>5416.06</v>
          </cell>
          <cell r="K4890">
            <v>0</v>
          </cell>
          <cell r="L4890">
            <v>59822.01</v>
          </cell>
        </row>
        <row r="4891">
          <cell r="A4891" t="str">
            <v>812099990102</v>
          </cell>
          <cell r="B4891">
            <v>20</v>
          </cell>
          <cell r="C4891" t="str">
            <v>8120999902USD-640-01</v>
          </cell>
          <cell r="D4891" t="str">
            <v>Servicios de Limpieza (Servicio de Limpieza)</v>
          </cell>
          <cell r="E4891">
            <v>5528.62</v>
          </cell>
          <cell r="F4891">
            <v>472.12</v>
          </cell>
          <cell r="G4891">
            <v>0</v>
          </cell>
          <cell r="H4891">
            <v>6000.74</v>
          </cell>
          <cell r="I4891">
            <v>5528.62</v>
          </cell>
          <cell r="J4891">
            <v>472.12</v>
          </cell>
          <cell r="K4891">
            <v>0</v>
          </cell>
          <cell r="L4891">
            <v>6000.74</v>
          </cell>
        </row>
        <row r="4892">
          <cell r="A4892" t="str">
            <v>812099990202</v>
          </cell>
          <cell r="B4892">
            <v>20</v>
          </cell>
          <cell r="C4892" t="str">
            <v>8120999902USD-640-02</v>
          </cell>
          <cell r="D4892" t="str">
            <v>Servicios de Limpieza (Servicio de Limpieza)</v>
          </cell>
          <cell r="E4892">
            <v>5141.67</v>
          </cell>
          <cell r="F4892">
            <v>491.07</v>
          </cell>
          <cell r="G4892">
            <v>0</v>
          </cell>
          <cell r="H4892">
            <v>5632.74</v>
          </cell>
          <cell r="I4892">
            <v>5141.67</v>
          </cell>
          <cell r="J4892">
            <v>491.07</v>
          </cell>
          <cell r="K4892">
            <v>0</v>
          </cell>
          <cell r="L4892">
            <v>5632.74</v>
          </cell>
        </row>
        <row r="4893">
          <cell r="A4893" t="str">
            <v>812099990302</v>
          </cell>
          <cell r="B4893">
            <v>20</v>
          </cell>
          <cell r="C4893" t="str">
            <v>8120999902USD-640-03</v>
          </cell>
          <cell r="D4893" t="str">
            <v>Servicios de Limpieza (Servicio de Limpieza)</v>
          </cell>
          <cell r="E4893">
            <v>5170.6000000000004</v>
          </cell>
          <cell r="F4893">
            <v>483.86</v>
          </cell>
          <cell r="G4893">
            <v>0</v>
          </cell>
          <cell r="H4893">
            <v>5654.46</v>
          </cell>
          <cell r="I4893">
            <v>5170.6000000000004</v>
          </cell>
          <cell r="J4893">
            <v>483.86</v>
          </cell>
          <cell r="K4893">
            <v>0</v>
          </cell>
          <cell r="L4893">
            <v>5654.46</v>
          </cell>
        </row>
        <row r="4894">
          <cell r="A4894" t="str">
            <v>812099990402</v>
          </cell>
          <cell r="B4894">
            <v>20</v>
          </cell>
          <cell r="C4894" t="str">
            <v>8120999902USD-640-04</v>
          </cell>
          <cell r="D4894" t="str">
            <v>Servicios de Limpieza (Servicio de Limpieza)</v>
          </cell>
          <cell r="E4894">
            <v>5427.32</v>
          </cell>
          <cell r="F4894">
            <v>491.07</v>
          </cell>
          <cell r="G4894">
            <v>0</v>
          </cell>
          <cell r="H4894">
            <v>5918.39</v>
          </cell>
          <cell r="I4894">
            <v>5427.32</v>
          </cell>
          <cell r="J4894">
            <v>491.07</v>
          </cell>
          <cell r="K4894">
            <v>0</v>
          </cell>
          <cell r="L4894">
            <v>5918.39</v>
          </cell>
        </row>
        <row r="4895">
          <cell r="A4895" t="str">
            <v>812099990502</v>
          </cell>
          <cell r="B4895">
            <v>20</v>
          </cell>
          <cell r="C4895" t="str">
            <v>8120999902USD-640-05</v>
          </cell>
          <cell r="D4895" t="str">
            <v>Servicios de Limpieza (Servicio de Limpieza)</v>
          </cell>
          <cell r="E4895">
            <v>5206.6899999999996</v>
          </cell>
          <cell r="F4895">
            <v>447.75</v>
          </cell>
          <cell r="G4895">
            <v>0</v>
          </cell>
          <cell r="H4895">
            <v>5654.44</v>
          </cell>
          <cell r="I4895">
            <v>5206.6899999999996</v>
          </cell>
          <cell r="J4895">
            <v>447.75</v>
          </cell>
          <cell r="K4895">
            <v>0</v>
          </cell>
          <cell r="L4895">
            <v>5654.44</v>
          </cell>
        </row>
        <row r="4896">
          <cell r="A4896" t="str">
            <v>812099990702</v>
          </cell>
          <cell r="B4896">
            <v>20</v>
          </cell>
          <cell r="C4896" t="str">
            <v>8120999902USD-640-07</v>
          </cell>
          <cell r="D4896" t="str">
            <v>Servicios de Limpieza (Servicio de Limpieza)</v>
          </cell>
          <cell r="E4896">
            <v>5918.93</v>
          </cell>
          <cell r="F4896">
            <v>479.34</v>
          </cell>
          <cell r="G4896">
            <v>0</v>
          </cell>
          <cell r="H4896">
            <v>6398.27</v>
          </cell>
          <cell r="I4896">
            <v>5918.93</v>
          </cell>
          <cell r="J4896">
            <v>479.34</v>
          </cell>
          <cell r="K4896">
            <v>0</v>
          </cell>
          <cell r="L4896">
            <v>6398.27</v>
          </cell>
        </row>
        <row r="4897">
          <cell r="A4897" t="str">
            <v>812099990802</v>
          </cell>
          <cell r="B4897">
            <v>20</v>
          </cell>
          <cell r="C4897" t="str">
            <v>8120999902USD-640-08</v>
          </cell>
          <cell r="D4897" t="str">
            <v>Servicios de Limpieza (Servicio de Limpieza)</v>
          </cell>
          <cell r="E4897">
            <v>5923.87</v>
          </cell>
          <cell r="F4897">
            <v>628.29999999999995</v>
          </cell>
          <cell r="G4897">
            <v>0</v>
          </cell>
          <cell r="H4897">
            <v>6552.17</v>
          </cell>
          <cell r="I4897">
            <v>5923.87</v>
          </cell>
          <cell r="J4897">
            <v>628.29999999999995</v>
          </cell>
          <cell r="K4897">
            <v>0</v>
          </cell>
          <cell r="L4897">
            <v>6552.17</v>
          </cell>
        </row>
        <row r="4898">
          <cell r="A4898" t="str">
            <v>812099991002</v>
          </cell>
          <cell r="B4898">
            <v>20</v>
          </cell>
          <cell r="C4898" t="str">
            <v>8120999902USD-640-10</v>
          </cell>
          <cell r="D4898" t="str">
            <v>Servicios de Limpieza (Servicio de Limpieza)</v>
          </cell>
          <cell r="E4898">
            <v>5213.33</v>
          </cell>
          <cell r="F4898">
            <v>491.07</v>
          </cell>
          <cell r="G4898">
            <v>0</v>
          </cell>
          <cell r="H4898">
            <v>5704.4</v>
          </cell>
          <cell r="I4898">
            <v>5213.33</v>
          </cell>
          <cell r="J4898">
            <v>491.07</v>
          </cell>
          <cell r="K4898">
            <v>0</v>
          </cell>
          <cell r="L4898">
            <v>5704.4</v>
          </cell>
        </row>
        <row r="4899">
          <cell r="A4899" t="str">
            <v>812099991102</v>
          </cell>
          <cell r="B4899">
            <v>20</v>
          </cell>
          <cell r="C4899" t="str">
            <v>8120999902USD-640-11</v>
          </cell>
          <cell r="D4899" t="str">
            <v>Servicios de Limpieza (Servicio de Limpieza)</v>
          </cell>
          <cell r="E4899">
            <v>5216.63</v>
          </cell>
          <cell r="F4899">
            <v>501.91</v>
          </cell>
          <cell r="G4899">
            <v>0</v>
          </cell>
          <cell r="H4899">
            <v>5718.54</v>
          </cell>
          <cell r="I4899">
            <v>5216.63</v>
          </cell>
          <cell r="J4899">
            <v>501.91</v>
          </cell>
          <cell r="K4899">
            <v>0</v>
          </cell>
          <cell r="L4899">
            <v>5718.54</v>
          </cell>
        </row>
        <row r="4900">
          <cell r="A4900" t="str">
            <v>812099991202</v>
          </cell>
          <cell r="B4900">
            <v>20</v>
          </cell>
          <cell r="C4900" t="str">
            <v>8120999902USD-640-12</v>
          </cell>
          <cell r="D4900" t="str">
            <v>Servicios de Limpieza (Servicio de Limpieza)</v>
          </cell>
          <cell r="E4900">
            <v>5152.55</v>
          </cell>
          <cell r="F4900">
            <v>512.75</v>
          </cell>
          <cell r="G4900">
            <v>0</v>
          </cell>
          <cell r="H4900">
            <v>5665.3</v>
          </cell>
          <cell r="I4900">
            <v>5152.55</v>
          </cell>
          <cell r="J4900">
            <v>512.75</v>
          </cell>
          <cell r="K4900">
            <v>0</v>
          </cell>
          <cell r="L4900">
            <v>5665.3</v>
          </cell>
        </row>
        <row r="4901">
          <cell r="A4901" t="str">
            <v>812099991302</v>
          </cell>
          <cell r="B4901">
            <v>20</v>
          </cell>
          <cell r="C4901" t="str">
            <v>8120999902USD-640-13</v>
          </cell>
          <cell r="D4901" t="str">
            <v>Servicios de Limpieza (Servicio de Limpieza)</v>
          </cell>
          <cell r="E4901">
            <v>5313.33</v>
          </cell>
          <cell r="F4901">
            <v>523.57000000000005</v>
          </cell>
          <cell r="G4901">
            <v>0</v>
          </cell>
          <cell r="H4901">
            <v>5836.9</v>
          </cell>
          <cell r="I4901">
            <v>5313.33</v>
          </cell>
          <cell r="J4901">
            <v>523.57000000000005</v>
          </cell>
          <cell r="K4901">
            <v>0</v>
          </cell>
          <cell r="L4901">
            <v>5836.9</v>
          </cell>
        </row>
        <row r="4902">
          <cell r="A4902" t="str">
            <v>812099991702</v>
          </cell>
          <cell r="B4902">
            <v>20</v>
          </cell>
          <cell r="C4902" t="str">
            <v>8120999902USD-640-17</v>
          </cell>
          <cell r="D4902" t="str">
            <v>Servicios de Limpieza (Servicio de Limpieza)</v>
          </cell>
          <cell r="E4902">
            <v>5198.8999999999996</v>
          </cell>
          <cell r="F4902">
            <v>510.93</v>
          </cell>
          <cell r="G4902">
            <v>0</v>
          </cell>
          <cell r="H4902">
            <v>5709.83</v>
          </cell>
          <cell r="I4902">
            <v>5198.8999999999996</v>
          </cell>
          <cell r="J4902">
            <v>510.93</v>
          </cell>
          <cell r="K4902">
            <v>0</v>
          </cell>
          <cell r="L4902">
            <v>5709.83</v>
          </cell>
        </row>
        <row r="4903">
          <cell r="A4903" t="str">
            <v>812099991802</v>
          </cell>
          <cell r="B4903">
            <v>20</v>
          </cell>
          <cell r="C4903" t="str">
            <v>8120999902USD-640-18</v>
          </cell>
          <cell r="D4903" t="str">
            <v>Servicios de Limpieza (Servicio de Limpieza)</v>
          </cell>
          <cell r="E4903">
            <v>5338.89</v>
          </cell>
          <cell r="F4903">
            <v>538.03</v>
          </cell>
          <cell r="G4903">
            <v>0</v>
          </cell>
          <cell r="H4903">
            <v>5876.92</v>
          </cell>
          <cell r="I4903">
            <v>5338.89</v>
          </cell>
          <cell r="J4903">
            <v>538.03</v>
          </cell>
          <cell r="K4903">
            <v>0</v>
          </cell>
          <cell r="L4903">
            <v>5876.92</v>
          </cell>
        </row>
        <row r="4904">
          <cell r="A4904" t="str">
            <v>812099991902</v>
          </cell>
          <cell r="B4904">
            <v>20</v>
          </cell>
          <cell r="C4904" t="str">
            <v>8120999902USD-640-19</v>
          </cell>
          <cell r="D4904" t="str">
            <v>Servicios de Limpieza (Servicio de Limpieza)</v>
          </cell>
          <cell r="E4904">
            <v>5208.8900000000003</v>
          </cell>
          <cell r="F4904">
            <v>476.64</v>
          </cell>
          <cell r="G4904">
            <v>0</v>
          </cell>
          <cell r="H4904">
            <v>5685.53</v>
          </cell>
          <cell r="I4904">
            <v>5208.8900000000003</v>
          </cell>
          <cell r="J4904">
            <v>476.64</v>
          </cell>
          <cell r="K4904">
            <v>0</v>
          </cell>
          <cell r="L4904">
            <v>5685.53</v>
          </cell>
        </row>
        <row r="4905">
          <cell r="A4905" t="str">
            <v>812099992202</v>
          </cell>
          <cell r="B4905">
            <v>20</v>
          </cell>
          <cell r="C4905" t="str">
            <v>8120999902USD-640-22</v>
          </cell>
          <cell r="D4905" t="str">
            <v>Servicios de Limpieza (Servicio de Limpieza)</v>
          </cell>
          <cell r="E4905">
            <v>5211.1099999999997</v>
          </cell>
          <cell r="F4905">
            <v>510.91</v>
          </cell>
          <cell r="G4905">
            <v>0</v>
          </cell>
          <cell r="H4905">
            <v>5722.02</v>
          </cell>
          <cell r="I4905">
            <v>5211.1099999999997</v>
          </cell>
          <cell r="J4905">
            <v>510.91</v>
          </cell>
          <cell r="K4905">
            <v>0</v>
          </cell>
          <cell r="L4905">
            <v>5722.02</v>
          </cell>
        </row>
        <row r="4906">
          <cell r="A4906" t="str">
            <v>812099992302</v>
          </cell>
          <cell r="B4906">
            <v>20</v>
          </cell>
          <cell r="C4906" t="str">
            <v>8120999902USD-640-23</v>
          </cell>
          <cell r="D4906" t="str">
            <v>Servicios de Limpieza (Servicio de Limpieza)</v>
          </cell>
          <cell r="E4906">
            <v>5237.7700000000004</v>
          </cell>
          <cell r="F4906">
            <v>512.75</v>
          </cell>
          <cell r="G4906">
            <v>0</v>
          </cell>
          <cell r="H4906">
            <v>5750.52</v>
          </cell>
          <cell r="I4906">
            <v>5237.7700000000004</v>
          </cell>
          <cell r="J4906">
            <v>512.75</v>
          </cell>
          <cell r="K4906">
            <v>0</v>
          </cell>
          <cell r="L4906">
            <v>5750.52</v>
          </cell>
        </row>
        <row r="4907">
          <cell r="A4907" t="str">
            <v>812099992402</v>
          </cell>
          <cell r="B4907">
            <v>20</v>
          </cell>
          <cell r="C4907" t="str">
            <v>8120999902USD-640-24</v>
          </cell>
          <cell r="D4907" t="str">
            <v>Servicios de Limpieza (Servicio de Limpieza)</v>
          </cell>
          <cell r="E4907">
            <v>5230.54</v>
          </cell>
          <cell r="F4907">
            <v>519.97</v>
          </cell>
          <cell r="G4907">
            <v>0</v>
          </cell>
          <cell r="H4907">
            <v>5750.51</v>
          </cell>
          <cell r="I4907">
            <v>5230.54</v>
          </cell>
          <cell r="J4907">
            <v>519.97</v>
          </cell>
          <cell r="K4907">
            <v>0</v>
          </cell>
          <cell r="L4907">
            <v>5750.51</v>
          </cell>
        </row>
        <row r="4908">
          <cell r="A4908" t="str">
            <v>812099992502</v>
          </cell>
          <cell r="B4908">
            <v>20</v>
          </cell>
          <cell r="C4908" t="str">
            <v>8120999902USD-640-25</v>
          </cell>
          <cell r="D4908" t="str">
            <v>Servicios de Limpieza (Servicio de Limpieza)</v>
          </cell>
          <cell r="E4908">
            <v>5129.3900000000003</v>
          </cell>
          <cell r="F4908">
            <v>491.07</v>
          </cell>
          <cell r="G4908">
            <v>0</v>
          </cell>
          <cell r="H4908">
            <v>5620.46</v>
          </cell>
          <cell r="I4908">
            <v>5129.3900000000003</v>
          </cell>
          <cell r="J4908">
            <v>491.07</v>
          </cell>
          <cell r="K4908">
            <v>0</v>
          </cell>
          <cell r="L4908">
            <v>5620.46</v>
          </cell>
        </row>
        <row r="4909">
          <cell r="A4909" t="str">
            <v>812099992602</v>
          </cell>
          <cell r="B4909">
            <v>20</v>
          </cell>
          <cell r="C4909" t="str">
            <v>8120999902USD-640-26</v>
          </cell>
          <cell r="D4909" t="str">
            <v>Servicios de Limpieza (Servicio de Limpieza)</v>
          </cell>
          <cell r="E4909">
            <v>5237.7700000000004</v>
          </cell>
          <cell r="F4909">
            <v>512.75</v>
          </cell>
          <cell r="G4909">
            <v>0</v>
          </cell>
          <cell r="H4909">
            <v>5750.52</v>
          </cell>
          <cell r="I4909">
            <v>5237.7700000000004</v>
          </cell>
          <cell r="J4909">
            <v>512.75</v>
          </cell>
          <cell r="K4909">
            <v>0</v>
          </cell>
          <cell r="L4909">
            <v>5750.52</v>
          </cell>
        </row>
        <row r="4910">
          <cell r="A4910" t="str">
            <v>812099992702</v>
          </cell>
          <cell r="B4910">
            <v>20</v>
          </cell>
          <cell r="C4910" t="str">
            <v>8120999902USD-640-27</v>
          </cell>
          <cell r="D4910" t="str">
            <v>Servicios de Limpieza (Servicio de Limpieza)</v>
          </cell>
          <cell r="E4910">
            <v>5338.89</v>
          </cell>
          <cell r="F4910">
            <v>538.03</v>
          </cell>
          <cell r="G4910">
            <v>0</v>
          </cell>
          <cell r="H4910">
            <v>5876.92</v>
          </cell>
          <cell r="I4910">
            <v>5338.89</v>
          </cell>
          <cell r="J4910">
            <v>538.03</v>
          </cell>
          <cell r="K4910">
            <v>0</v>
          </cell>
          <cell r="L4910">
            <v>5876.92</v>
          </cell>
        </row>
        <row r="4911">
          <cell r="A4911" t="str">
            <v>812099993102</v>
          </cell>
          <cell r="B4911">
            <v>20</v>
          </cell>
          <cell r="C4911" t="str">
            <v>8120999902USD-640-31</v>
          </cell>
          <cell r="D4911" t="str">
            <v>Servicios de Limpieza (Servicio de Limpieza)</v>
          </cell>
          <cell r="E4911">
            <v>5694.44</v>
          </cell>
          <cell r="F4911">
            <v>605.19000000000005</v>
          </cell>
          <cell r="G4911">
            <v>0</v>
          </cell>
          <cell r="H4911">
            <v>6299.63</v>
          </cell>
          <cell r="I4911">
            <v>5694.44</v>
          </cell>
          <cell r="J4911">
            <v>605.19000000000005</v>
          </cell>
          <cell r="K4911">
            <v>0</v>
          </cell>
          <cell r="L4911">
            <v>6299.63</v>
          </cell>
        </row>
        <row r="4912">
          <cell r="A4912" t="str">
            <v>812099994102</v>
          </cell>
          <cell r="B4912">
            <v>20</v>
          </cell>
          <cell r="C4912" t="str">
            <v>8120999902USD-640-41</v>
          </cell>
          <cell r="D4912" t="str">
            <v>Servicios de Limpieza (Servicio de Limpieza)</v>
          </cell>
          <cell r="E4912">
            <v>5748.89</v>
          </cell>
          <cell r="F4912">
            <v>743.84</v>
          </cell>
          <cell r="G4912">
            <v>0</v>
          </cell>
          <cell r="H4912">
            <v>6492.73</v>
          </cell>
          <cell r="I4912">
            <v>5748.89</v>
          </cell>
          <cell r="J4912">
            <v>743.84</v>
          </cell>
          <cell r="K4912">
            <v>0</v>
          </cell>
          <cell r="L4912">
            <v>6492.73</v>
          </cell>
        </row>
        <row r="4913">
          <cell r="A4913" t="str">
            <v>812099995802</v>
          </cell>
          <cell r="B4913">
            <v>20</v>
          </cell>
          <cell r="C4913" t="str">
            <v>8120999902USD-640-58</v>
          </cell>
          <cell r="D4913" t="str">
            <v>Servicios de Limpieza (Servicio de Limpieza)</v>
          </cell>
          <cell r="E4913">
            <v>6392.4</v>
          </cell>
          <cell r="F4913">
            <v>603.02</v>
          </cell>
          <cell r="G4913">
            <v>0</v>
          </cell>
          <cell r="H4913">
            <v>6995.42</v>
          </cell>
          <cell r="I4913">
            <v>6392.4</v>
          </cell>
          <cell r="J4913">
            <v>603.02</v>
          </cell>
          <cell r="K4913">
            <v>0</v>
          </cell>
          <cell r="L4913">
            <v>6995.42</v>
          </cell>
        </row>
        <row r="4914">
          <cell r="A4914" t="str">
            <v>812099995902</v>
          </cell>
          <cell r="B4914">
            <v>20</v>
          </cell>
          <cell r="C4914" t="str">
            <v>8120999902USD-640-59</v>
          </cell>
          <cell r="D4914" t="str">
            <v>Servicios de Limpieza (Servicio de Limpieza)</v>
          </cell>
          <cell r="E4914">
            <v>3466.5</v>
          </cell>
          <cell r="F4914">
            <v>603.02</v>
          </cell>
          <cell r="G4914">
            <v>0</v>
          </cell>
          <cell r="H4914">
            <v>4069.52</v>
          </cell>
          <cell r="I4914">
            <v>3466.5</v>
          </cell>
          <cell r="J4914">
            <v>603.02</v>
          </cell>
          <cell r="K4914">
            <v>0</v>
          </cell>
          <cell r="L4914">
            <v>4069.52</v>
          </cell>
        </row>
        <row r="4915">
          <cell r="A4915" t="str">
            <v>8120999903</v>
          </cell>
          <cell r="B4915">
            <v>14</v>
          </cell>
          <cell r="C4915" t="str">
            <v>8120999903 USD</v>
          </cell>
          <cell r="D4915" t="str">
            <v>Servicios de Correspondencia</v>
          </cell>
          <cell r="E4915">
            <v>54922.17</v>
          </cell>
          <cell r="F4915">
            <v>7722.15</v>
          </cell>
          <cell r="G4915">
            <v>300</v>
          </cell>
          <cell r="H4915">
            <v>62344.32</v>
          </cell>
          <cell r="I4915">
            <v>54922.17</v>
          </cell>
          <cell r="J4915">
            <v>7722.15</v>
          </cell>
          <cell r="K4915">
            <v>300</v>
          </cell>
          <cell r="L4915">
            <v>62344.32</v>
          </cell>
        </row>
        <row r="4916">
          <cell r="A4916" t="str">
            <v>812099990003</v>
          </cell>
          <cell r="B4916">
            <v>20</v>
          </cell>
          <cell r="C4916" t="str">
            <v>8120999903USD-237-00</v>
          </cell>
          <cell r="D4916" t="str">
            <v>Servicios de Correspondencia (Servicios de Correspondencia)</v>
          </cell>
          <cell r="E4916">
            <v>19873.740000000002</v>
          </cell>
          <cell r="F4916">
            <v>4717.43</v>
          </cell>
          <cell r="G4916">
            <v>300</v>
          </cell>
          <cell r="H4916">
            <v>24291.17</v>
          </cell>
          <cell r="I4916">
            <v>19873.740000000002</v>
          </cell>
          <cell r="J4916">
            <v>4717.43</v>
          </cell>
          <cell r="K4916">
            <v>300</v>
          </cell>
          <cell r="L4916">
            <v>24291.17</v>
          </cell>
        </row>
        <row r="4917">
          <cell r="A4917" t="str">
            <v>812099990103</v>
          </cell>
          <cell r="B4917">
            <v>20</v>
          </cell>
          <cell r="C4917" t="str">
            <v>8120999903USD-237-01</v>
          </cell>
          <cell r="D4917" t="str">
            <v>Servicios de Correspondencia (Servicios de Correspondencia)</v>
          </cell>
          <cell r="E4917">
            <v>1472.84</v>
          </cell>
          <cell r="F4917">
            <v>127.8</v>
          </cell>
          <cell r="G4917">
            <v>0</v>
          </cell>
          <cell r="H4917">
            <v>1600.64</v>
          </cell>
          <cell r="I4917">
            <v>1472.84</v>
          </cell>
          <cell r="J4917">
            <v>127.8</v>
          </cell>
          <cell r="K4917">
            <v>0</v>
          </cell>
          <cell r="L4917">
            <v>1600.64</v>
          </cell>
        </row>
        <row r="4918">
          <cell r="A4918" t="str">
            <v>812099990203</v>
          </cell>
          <cell r="B4918">
            <v>20</v>
          </cell>
          <cell r="C4918" t="str">
            <v>8120999903USD-237-02</v>
          </cell>
          <cell r="D4918" t="str">
            <v>Servicios de Correspondencia (Servicios de Correspondencia)</v>
          </cell>
          <cell r="E4918">
            <v>1475.68</v>
          </cell>
          <cell r="F4918">
            <v>127.8</v>
          </cell>
          <cell r="G4918">
            <v>0</v>
          </cell>
          <cell r="H4918">
            <v>1603.48</v>
          </cell>
          <cell r="I4918">
            <v>1475.68</v>
          </cell>
          <cell r="J4918">
            <v>127.8</v>
          </cell>
          <cell r="K4918">
            <v>0</v>
          </cell>
          <cell r="L4918">
            <v>1603.48</v>
          </cell>
        </row>
        <row r="4919">
          <cell r="A4919" t="str">
            <v>812099990303</v>
          </cell>
          <cell r="B4919">
            <v>20</v>
          </cell>
          <cell r="C4919" t="str">
            <v>8120999903USD-237-03</v>
          </cell>
          <cell r="D4919" t="str">
            <v>Servicios de Correspondencia (Servicios de Correspondencia)</v>
          </cell>
          <cell r="E4919">
            <v>1484.2</v>
          </cell>
          <cell r="F4919">
            <v>124.96</v>
          </cell>
          <cell r="G4919">
            <v>0</v>
          </cell>
          <cell r="H4919">
            <v>1609.16</v>
          </cell>
          <cell r="I4919">
            <v>1484.2</v>
          </cell>
          <cell r="J4919">
            <v>124.96</v>
          </cell>
          <cell r="K4919">
            <v>0</v>
          </cell>
          <cell r="L4919">
            <v>1609.16</v>
          </cell>
        </row>
        <row r="4920">
          <cell r="A4920" t="str">
            <v>812099990403</v>
          </cell>
          <cell r="B4920">
            <v>20</v>
          </cell>
          <cell r="C4920" t="str">
            <v>8120999903USD-237-04</v>
          </cell>
          <cell r="D4920" t="str">
            <v>Servicios de Correspondencia (Servicios de Correspondencia)</v>
          </cell>
          <cell r="E4920">
            <v>1434.2</v>
          </cell>
          <cell r="F4920">
            <v>122.12</v>
          </cell>
          <cell r="G4920">
            <v>0</v>
          </cell>
          <cell r="H4920">
            <v>1556.32</v>
          </cell>
          <cell r="I4920">
            <v>1434.2</v>
          </cell>
          <cell r="J4920">
            <v>122.12</v>
          </cell>
          <cell r="K4920">
            <v>0</v>
          </cell>
          <cell r="L4920">
            <v>1556.32</v>
          </cell>
        </row>
        <row r="4921">
          <cell r="A4921" t="str">
            <v>812099990503</v>
          </cell>
          <cell r="B4921">
            <v>20</v>
          </cell>
          <cell r="C4921" t="str">
            <v>8120999903USD-237-05</v>
          </cell>
          <cell r="D4921" t="str">
            <v>Servicios de Correspondencia (Servicios de Correspondencia)</v>
          </cell>
          <cell r="E4921">
            <v>1470</v>
          </cell>
          <cell r="F4921">
            <v>113.6</v>
          </cell>
          <cell r="G4921">
            <v>0</v>
          </cell>
          <cell r="H4921">
            <v>1583.6</v>
          </cell>
          <cell r="I4921">
            <v>1470</v>
          </cell>
          <cell r="J4921">
            <v>113.6</v>
          </cell>
          <cell r="K4921">
            <v>0</v>
          </cell>
          <cell r="L4921">
            <v>1583.6</v>
          </cell>
        </row>
        <row r="4922">
          <cell r="A4922" t="str">
            <v>812099990703</v>
          </cell>
          <cell r="B4922">
            <v>20</v>
          </cell>
          <cell r="C4922" t="str">
            <v>8120999903USD-237-07</v>
          </cell>
          <cell r="D4922" t="str">
            <v>Servicios de Correspondencia (Servicios de Correspondencia)</v>
          </cell>
          <cell r="E4922">
            <v>1478.52</v>
          </cell>
          <cell r="F4922">
            <v>127.8</v>
          </cell>
          <cell r="G4922">
            <v>0</v>
          </cell>
          <cell r="H4922">
            <v>1606.32</v>
          </cell>
          <cell r="I4922">
            <v>1478.52</v>
          </cell>
          <cell r="J4922">
            <v>127.8</v>
          </cell>
          <cell r="K4922">
            <v>0</v>
          </cell>
          <cell r="L4922">
            <v>1606.32</v>
          </cell>
        </row>
        <row r="4923">
          <cell r="A4923" t="str">
            <v>812099990803</v>
          </cell>
          <cell r="B4923">
            <v>20</v>
          </cell>
          <cell r="C4923" t="str">
            <v>8120999903USD-237-08</v>
          </cell>
          <cell r="D4923" t="str">
            <v>Servicios de Correspondencia (Servicios de Correspondencia)</v>
          </cell>
          <cell r="E4923">
            <v>1489.88</v>
          </cell>
          <cell r="F4923">
            <v>124.96</v>
          </cell>
          <cell r="G4923">
            <v>0</v>
          </cell>
          <cell r="H4923">
            <v>1614.84</v>
          </cell>
          <cell r="I4923">
            <v>1489.88</v>
          </cell>
          <cell r="J4923">
            <v>124.96</v>
          </cell>
          <cell r="K4923">
            <v>0</v>
          </cell>
          <cell r="L4923">
            <v>1614.84</v>
          </cell>
        </row>
        <row r="4924">
          <cell r="A4924" t="str">
            <v>812099991003</v>
          </cell>
          <cell r="B4924">
            <v>20</v>
          </cell>
          <cell r="C4924" t="str">
            <v>8120999903USD-237-10</v>
          </cell>
          <cell r="D4924" t="str">
            <v>Servicios de Correspondencia (Servicios de Correspondencia)</v>
          </cell>
          <cell r="E4924">
            <v>1455.8</v>
          </cell>
          <cell r="F4924">
            <v>124.96</v>
          </cell>
          <cell r="G4924">
            <v>0</v>
          </cell>
          <cell r="H4924">
            <v>1580.76</v>
          </cell>
          <cell r="I4924">
            <v>1455.8</v>
          </cell>
          <cell r="J4924">
            <v>124.96</v>
          </cell>
          <cell r="K4924">
            <v>0</v>
          </cell>
          <cell r="L4924">
            <v>1580.76</v>
          </cell>
        </row>
        <row r="4925">
          <cell r="A4925" t="str">
            <v>812099991103</v>
          </cell>
          <cell r="B4925">
            <v>20</v>
          </cell>
          <cell r="C4925" t="str">
            <v>8120999903USD-237-11</v>
          </cell>
          <cell r="D4925" t="str">
            <v>Servicios de Correspondencia (Servicios de Correspondencia)</v>
          </cell>
          <cell r="E4925">
            <v>1478.52</v>
          </cell>
          <cell r="F4925">
            <v>124.96</v>
          </cell>
          <cell r="G4925">
            <v>0</v>
          </cell>
          <cell r="H4925">
            <v>1603.48</v>
          </cell>
          <cell r="I4925">
            <v>1478.52</v>
          </cell>
          <cell r="J4925">
            <v>124.96</v>
          </cell>
          <cell r="K4925">
            <v>0</v>
          </cell>
          <cell r="L4925">
            <v>1603.48</v>
          </cell>
        </row>
        <row r="4926">
          <cell r="A4926" t="str">
            <v>812099991203</v>
          </cell>
          <cell r="B4926">
            <v>20</v>
          </cell>
          <cell r="C4926" t="str">
            <v>8120999903USD-237-12</v>
          </cell>
          <cell r="D4926" t="str">
            <v>Servicios de Correspondencia (Servicios de Correspondencia)</v>
          </cell>
          <cell r="E4926">
            <v>2106.9499999999998</v>
          </cell>
          <cell r="F4926">
            <v>127.8</v>
          </cell>
          <cell r="G4926">
            <v>0</v>
          </cell>
          <cell r="H4926">
            <v>2234.75</v>
          </cell>
          <cell r="I4926">
            <v>2106.9499999999998</v>
          </cell>
          <cell r="J4926">
            <v>127.8</v>
          </cell>
          <cell r="K4926">
            <v>0</v>
          </cell>
          <cell r="L4926">
            <v>2234.75</v>
          </cell>
        </row>
        <row r="4927">
          <cell r="A4927" t="str">
            <v>812099991303</v>
          </cell>
          <cell r="B4927">
            <v>20</v>
          </cell>
          <cell r="C4927" t="str">
            <v>8120999903USD-237-13</v>
          </cell>
          <cell r="D4927" t="str">
            <v>Servicios de Correspondencia (Servicios de Correspondencia)</v>
          </cell>
          <cell r="E4927">
            <v>1475.68</v>
          </cell>
          <cell r="F4927">
            <v>127.8</v>
          </cell>
          <cell r="G4927">
            <v>0</v>
          </cell>
          <cell r="H4927">
            <v>1603.48</v>
          </cell>
          <cell r="I4927">
            <v>1475.68</v>
          </cell>
          <cell r="J4927">
            <v>127.8</v>
          </cell>
          <cell r="K4927">
            <v>0</v>
          </cell>
          <cell r="L4927">
            <v>1603.48</v>
          </cell>
        </row>
        <row r="4928">
          <cell r="A4928" t="str">
            <v>812099991703</v>
          </cell>
          <cell r="B4928">
            <v>20</v>
          </cell>
          <cell r="C4928" t="str">
            <v>8120999903USD-237-17</v>
          </cell>
          <cell r="D4928" t="str">
            <v>Servicios de Correspondencia (Servicios de Correspondencia)</v>
          </cell>
          <cell r="E4928">
            <v>1475.68</v>
          </cell>
          <cell r="F4928">
            <v>127.8</v>
          </cell>
          <cell r="G4928">
            <v>0</v>
          </cell>
          <cell r="H4928">
            <v>1603.48</v>
          </cell>
          <cell r="I4928">
            <v>1475.68</v>
          </cell>
          <cell r="J4928">
            <v>127.8</v>
          </cell>
          <cell r="K4928">
            <v>0</v>
          </cell>
          <cell r="L4928">
            <v>1603.48</v>
          </cell>
        </row>
        <row r="4929">
          <cell r="A4929" t="str">
            <v>812099991803</v>
          </cell>
          <cell r="B4929">
            <v>20</v>
          </cell>
          <cell r="C4929" t="str">
            <v>8120999903USD-237-18</v>
          </cell>
          <cell r="D4929" t="str">
            <v>Servicios de Correspondencia (Servicios de Correspondencia)</v>
          </cell>
          <cell r="E4929">
            <v>1484.2</v>
          </cell>
          <cell r="F4929">
            <v>127.8</v>
          </cell>
          <cell r="G4929">
            <v>0</v>
          </cell>
          <cell r="H4929">
            <v>1612</v>
          </cell>
          <cell r="I4929">
            <v>1484.2</v>
          </cell>
          <cell r="J4929">
            <v>127.8</v>
          </cell>
          <cell r="K4929">
            <v>0</v>
          </cell>
          <cell r="L4929">
            <v>1612</v>
          </cell>
        </row>
        <row r="4930">
          <cell r="A4930" t="str">
            <v>812099991903</v>
          </cell>
          <cell r="B4930">
            <v>20</v>
          </cell>
          <cell r="C4930" t="str">
            <v>8120999903USD-237-19</v>
          </cell>
          <cell r="D4930" t="str">
            <v>Servicios de Correspondencia (Servicios de Correspondencia)</v>
          </cell>
          <cell r="E4930">
            <v>1481.36</v>
          </cell>
          <cell r="F4930">
            <v>124.96</v>
          </cell>
          <cell r="G4930">
            <v>0</v>
          </cell>
          <cell r="H4930">
            <v>1606.32</v>
          </cell>
          <cell r="I4930">
            <v>1481.36</v>
          </cell>
          <cell r="J4930">
            <v>124.96</v>
          </cell>
          <cell r="K4930">
            <v>0</v>
          </cell>
          <cell r="L4930">
            <v>1606.32</v>
          </cell>
        </row>
        <row r="4931">
          <cell r="A4931" t="str">
            <v>812099992203</v>
          </cell>
          <cell r="B4931">
            <v>20</v>
          </cell>
          <cell r="C4931" t="str">
            <v>8120999903USD-237-22</v>
          </cell>
          <cell r="D4931" t="str">
            <v>Servicios de Correspondencia (Servicios de Correspondencia)</v>
          </cell>
          <cell r="E4931">
            <v>1484.2</v>
          </cell>
          <cell r="F4931">
            <v>127.8</v>
          </cell>
          <cell r="G4931">
            <v>0</v>
          </cell>
          <cell r="H4931">
            <v>1612</v>
          </cell>
          <cell r="I4931">
            <v>1484.2</v>
          </cell>
          <cell r="J4931">
            <v>127.8</v>
          </cell>
          <cell r="K4931">
            <v>0</v>
          </cell>
          <cell r="L4931">
            <v>1612</v>
          </cell>
        </row>
        <row r="4932">
          <cell r="A4932" t="str">
            <v>812099992303</v>
          </cell>
          <cell r="B4932">
            <v>20</v>
          </cell>
          <cell r="C4932" t="str">
            <v>8120999903USD-237-23</v>
          </cell>
          <cell r="D4932" t="str">
            <v>Servicios de Correspondencia (Servicios de Correspondencia)</v>
          </cell>
          <cell r="E4932">
            <v>1481.36</v>
          </cell>
          <cell r="F4932">
            <v>122.12</v>
          </cell>
          <cell r="G4932">
            <v>0</v>
          </cell>
          <cell r="H4932">
            <v>1603.48</v>
          </cell>
          <cell r="I4932">
            <v>1481.36</v>
          </cell>
          <cell r="J4932">
            <v>122.12</v>
          </cell>
          <cell r="K4932">
            <v>0</v>
          </cell>
          <cell r="L4932">
            <v>1603.48</v>
          </cell>
        </row>
        <row r="4933">
          <cell r="A4933" t="str">
            <v>812099992403</v>
          </cell>
          <cell r="B4933">
            <v>20</v>
          </cell>
          <cell r="C4933" t="str">
            <v>8120999903USD-237-24</v>
          </cell>
          <cell r="D4933" t="str">
            <v>Servicios de Correspondencia (Servicios de Correspondencia)</v>
          </cell>
          <cell r="E4933">
            <v>1475.68</v>
          </cell>
          <cell r="F4933">
            <v>127.8</v>
          </cell>
          <cell r="G4933">
            <v>0</v>
          </cell>
          <cell r="H4933">
            <v>1603.48</v>
          </cell>
          <cell r="I4933">
            <v>1475.68</v>
          </cell>
          <cell r="J4933">
            <v>127.8</v>
          </cell>
          <cell r="K4933">
            <v>0</v>
          </cell>
          <cell r="L4933">
            <v>1603.48</v>
          </cell>
        </row>
        <row r="4934">
          <cell r="A4934" t="str">
            <v>812099992503</v>
          </cell>
          <cell r="B4934">
            <v>20</v>
          </cell>
          <cell r="C4934" t="str">
            <v>8120999903USD-237-25</v>
          </cell>
          <cell r="D4934" t="str">
            <v>Servicios de Correspondencia (Servicios de Correspondencia)</v>
          </cell>
          <cell r="E4934">
            <v>1481.36</v>
          </cell>
          <cell r="F4934">
            <v>124.96</v>
          </cell>
          <cell r="G4934">
            <v>0</v>
          </cell>
          <cell r="H4934">
            <v>1606.32</v>
          </cell>
          <cell r="I4934">
            <v>1481.36</v>
          </cell>
          <cell r="J4934">
            <v>124.96</v>
          </cell>
          <cell r="K4934">
            <v>0</v>
          </cell>
          <cell r="L4934">
            <v>1606.32</v>
          </cell>
        </row>
        <row r="4935">
          <cell r="A4935" t="str">
            <v>812099992603</v>
          </cell>
          <cell r="B4935">
            <v>20</v>
          </cell>
          <cell r="C4935" t="str">
            <v>8120999903USD-237-26</v>
          </cell>
          <cell r="D4935" t="str">
            <v>Servicios de Correspondencia (Servicios de Correspondencia)</v>
          </cell>
          <cell r="E4935">
            <v>1481.36</v>
          </cell>
          <cell r="F4935">
            <v>127.8</v>
          </cell>
          <cell r="G4935">
            <v>0</v>
          </cell>
          <cell r="H4935">
            <v>1609.16</v>
          </cell>
          <cell r="I4935">
            <v>1481.36</v>
          </cell>
          <cell r="J4935">
            <v>127.8</v>
          </cell>
          <cell r="K4935">
            <v>0</v>
          </cell>
          <cell r="L4935">
            <v>1609.16</v>
          </cell>
        </row>
        <row r="4936">
          <cell r="A4936" t="str">
            <v>812099992703</v>
          </cell>
          <cell r="B4936">
            <v>20</v>
          </cell>
          <cell r="C4936" t="str">
            <v>8120999903USD-237-27</v>
          </cell>
          <cell r="D4936" t="str">
            <v>Servicios de Correspondencia (Servicios de Correspondencia)</v>
          </cell>
          <cell r="E4936">
            <v>1478.52</v>
          </cell>
          <cell r="F4936">
            <v>127.8</v>
          </cell>
          <cell r="G4936">
            <v>0</v>
          </cell>
          <cell r="H4936">
            <v>1606.32</v>
          </cell>
          <cell r="I4936">
            <v>1478.52</v>
          </cell>
          <cell r="J4936">
            <v>127.8</v>
          </cell>
          <cell r="K4936">
            <v>0</v>
          </cell>
          <cell r="L4936">
            <v>1606.32</v>
          </cell>
        </row>
        <row r="4937">
          <cell r="A4937" t="str">
            <v>812099993103</v>
          </cell>
          <cell r="B4937">
            <v>20</v>
          </cell>
          <cell r="C4937" t="str">
            <v>8120999903USD-237-31</v>
          </cell>
          <cell r="D4937" t="str">
            <v>Servicios de Correspondencia (Servicios de Correspondencia)</v>
          </cell>
          <cell r="E4937">
            <v>1458.64</v>
          </cell>
          <cell r="F4937">
            <v>122.12</v>
          </cell>
          <cell r="G4937">
            <v>0</v>
          </cell>
          <cell r="H4937">
            <v>1580.76</v>
          </cell>
          <cell r="I4937">
            <v>1458.64</v>
          </cell>
          <cell r="J4937">
            <v>122.12</v>
          </cell>
          <cell r="K4937">
            <v>0</v>
          </cell>
          <cell r="L4937">
            <v>1580.76</v>
          </cell>
        </row>
        <row r="4938">
          <cell r="A4938" t="str">
            <v>812099994103</v>
          </cell>
          <cell r="B4938">
            <v>20</v>
          </cell>
          <cell r="C4938" t="str">
            <v>8120999903USD-237-41</v>
          </cell>
          <cell r="D4938" t="str">
            <v>Servicios de Correspondencia (Servicios de Correspondencia)</v>
          </cell>
          <cell r="E4938">
            <v>1376.28</v>
          </cell>
          <cell r="F4938">
            <v>127.8</v>
          </cell>
          <cell r="G4938">
            <v>0</v>
          </cell>
          <cell r="H4938">
            <v>1504.08</v>
          </cell>
          <cell r="I4938">
            <v>1376.28</v>
          </cell>
          <cell r="J4938">
            <v>127.8</v>
          </cell>
          <cell r="K4938">
            <v>0</v>
          </cell>
          <cell r="L4938">
            <v>1504.08</v>
          </cell>
        </row>
        <row r="4939">
          <cell r="A4939" t="str">
            <v>812099995803</v>
          </cell>
          <cell r="B4939">
            <v>20</v>
          </cell>
          <cell r="C4939" t="str">
            <v>8120999903USD-237-58</v>
          </cell>
          <cell r="D4939" t="str">
            <v>Servicios de Correspondencia (Servicios de Correspondencia)</v>
          </cell>
          <cell r="E4939">
            <v>1295.04</v>
          </cell>
          <cell r="F4939">
            <v>116.44</v>
          </cell>
          <cell r="G4939">
            <v>0</v>
          </cell>
          <cell r="H4939">
            <v>1411.48</v>
          </cell>
          <cell r="I4939">
            <v>1295.04</v>
          </cell>
          <cell r="J4939">
            <v>116.44</v>
          </cell>
          <cell r="K4939">
            <v>0</v>
          </cell>
          <cell r="L4939">
            <v>1411.48</v>
          </cell>
        </row>
        <row r="4940">
          <cell r="A4940" t="str">
            <v>812099995903</v>
          </cell>
          <cell r="B4940">
            <v>20</v>
          </cell>
          <cell r="C4940" t="str">
            <v>8120999903USD-237-59</v>
          </cell>
          <cell r="D4940" t="str">
            <v>Servicios de Correspondencia (Servicios de Correspondencia)</v>
          </cell>
          <cell r="E4940">
            <v>772.48</v>
          </cell>
          <cell r="F4940">
            <v>124.96</v>
          </cell>
          <cell r="G4940">
            <v>0</v>
          </cell>
          <cell r="H4940">
            <v>897.44</v>
          </cell>
          <cell r="I4940">
            <v>772.48</v>
          </cell>
          <cell r="J4940">
            <v>124.96</v>
          </cell>
          <cell r="K4940">
            <v>0</v>
          </cell>
          <cell r="L4940">
            <v>897.44</v>
          </cell>
        </row>
        <row r="4941">
          <cell r="A4941" t="str">
            <v>8120999905</v>
          </cell>
          <cell r="B4941">
            <v>14</v>
          </cell>
          <cell r="C4941" t="str">
            <v>8120999905 USD</v>
          </cell>
          <cell r="D4941" t="str">
            <v>Selección de Personal</v>
          </cell>
          <cell r="E4941">
            <v>7913.57</v>
          </cell>
          <cell r="F4941">
            <v>1761.46</v>
          </cell>
          <cell r="G4941">
            <v>0</v>
          </cell>
          <cell r="H4941">
            <v>9675.0300000000007</v>
          </cell>
          <cell r="I4941">
            <v>7913.57</v>
          </cell>
          <cell r="J4941">
            <v>1761.46</v>
          </cell>
          <cell r="K4941">
            <v>0</v>
          </cell>
          <cell r="L4941">
            <v>9675.0300000000007</v>
          </cell>
        </row>
        <row r="4942">
          <cell r="A4942" t="str">
            <v>812099990005</v>
          </cell>
          <cell r="B4942">
            <v>20</v>
          </cell>
          <cell r="C4942" t="str">
            <v>8120999905USD-643-00</v>
          </cell>
          <cell r="D4942" t="str">
            <v>Selección de Personal (Servicios por Seleccion de Personal)</v>
          </cell>
          <cell r="E4942">
            <v>7913.57</v>
          </cell>
          <cell r="F4942">
            <v>1761.46</v>
          </cell>
          <cell r="G4942">
            <v>0</v>
          </cell>
          <cell r="H4942">
            <v>9675.0300000000007</v>
          </cell>
          <cell r="I4942">
            <v>7913.57</v>
          </cell>
          <cell r="J4942">
            <v>1761.46</v>
          </cell>
          <cell r="K4942">
            <v>0</v>
          </cell>
          <cell r="L4942">
            <v>9675.0300000000007</v>
          </cell>
        </row>
        <row r="4943">
          <cell r="A4943" t="str">
            <v>8120999906</v>
          </cell>
          <cell r="B4943">
            <v>14</v>
          </cell>
          <cell r="C4943" t="str">
            <v>8120999906 USD</v>
          </cell>
          <cell r="D4943" t="str">
            <v>Servicios Eventuales</v>
          </cell>
          <cell r="E4943">
            <v>9966.0300000000007</v>
          </cell>
          <cell r="F4943">
            <v>333.33</v>
          </cell>
          <cell r="G4943">
            <v>333.33</v>
          </cell>
          <cell r="H4943">
            <v>9966.0300000000007</v>
          </cell>
          <cell r="I4943">
            <v>9966.0300000000007</v>
          </cell>
          <cell r="J4943">
            <v>333.33</v>
          </cell>
          <cell r="K4943">
            <v>333.33</v>
          </cell>
          <cell r="L4943">
            <v>9966.0300000000007</v>
          </cell>
        </row>
        <row r="4944">
          <cell r="A4944" t="str">
            <v>812099990006</v>
          </cell>
          <cell r="B4944">
            <v>20</v>
          </cell>
          <cell r="C4944" t="str">
            <v>8120999906USD-644-00</v>
          </cell>
          <cell r="D4944" t="str">
            <v>Servicios Eventuales (Servicios Eventuales)</v>
          </cell>
          <cell r="E4944">
            <v>9966.0300000000007</v>
          </cell>
          <cell r="F4944">
            <v>333.33</v>
          </cell>
          <cell r="G4944">
            <v>333.33</v>
          </cell>
          <cell r="H4944">
            <v>9966.0300000000007</v>
          </cell>
          <cell r="I4944">
            <v>9966.0300000000007</v>
          </cell>
          <cell r="J4944">
            <v>333.33</v>
          </cell>
          <cell r="K4944">
            <v>333.33</v>
          </cell>
          <cell r="L4944">
            <v>9966.0300000000007</v>
          </cell>
        </row>
        <row r="4945">
          <cell r="A4945" t="str">
            <v>8120999907</v>
          </cell>
          <cell r="B4945">
            <v>14</v>
          </cell>
          <cell r="C4945" t="str">
            <v>8120999907 USD</v>
          </cell>
          <cell r="D4945" t="str">
            <v>Consultas a burós de información crediticia</v>
          </cell>
          <cell r="E4945">
            <v>11340</v>
          </cell>
          <cell r="F4945">
            <v>2268</v>
          </cell>
          <cell r="G4945">
            <v>0</v>
          </cell>
          <cell r="H4945">
            <v>13608</v>
          </cell>
          <cell r="I4945">
            <v>11340</v>
          </cell>
          <cell r="J4945">
            <v>2268</v>
          </cell>
          <cell r="K4945">
            <v>0</v>
          </cell>
          <cell r="L4945">
            <v>13608</v>
          </cell>
        </row>
        <row r="4946">
          <cell r="A4946" t="str">
            <v>812099990007</v>
          </cell>
          <cell r="B4946">
            <v>20</v>
          </cell>
          <cell r="C4946" t="str">
            <v>8120999907USD-191-00</v>
          </cell>
          <cell r="D4946" t="str">
            <v>Consultas Procredito (Otros, Gastos)</v>
          </cell>
          <cell r="E4946">
            <v>11340</v>
          </cell>
          <cell r="F4946">
            <v>2268</v>
          </cell>
          <cell r="G4946">
            <v>0</v>
          </cell>
          <cell r="H4946">
            <v>13608</v>
          </cell>
          <cell r="I4946">
            <v>11340</v>
          </cell>
          <cell r="J4946">
            <v>2268</v>
          </cell>
          <cell r="K4946">
            <v>0</v>
          </cell>
          <cell r="L4946">
            <v>13608</v>
          </cell>
        </row>
        <row r="4947">
          <cell r="A4947" t="str">
            <v>8120999909</v>
          </cell>
          <cell r="B4947">
            <v>14</v>
          </cell>
          <cell r="C4947" t="str">
            <v>8120999909 USD</v>
          </cell>
          <cell r="D4947" t="str">
            <v>Legalización de libros</v>
          </cell>
          <cell r="E4947">
            <v>1108</v>
          </cell>
          <cell r="F4947">
            <v>0</v>
          </cell>
          <cell r="G4947">
            <v>0</v>
          </cell>
          <cell r="H4947">
            <v>1108</v>
          </cell>
          <cell r="I4947">
            <v>1108</v>
          </cell>
          <cell r="J4947">
            <v>0</v>
          </cell>
          <cell r="K4947">
            <v>0</v>
          </cell>
          <cell r="L4947">
            <v>1108</v>
          </cell>
        </row>
        <row r="4948">
          <cell r="A4948" t="str">
            <v>812099990009</v>
          </cell>
          <cell r="B4948">
            <v>20</v>
          </cell>
          <cell r="C4948" t="str">
            <v>8120999909USD-191-00</v>
          </cell>
          <cell r="D4948" t="str">
            <v>Legalización de libros (Otros, Gastos)</v>
          </cell>
          <cell r="E4948">
            <v>1108</v>
          </cell>
          <cell r="F4948">
            <v>0</v>
          </cell>
          <cell r="G4948">
            <v>0</v>
          </cell>
          <cell r="H4948">
            <v>1108</v>
          </cell>
          <cell r="I4948">
            <v>1108</v>
          </cell>
          <cell r="J4948">
            <v>0</v>
          </cell>
          <cell r="K4948">
            <v>0</v>
          </cell>
          <cell r="L4948">
            <v>1108</v>
          </cell>
        </row>
        <row r="4949">
          <cell r="A4949" t="str">
            <v>8120999910</v>
          </cell>
          <cell r="B4949">
            <v>14</v>
          </cell>
          <cell r="C4949" t="str">
            <v>8120999910 USD</v>
          </cell>
          <cell r="D4949" t="str">
            <v>Comisiones por otros servicios bancarios</v>
          </cell>
          <cell r="E4949">
            <v>34175.57</v>
          </cell>
          <cell r="F4949">
            <v>7768.51</v>
          </cell>
          <cell r="G4949">
            <v>5450</v>
          </cell>
          <cell r="H4949">
            <v>36494.080000000002</v>
          </cell>
          <cell r="I4949">
            <v>34175.57</v>
          </cell>
          <cell r="J4949">
            <v>7768.51</v>
          </cell>
          <cell r="K4949">
            <v>5450</v>
          </cell>
          <cell r="L4949">
            <v>36494.080000000002</v>
          </cell>
        </row>
        <row r="4950">
          <cell r="A4950" t="str">
            <v>812099990010</v>
          </cell>
          <cell r="B4950">
            <v>20</v>
          </cell>
          <cell r="C4950" t="str">
            <v>8120999910USD-191-00</v>
          </cell>
          <cell r="D4950" t="str">
            <v>Comisiones por otros servicios bancarios (Otros, Gastos)</v>
          </cell>
          <cell r="E4950">
            <v>34175.57</v>
          </cell>
          <cell r="F4950">
            <v>7768.51</v>
          </cell>
          <cell r="G4950">
            <v>5450</v>
          </cell>
          <cell r="H4950">
            <v>36494.080000000002</v>
          </cell>
          <cell r="I4950">
            <v>34175.57</v>
          </cell>
          <cell r="J4950">
            <v>7768.51</v>
          </cell>
          <cell r="K4950">
            <v>5450</v>
          </cell>
          <cell r="L4950">
            <v>36494.080000000002</v>
          </cell>
        </row>
        <row r="4951">
          <cell r="A4951" t="str">
            <v>8120999911</v>
          </cell>
          <cell r="B4951">
            <v>14</v>
          </cell>
          <cell r="C4951" t="str">
            <v>8120999911 USD</v>
          </cell>
          <cell r="D4951" t="str">
            <v>Otros Gastos por impuestos</v>
          </cell>
          <cell r="E4951">
            <v>44441.16</v>
          </cell>
          <cell r="F4951">
            <v>6054.25</v>
          </cell>
          <cell r="G4951">
            <v>3522</v>
          </cell>
          <cell r="H4951">
            <v>46973.41</v>
          </cell>
          <cell r="I4951">
            <v>44441.16</v>
          </cell>
          <cell r="J4951">
            <v>6054.25</v>
          </cell>
          <cell r="K4951">
            <v>3522</v>
          </cell>
          <cell r="L4951">
            <v>46973.41</v>
          </cell>
        </row>
        <row r="4952">
          <cell r="A4952" t="str">
            <v>812099990011</v>
          </cell>
          <cell r="B4952">
            <v>20</v>
          </cell>
          <cell r="C4952" t="str">
            <v>8120999911USD-191-00</v>
          </cell>
          <cell r="D4952" t="str">
            <v>Otros Gastos IPC (Otros, Gastos)</v>
          </cell>
          <cell r="E4952">
            <v>44441.16</v>
          </cell>
          <cell r="F4952">
            <v>6054.25</v>
          </cell>
          <cell r="G4952">
            <v>3522</v>
          </cell>
          <cell r="H4952">
            <v>46973.41</v>
          </cell>
          <cell r="I4952">
            <v>44441.16</v>
          </cell>
          <cell r="J4952">
            <v>6054.25</v>
          </cell>
          <cell r="K4952">
            <v>3522</v>
          </cell>
          <cell r="L4952">
            <v>46973.41</v>
          </cell>
        </row>
        <row r="4953">
          <cell r="A4953" t="str">
            <v>8120999913</v>
          </cell>
          <cell r="B4953">
            <v>14</v>
          </cell>
          <cell r="C4953" t="str">
            <v>8120999913 USD</v>
          </cell>
          <cell r="D4953" t="str">
            <v>Alquiler de vehículos</v>
          </cell>
          <cell r="E4953">
            <v>25</v>
          </cell>
          <cell r="F4953">
            <v>0</v>
          </cell>
          <cell r="G4953">
            <v>0</v>
          </cell>
          <cell r="H4953">
            <v>25</v>
          </cell>
          <cell r="I4953">
            <v>25</v>
          </cell>
          <cell r="J4953">
            <v>0</v>
          </cell>
          <cell r="K4953">
            <v>0</v>
          </cell>
          <cell r="L4953">
            <v>25</v>
          </cell>
        </row>
        <row r="4954">
          <cell r="A4954" t="str">
            <v>812099990013</v>
          </cell>
          <cell r="B4954">
            <v>20</v>
          </cell>
          <cell r="C4954" t="str">
            <v>8120999913USD-191-00</v>
          </cell>
          <cell r="D4954" t="str">
            <v>Alquiler de vehículos (Otros, Gastos)</v>
          </cell>
          <cell r="E4954">
            <v>25</v>
          </cell>
          <cell r="F4954">
            <v>0</v>
          </cell>
          <cell r="G4954">
            <v>0</v>
          </cell>
          <cell r="H4954">
            <v>25</v>
          </cell>
          <cell r="I4954">
            <v>25</v>
          </cell>
          <cell r="J4954">
            <v>0</v>
          </cell>
          <cell r="K4954">
            <v>0</v>
          </cell>
          <cell r="L4954">
            <v>25</v>
          </cell>
        </row>
        <row r="4955">
          <cell r="A4955" t="str">
            <v>8120999915</v>
          </cell>
          <cell r="B4955">
            <v>14</v>
          </cell>
          <cell r="C4955" t="str">
            <v>8120999915 USD</v>
          </cell>
          <cell r="D4955" t="str">
            <v>Valuo de Inmuebles</v>
          </cell>
          <cell r="E4955">
            <v>58275</v>
          </cell>
          <cell r="F4955">
            <v>6195</v>
          </cell>
          <cell r="G4955">
            <v>415</v>
          </cell>
          <cell r="H4955">
            <v>64055</v>
          </cell>
          <cell r="I4955">
            <v>58275</v>
          </cell>
          <cell r="J4955">
            <v>6195</v>
          </cell>
          <cell r="K4955">
            <v>415</v>
          </cell>
          <cell r="L4955">
            <v>64055</v>
          </cell>
        </row>
        <row r="4956">
          <cell r="A4956" t="str">
            <v>812099990015</v>
          </cell>
          <cell r="B4956">
            <v>20</v>
          </cell>
          <cell r="C4956" t="str">
            <v>8120999915USD-719-00</v>
          </cell>
          <cell r="D4956" t="str">
            <v>Valuo de Inmuebles (Otros Gastos de Operaciones Bancarias)</v>
          </cell>
          <cell r="E4956">
            <v>3035</v>
          </cell>
          <cell r="F4956">
            <v>1545</v>
          </cell>
          <cell r="G4956">
            <v>0</v>
          </cell>
          <cell r="H4956">
            <v>4580</v>
          </cell>
          <cell r="I4956">
            <v>3035</v>
          </cell>
          <cell r="J4956">
            <v>1545</v>
          </cell>
          <cell r="K4956">
            <v>0</v>
          </cell>
          <cell r="L4956">
            <v>4580</v>
          </cell>
        </row>
        <row r="4957">
          <cell r="A4957" t="str">
            <v>812099990215</v>
          </cell>
          <cell r="B4957">
            <v>20</v>
          </cell>
          <cell r="C4957" t="str">
            <v>8120999915USD-719-02</v>
          </cell>
          <cell r="D4957" t="str">
            <v>Valuo de Inmuebles (Otros Gastos de Operaciones Bancarias)</v>
          </cell>
          <cell r="E4957">
            <v>2985</v>
          </cell>
          <cell r="F4957">
            <v>310</v>
          </cell>
          <cell r="G4957">
            <v>155</v>
          </cell>
          <cell r="H4957">
            <v>3140</v>
          </cell>
          <cell r="I4957">
            <v>2985</v>
          </cell>
          <cell r="J4957">
            <v>310</v>
          </cell>
          <cell r="K4957">
            <v>155</v>
          </cell>
          <cell r="L4957">
            <v>3140</v>
          </cell>
        </row>
        <row r="4958">
          <cell r="A4958" t="str">
            <v>812099990315</v>
          </cell>
          <cell r="B4958">
            <v>20</v>
          </cell>
          <cell r="C4958" t="str">
            <v>8120999915USD-719-03</v>
          </cell>
          <cell r="D4958" t="str">
            <v>Valuo de Inmuebles (Otros Gastos de Operaciones Bancarias)</v>
          </cell>
          <cell r="E4958">
            <v>5495</v>
          </cell>
          <cell r="F4958">
            <v>700</v>
          </cell>
          <cell r="G4958">
            <v>0</v>
          </cell>
          <cell r="H4958">
            <v>6195</v>
          </cell>
          <cell r="I4958">
            <v>5495</v>
          </cell>
          <cell r="J4958">
            <v>700</v>
          </cell>
          <cell r="K4958">
            <v>0</v>
          </cell>
          <cell r="L4958">
            <v>6195</v>
          </cell>
        </row>
        <row r="4959">
          <cell r="A4959" t="str">
            <v>812099990415</v>
          </cell>
          <cell r="B4959">
            <v>20</v>
          </cell>
          <cell r="C4959" t="str">
            <v>8120999915USD-719-04</v>
          </cell>
          <cell r="D4959" t="str">
            <v>Valuo de Inmuebles (Otros Gastos de Operaciones Bancarias)</v>
          </cell>
          <cell r="E4959">
            <v>1405</v>
          </cell>
          <cell r="F4959">
            <v>0</v>
          </cell>
          <cell r="G4959">
            <v>0</v>
          </cell>
          <cell r="H4959">
            <v>1405</v>
          </cell>
          <cell r="I4959">
            <v>1405</v>
          </cell>
          <cell r="J4959">
            <v>0</v>
          </cell>
          <cell r="K4959">
            <v>0</v>
          </cell>
          <cell r="L4959">
            <v>1405</v>
          </cell>
        </row>
        <row r="4960">
          <cell r="A4960" t="str">
            <v>812099990515</v>
          </cell>
          <cell r="B4960">
            <v>20</v>
          </cell>
          <cell r="C4960" t="str">
            <v>8120999915USD-719-05</v>
          </cell>
          <cell r="D4960" t="str">
            <v>Valuo de Inmuebles (Otros Gastos de Operaciones Bancarias)</v>
          </cell>
          <cell r="E4960">
            <v>715</v>
          </cell>
          <cell r="F4960">
            <v>70</v>
          </cell>
          <cell r="G4960">
            <v>0</v>
          </cell>
          <cell r="H4960">
            <v>785</v>
          </cell>
          <cell r="I4960">
            <v>715</v>
          </cell>
          <cell r="J4960">
            <v>70</v>
          </cell>
          <cell r="K4960">
            <v>0</v>
          </cell>
          <cell r="L4960">
            <v>785</v>
          </cell>
        </row>
        <row r="4961">
          <cell r="A4961" t="str">
            <v>812099990615</v>
          </cell>
          <cell r="B4961">
            <v>20</v>
          </cell>
          <cell r="C4961" t="str">
            <v>8120999915USD-719-06</v>
          </cell>
          <cell r="D4961" t="str">
            <v>Valuo de Inmuebles (Otros Gastos de Operaciones Bancarias)</v>
          </cell>
          <cell r="E4961">
            <v>70</v>
          </cell>
          <cell r="F4961">
            <v>0</v>
          </cell>
          <cell r="G4961">
            <v>70</v>
          </cell>
          <cell r="H4961">
            <v>0</v>
          </cell>
          <cell r="I4961">
            <v>70</v>
          </cell>
          <cell r="J4961">
            <v>0</v>
          </cell>
          <cell r="K4961">
            <v>70</v>
          </cell>
          <cell r="L4961">
            <v>0</v>
          </cell>
        </row>
        <row r="4962">
          <cell r="A4962" t="str">
            <v>812099990715</v>
          </cell>
          <cell r="B4962">
            <v>20</v>
          </cell>
          <cell r="C4962" t="str">
            <v>8120999915USD-719-07</v>
          </cell>
          <cell r="D4962" t="str">
            <v>Valuo de Inmuebles (Otros Gastos de Operaciones Bancarias)</v>
          </cell>
          <cell r="E4962">
            <v>6070</v>
          </cell>
          <cell r="F4962">
            <v>50</v>
          </cell>
          <cell r="G4962">
            <v>0</v>
          </cell>
          <cell r="H4962">
            <v>6120</v>
          </cell>
          <cell r="I4962">
            <v>6070</v>
          </cell>
          <cell r="J4962">
            <v>50</v>
          </cell>
          <cell r="K4962">
            <v>0</v>
          </cell>
          <cell r="L4962">
            <v>6120</v>
          </cell>
        </row>
        <row r="4963">
          <cell r="A4963" t="str">
            <v>812099990815</v>
          </cell>
          <cell r="B4963">
            <v>20</v>
          </cell>
          <cell r="C4963" t="str">
            <v>8120999915USD-719-08</v>
          </cell>
          <cell r="D4963" t="str">
            <v>Valuo de Inmuebles (Otros Gastos de Operaciones Bancarias)</v>
          </cell>
          <cell r="E4963">
            <v>2000</v>
          </cell>
          <cell r="F4963">
            <v>265</v>
          </cell>
          <cell r="G4963">
            <v>0</v>
          </cell>
          <cell r="H4963">
            <v>2265</v>
          </cell>
          <cell r="I4963">
            <v>2000</v>
          </cell>
          <cell r="J4963">
            <v>265</v>
          </cell>
          <cell r="K4963">
            <v>0</v>
          </cell>
          <cell r="L4963">
            <v>2265</v>
          </cell>
        </row>
        <row r="4964">
          <cell r="A4964" t="str">
            <v>812099991015</v>
          </cell>
          <cell r="B4964">
            <v>20</v>
          </cell>
          <cell r="C4964" t="str">
            <v>8120999915USD-719-10</v>
          </cell>
          <cell r="D4964" t="str">
            <v>Valuo de Inmuebles (Otros Gastos de Operaciones Bancarias)</v>
          </cell>
          <cell r="E4964">
            <v>1115</v>
          </cell>
          <cell r="F4964">
            <v>0</v>
          </cell>
          <cell r="G4964">
            <v>0</v>
          </cell>
          <cell r="H4964">
            <v>1115</v>
          </cell>
          <cell r="I4964">
            <v>1115</v>
          </cell>
          <cell r="J4964">
            <v>0</v>
          </cell>
          <cell r="K4964">
            <v>0</v>
          </cell>
          <cell r="L4964">
            <v>1115</v>
          </cell>
        </row>
        <row r="4965">
          <cell r="A4965" t="str">
            <v>812099991115</v>
          </cell>
          <cell r="B4965">
            <v>20</v>
          </cell>
          <cell r="C4965" t="str">
            <v>8120999915USD-719-11</v>
          </cell>
          <cell r="D4965" t="str">
            <v>Valuo de Inmuebles (Otros Gastos de Operaciones Bancarias)</v>
          </cell>
          <cell r="E4965">
            <v>1920</v>
          </cell>
          <cell r="F4965">
            <v>0</v>
          </cell>
          <cell r="G4965">
            <v>0</v>
          </cell>
          <cell r="H4965">
            <v>1920</v>
          </cell>
          <cell r="I4965">
            <v>1920</v>
          </cell>
          <cell r="J4965">
            <v>0</v>
          </cell>
          <cell r="K4965">
            <v>0</v>
          </cell>
          <cell r="L4965">
            <v>1920</v>
          </cell>
        </row>
        <row r="4966">
          <cell r="A4966" t="str">
            <v>812099991215</v>
          </cell>
          <cell r="B4966">
            <v>20</v>
          </cell>
          <cell r="C4966" t="str">
            <v>8120999915USD-719-12</v>
          </cell>
          <cell r="D4966" t="str">
            <v>Valuo de Inmuebles (Otros Gastos de Operaciones Bancarias)</v>
          </cell>
          <cell r="E4966">
            <v>2450</v>
          </cell>
          <cell r="F4966">
            <v>845</v>
          </cell>
          <cell r="G4966">
            <v>0</v>
          </cell>
          <cell r="H4966">
            <v>3295</v>
          </cell>
          <cell r="I4966">
            <v>2450</v>
          </cell>
          <cell r="J4966">
            <v>845</v>
          </cell>
          <cell r="K4966">
            <v>0</v>
          </cell>
          <cell r="L4966">
            <v>3295</v>
          </cell>
        </row>
        <row r="4967">
          <cell r="A4967" t="str">
            <v>812099991315</v>
          </cell>
          <cell r="B4967">
            <v>20</v>
          </cell>
          <cell r="C4967" t="str">
            <v>8120999915USD-719-13</v>
          </cell>
          <cell r="D4967" t="str">
            <v>Valuo de Inmuebles (Otros Gastos de Operaciones Bancarias)</v>
          </cell>
          <cell r="E4967">
            <v>3955</v>
          </cell>
          <cell r="F4967">
            <v>250</v>
          </cell>
          <cell r="G4967">
            <v>0</v>
          </cell>
          <cell r="H4967">
            <v>4205</v>
          </cell>
          <cell r="I4967">
            <v>3955</v>
          </cell>
          <cell r="J4967">
            <v>250</v>
          </cell>
          <cell r="K4967">
            <v>0</v>
          </cell>
          <cell r="L4967">
            <v>4205</v>
          </cell>
        </row>
        <row r="4968">
          <cell r="A4968" t="str">
            <v>812099991715</v>
          </cell>
          <cell r="B4968">
            <v>20</v>
          </cell>
          <cell r="C4968" t="str">
            <v>8120999915USD-719-17</v>
          </cell>
          <cell r="D4968" t="str">
            <v>Valuo de Inmuebles (Otros Gastos de Operaciones Bancarias)</v>
          </cell>
          <cell r="E4968">
            <v>1800</v>
          </cell>
          <cell r="F4968">
            <v>0</v>
          </cell>
          <cell r="G4968">
            <v>0</v>
          </cell>
          <cell r="H4968">
            <v>1800</v>
          </cell>
          <cell r="I4968">
            <v>1800</v>
          </cell>
          <cell r="J4968">
            <v>0</v>
          </cell>
          <cell r="K4968">
            <v>0</v>
          </cell>
          <cell r="L4968">
            <v>1800</v>
          </cell>
        </row>
        <row r="4969">
          <cell r="A4969" t="str">
            <v>812099991815</v>
          </cell>
          <cell r="B4969">
            <v>20</v>
          </cell>
          <cell r="C4969" t="str">
            <v>8120999915USD-719-18</v>
          </cell>
          <cell r="D4969" t="str">
            <v>Valuo de Inmuebles (Otros Gastos de Operaciones Bancarias)</v>
          </cell>
          <cell r="E4969">
            <v>430</v>
          </cell>
          <cell r="F4969">
            <v>0</v>
          </cell>
          <cell r="G4969">
            <v>0</v>
          </cell>
          <cell r="H4969">
            <v>430</v>
          </cell>
          <cell r="I4969">
            <v>430</v>
          </cell>
          <cell r="J4969">
            <v>0</v>
          </cell>
          <cell r="K4969">
            <v>0</v>
          </cell>
          <cell r="L4969">
            <v>430</v>
          </cell>
        </row>
        <row r="4970">
          <cell r="A4970" t="str">
            <v>812099991915</v>
          </cell>
          <cell r="B4970">
            <v>20</v>
          </cell>
          <cell r="C4970" t="str">
            <v>8120999915USD-719-19</v>
          </cell>
          <cell r="D4970" t="str">
            <v>Valuo de Inmuebles (Otros Gastos de Operaciones Bancarias)</v>
          </cell>
          <cell r="E4970">
            <v>2570</v>
          </cell>
          <cell r="F4970">
            <v>210</v>
          </cell>
          <cell r="G4970">
            <v>105</v>
          </cell>
          <cell r="H4970">
            <v>2675</v>
          </cell>
          <cell r="I4970">
            <v>2570</v>
          </cell>
          <cell r="J4970">
            <v>210</v>
          </cell>
          <cell r="K4970">
            <v>105</v>
          </cell>
          <cell r="L4970">
            <v>2675</v>
          </cell>
        </row>
        <row r="4971">
          <cell r="A4971" t="str">
            <v>812099992215</v>
          </cell>
          <cell r="B4971">
            <v>20</v>
          </cell>
          <cell r="C4971" t="str">
            <v>8120999915USD-719-22</v>
          </cell>
          <cell r="D4971" t="str">
            <v>Valuo de Inmuebles (Otros Gastos de Operaciones Bancarias)</v>
          </cell>
          <cell r="E4971">
            <v>1125</v>
          </cell>
          <cell r="F4971">
            <v>0</v>
          </cell>
          <cell r="G4971">
            <v>0</v>
          </cell>
          <cell r="H4971">
            <v>1125</v>
          </cell>
          <cell r="I4971">
            <v>1125</v>
          </cell>
          <cell r="J4971">
            <v>0</v>
          </cell>
          <cell r="K4971">
            <v>0</v>
          </cell>
          <cell r="L4971">
            <v>1125</v>
          </cell>
        </row>
        <row r="4972">
          <cell r="A4972" t="str">
            <v>812099992315</v>
          </cell>
          <cell r="B4972">
            <v>20</v>
          </cell>
          <cell r="C4972" t="str">
            <v>8120999915USD-719-23</v>
          </cell>
          <cell r="D4972" t="str">
            <v>Valuo de Inmuebles (Otros Gastos de Operaciones Bancarias)</v>
          </cell>
          <cell r="E4972">
            <v>3490</v>
          </cell>
          <cell r="F4972">
            <v>370</v>
          </cell>
          <cell r="G4972">
            <v>0</v>
          </cell>
          <cell r="H4972">
            <v>3860</v>
          </cell>
          <cell r="I4972">
            <v>3490</v>
          </cell>
          <cell r="J4972">
            <v>370</v>
          </cell>
          <cell r="K4972">
            <v>0</v>
          </cell>
          <cell r="L4972">
            <v>3860</v>
          </cell>
        </row>
        <row r="4973">
          <cell r="A4973" t="str">
            <v>812099992415</v>
          </cell>
          <cell r="B4973">
            <v>20</v>
          </cell>
          <cell r="C4973" t="str">
            <v>8120999915USD-719-24</v>
          </cell>
          <cell r="D4973" t="str">
            <v>Valuo de Inmuebles (Otros Gastos de Operaciones Bancarias)</v>
          </cell>
          <cell r="E4973">
            <v>2300</v>
          </cell>
          <cell r="F4973">
            <v>0</v>
          </cell>
          <cell r="G4973">
            <v>0</v>
          </cell>
          <cell r="H4973">
            <v>2300</v>
          </cell>
          <cell r="I4973">
            <v>2300</v>
          </cell>
          <cell r="J4973">
            <v>0</v>
          </cell>
          <cell r="K4973">
            <v>0</v>
          </cell>
          <cell r="L4973">
            <v>2300</v>
          </cell>
        </row>
        <row r="4974">
          <cell r="A4974" t="str">
            <v>812099992615</v>
          </cell>
          <cell r="B4974">
            <v>20</v>
          </cell>
          <cell r="C4974" t="str">
            <v>8120999915USD-719-26</v>
          </cell>
          <cell r="D4974" t="str">
            <v>Valuo de Inmuebles (Otros Gastos de Operaciones Bancarias)</v>
          </cell>
          <cell r="E4974">
            <v>1235</v>
          </cell>
          <cell r="F4974">
            <v>0</v>
          </cell>
          <cell r="G4974">
            <v>0</v>
          </cell>
          <cell r="H4974">
            <v>1235</v>
          </cell>
          <cell r="I4974">
            <v>1235</v>
          </cell>
          <cell r="J4974">
            <v>0</v>
          </cell>
          <cell r="K4974">
            <v>0</v>
          </cell>
          <cell r="L4974">
            <v>1235</v>
          </cell>
        </row>
        <row r="4975">
          <cell r="A4975" t="str">
            <v>812099992715</v>
          </cell>
          <cell r="B4975">
            <v>20</v>
          </cell>
          <cell r="C4975" t="str">
            <v>8120999915USD-719-27</v>
          </cell>
          <cell r="D4975" t="str">
            <v>Valuo de Inmuebles (Otros Gastos de Operaciones Bancarias)</v>
          </cell>
          <cell r="E4975">
            <v>1725</v>
          </cell>
          <cell r="F4975">
            <v>90</v>
          </cell>
          <cell r="G4975">
            <v>0</v>
          </cell>
          <cell r="H4975">
            <v>1815</v>
          </cell>
          <cell r="I4975">
            <v>1725</v>
          </cell>
          <cell r="J4975">
            <v>90</v>
          </cell>
          <cell r="K4975">
            <v>0</v>
          </cell>
          <cell r="L4975">
            <v>1815</v>
          </cell>
        </row>
        <row r="4976">
          <cell r="A4976" t="str">
            <v>812099993115</v>
          </cell>
          <cell r="B4976">
            <v>20</v>
          </cell>
          <cell r="C4976" t="str">
            <v>8120999915USD-719-31</v>
          </cell>
          <cell r="D4976" t="str">
            <v>Valuo de Inmuebles (Otros Gastos de Operaciones Bancarias)</v>
          </cell>
          <cell r="E4976">
            <v>6185</v>
          </cell>
          <cell r="F4976">
            <v>410</v>
          </cell>
          <cell r="G4976">
            <v>50</v>
          </cell>
          <cell r="H4976">
            <v>6545</v>
          </cell>
          <cell r="I4976">
            <v>6185</v>
          </cell>
          <cell r="J4976">
            <v>410</v>
          </cell>
          <cell r="K4976">
            <v>50</v>
          </cell>
          <cell r="L4976">
            <v>6545</v>
          </cell>
        </row>
        <row r="4977">
          <cell r="A4977" t="str">
            <v>812099994115</v>
          </cell>
          <cell r="B4977">
            <v>20</v>
          </cell>
          <cell r="C4977" t="str">
            <v>8120999915USD-719-41</v>
          </cell>
          <cell r="D4977" t="str">
            <v>Valuo de Inmuebles (Otros Gastos de Operaciones Bancarias)</v>
          </cell>
          <cell r="E4977">
            <v>6200</v>
          </cell>
          <cell r="F4977">
            <v>1080</v>
          </cell>
          <cell r="G4977">
            <v>35</v>
          </cell>
          <cell r="H4977">
            <v>7245</v>
          </cell>
          <cell r="I4977">
            <v>6200</v>
          </cell>
          <cell r="J4977">
            <v>1080</v>
          </cell>
          <cell r="K4977">
            <v>35</v>
          </cell>
          <cell r="L4977">
            <v>7245</v>
          </cell>
        </row>
        <row r="4978">
          <cell r="A4978" t="str">
            <v>8120999917</v>
          </cell>
          <cell r="B4978">
            <v>14</v>
          </cell>
          <cell r="C4978" t="str">
            <v>8120999917 USD</v>
          </cell>
          <cell r="D4978" t="str">
            <v>Gastos de escrituración y  derechos de registro de clientes</v>
          </cell>
          <cell r="E4978">
            <v>6.78</v>
          </cell>
          <cell r="F4978">
            <v>37.08</v>
          </cell>
          <cell r="G4978">
            <v>0</v>
          </cell>
          <cell r="H4978">
            <v>43.86</v>
          </cell>
          <cell r="I4978">
            <v>6.78</v>
          </cell>
          <cell r="J4978">
            <v>37.08</v>
          </cell>
          <cell r="K4978">
            <v>0</v>
          </cell>
          <cell r="L4978">
            <v>43.86</v>
          </cell>
        </row>
        <row r="4979">
          <cell r="A4979" t="str">
            <v>812099990017</v>
          </cell>
          <cell r="B4979">
            <v>20</v>
          </cell>
          <cell r="C4979" t="str">
            <v>8120999917USD-191-00</v>
          </cell>
          <cell r="D4979" t="str">
            <v>Gastos por escrituración y  derechos de registro de clientes (Otros, Gastos)</v>
          </cell>
          <cell r="E4979">
            <v>6.78</v>
          </cell>
          <cell r="F4979">
            <v>37.08</v>
          </cell>
          <cell r="G4979">
            <v>0</v>
          </cell>
          <cell r="H4979">
            <v>43.86</v>
          </cell>
          <cell r="I4979">
            <v>6.78</v>
          </cell>
          <cell r="J4979">
            <v>37.08</v>
          </cell>
          <cell r="K4979">
            <v>0</v>
          </cell>
          <cell r="L4979">
            <v>43.86</v>
          </cell>
        </row>
        <row r="4980">
          <cell r="A4980" t="str">
            <v>8120999918</v>
          </cell>
          <cell r="B4980">
            <v>14</v>
          </cell>
          <cell r="C4980" t="str">
            <v>8120999918 USD</v>
          </cell>
          <cell r="D4980" t="str">
            <v>Gastos por nuevos productos o servicios</v>
          </cell>
          <cell r="E4980">
            <v>22198.93</v>
          </cell>
          <cell r="F4980">
            <v>0</v>
          </cell>
          <cell r="G4980">
            <v>0</v>
          </cell>
          <cell r="H4980">
            <v>22198.93</v>
          </cell>
          <cell r="I4980">
            <v>22198.93</v>
          </cell>
          <cell r="J4980">
            <v>0</v>
          </cell>
          <cell r="K4980">
            <v>0</v>
          </cell>
          <cell r="L4980">
            <v>22198.93</v>
          </cell>
        </row>
        <row r="4981">
          <cell r="A4981" t="str">
            <v>812099990018</v>
          </cell>
          <cell r="B4981">
            <v>20</v>
          </cell>
          <cell r="C4981" t="str">
            <v>8120999918USD-191-00</v>
          </cell>
          <cell r="D4981" t="str">
            <v>Gastos por nuevos productos o servicios (Otros, Gastos)</v>
          </cell>
          <cell r="E4981">
            <v>22198.93</v>
          </cell>
          <cell r="F4981">
            <v>0</v>
          </cell>
          <cell r="G4981">
            <v>0</v>
          </cell>
          <cell r="H4981">
            <v>22198.93</v>
          </cell>
          <cell r="I4981">
            <v>22198.93</v>
          </cell>
          <cell r="J4981">
            <v>0</v>
          </cell>
          <cell r="K4981">
            <v>0</v>
          </cell>
          <cell r="L4981">
            <v>22198.93</v>
          </cell>
        </row>
        <row r="4982">
          <cell r="A4982" t="str">
            <v>8120999919</v>
          </cell>
          <cell r="B4982">
            <v>14</v>
          </cell>
          <cell r="C4982" t="str">
            <v>8120999919 USD</v>
          </cell>
          <cell r="D4982" t="str">
            <v>Derechos de inscripción , modificación y Registro</v>
          </cell>
          <cell r="E4982">
            <v>34429.620000000003</v>
          </cell>
          <cell r="F4982">
            <v>1221.6300000000001</v>
          </cell>
          <cell r="G4982">
            <v>0</v>
          </cell>
          <cell r="H4982">
            <v>35651.25</v>
          </cell>
          <cell r="I4982">
            <v>34429.620000000003</v>
          </cell>
          <cell r="J4982">
            <v>1221.6300000000001</v>
          </cell>
          <cell r="K4982">
            <v>0</v>
          </cell>
          <cell r="L4982">
            <v>35651.25</v>
          </cell>
        </row>
        <row r="4983">
          <cell r="A4983" t="str">
            <v>812099990019</v>
          </cell>
          <cell r="B4983">
            <v>20</v>
          </cell>
          <cell r="C4983" t="str">
            <v>8120999919USD-191-00</v>
          </cell>
          <cell r="D4983" t="str">
            <v>Derechos de inscripción , modificación y Registro (Otros, Gastos)</v>
          </cell>
          <cell r="E4983">
            <v>34429.620000000003</v>
          </cell>
          <cell r="F4983">
            <v>1221.6300000000001</v>
          </cell>
          <cell r="G4983">
            <v>0</v>
          </cell>
          <cell r="H4983">
            <v>35651.25</v>
          </cell>
          <cell r="I4983">
            <v>34429.620000000003</v>
          </cell>
          <cell r="J4983">
            <v>1221.6300000000001</v>
          </cell>
          <cell r="K4983">
            <v>0</v>
          </cell>
          <cell r="L4983">
            <v>35651.25</v>
          </cell>
        </row>
        <row r="4984">
          <cell r="A4984" t="str">
            <v>8120999920</v>
          </cell>
          <cell r="B4984">
            <v>14</v>
          </cell>
          <cell r="C4984" t="str">
            <v>8120999920 USD</v>
          </cell>
          <cell r="D4984" t="str">
            <v>Gastos Judiciales,  procesales y Condonaciones</v>
          </cell>
          <cell r="E4984">
            <v>26940.52</v>
          </cell>
          <cell r="F4984">
            <v>793.66</v>
          </cell>
          <cell r="G4984">
            <v>0</v>
          </cell>
          <cell r="H4984">
            <v>27734.18</v>
          </cell>
          <cell r="I4984">
            <v>26940.52</v>
          </cell>
          <cell r="J4984">
            <v>793.66</v>
          </cell>
          <cell r="K4984">
            <v>0</v>
          </cell>
          <cell r="L4984">
            <v>27734.18</v>
          </cell>
        </row>
        <row r="4985">
          <cell r="A4985" t="str">
            <v>812099990020</v>
          </cell>
          <cell r="B4985">
            <v>20</v>
          </cell>
          <cell r="C4985" t="str">
            <v>8120999920USD-191-00</v>
          </cell>
          <cell r="D4985" t="str">
            <v>Gastos Judiciales,  procesales y Condonaciones (Otros, Gastos)</v>
          </cell>
          <cell r="E4985">
            <v>21068.55</v>
          </cell>
          <cell r="F4985">
            <v>793.66</v>
          </cell>
          <cell r="G4985">
            <v>0</v>
          </cell>
          <cell r="H4985">
            <v>21862.21</v>
          </cell>
          <cell r="I4985">
            <v>21068.55</v>
          </cell>
          <cell r="J4985">
            <v>793.66</v>
          </cell>
          <cell r="K4985">
            <v>0</v>
          </cell>
          <cell r="L4985">
            <v>21862.21</v>
          </cell>
        </row>
        <row r="4986">
          <cell r="A4986" t="str">
            <v>812099990320</v>
          </cell>
          <cell r="B4986">
            <v>20</v>
          </cell>
          <cell r="C4986" t="str">
            <v>8120999920USD-191-03</v>
          </cell>
          <cell r="D4986" t="str">
            <v>Gastos Judiciales,  procesales y Condonaciones (Otros, Gastos)</v>
          </cell>
          <cell r="E4986">
            <v>652.37</v>
          </cell>
          <cell r="F4986">
            <v>0</v>
          </cell>
          <cell r="G4986">
            <v>0</v>
          </cell>
          <cell r="H4986">
            <v>652.37</v>
          </cell>
          <cell r="I4986">
            <v>652.37</v>
          </cell>
          <cell r="J4986">
            <v>0</v>
          </cell>
          <cell r="K4986">
            <v>0</v>
          </cell>
          <cell r="L4986">
            <v>652.37</v>
          </cell>
        </row>
        <row r="4987">
          <cell r="A4987" t="str">
            <v>812099990720</v>
          </cell>
          <cell r="B4987">
            <v>20</v>
          </cell>
          <cell r="C4987" t="str">
            <v>8120999920USD-191-07</v>
          </cell>
          <cell r="D4987" t="str">
            <v>Gastos Judiciales,  procesales y Condonaciones (Otros, Gastos)</v>
          </cell>
          <cell r="E4987">
            <v>1428.97</v>
          </cell>
          <cell r="F4987">
            <v>0</v>
          </cell>
          <cell r="G4987">
            <v>0</v>
          </cell>
          <cell r="H4987">
            <v>1428.97</v>
          </cell>
          <cell r="I4987">
            <v>1428.97</v>
          </cell>
          <cell r="J4987">
            <v>0</v>
          </cell>
          <cell r="K4987">
            <v>0</v>
          </cell>
          <cell r="L4987">
            <v>1428.97</v>
          </cell>
        </row>
        <row r="4988">
          <cell r="A4988" t="str">
            <v>812099991220</v>
          </cell>
          <cell r="B4988">
            <v>20</v>
          </cell>
          <cell r="C4988" t="str">
            <v>8120999920USD-191-12</v>
          </cell>
          <cell r="D4988" t="str">
            <v>Gastos Judiciales,  procesales y Condonaciones (Otros, Gastos)</v>
          </cell>
          <cell r="E4988">
            <v>474.19</v>
          </cell>
          <cell r="F4988">
            <v>0</v>
          </cell>
          <cell r="G4988">
            <v>0</v>
          </cell>
          <cell r="H4988">
            <v>474.19</v>
          </cell>
          <cell r="I4988">
            <v>474.19</v>
          </cell>
          <cell r="J4988">
            <v>0</v>
          </cell>
          <cell r="K4988">
            <v>0</v>
          </cell>
          <cell r="L4988">
            <v>474.19</v>
          </cell>
        </row>
        <row r="4989">
          <cell r="A4989" t="str">
            <v>812099993120</v>
          </cell>
          <cell r="B4989">
            <v>20</v>
          </cell>
          <cell r="C4989" t="str">
            <v>8120999920USD-191-31</v>
          </cell>
          <cell r="D4989" t="str">
            <v>Gastos Judiciales,  procesales y Condonaciones (Otros, Gastos)</v>
          </cell>
          <cell r="E4989">
            <v>166.14</v>
          </cell>
          <cell r="F4989">
            <v>0</v>
          </cell>
          <cell r="G4989">
            <v>0</v>
          </cell>
          <cell r="H4989">
            <v>166.14</v>
          </cell>
          <cell r="I4989">
            <v>166.14</v>
          </cell>
          <cell r="J4989">
            <v>0</v>
          </cell>
          <cell r="K4989">
            <v>0</v>
          </cell>
          <cell r="L4989">
            <v>166.14</v>
          </cell>
        </row>
        <row r="4990">
          <cell r="A4990" t="str">
            <v>812099994120</v>
          </cell>
          <cell r="B4990">
            <v>20</v>
          </cell>
          <cell r="C4990" t="str">
            <v>8120999920USD-191-41</v>
          </cell>
          <cell r="D4990" t="str">
            <v>Gastos Judiciales,  procesales y Condonaciones (Otros, Gastos)</v>
          </cell>
          <cell r="E4990">
            <v>3150.3</v>
          </cell>
          <cell r="F4990">
            <v>0</v>
          </cell>
          <cell r="G4990">
            <v>0</v>
          </cell>
          <cell r="H4990">
            <v>3150.3</v>
          </cell>
          <cell r="I4990">
            <v>3150.3</v>
          </cell>
          <cell r="J4990">
            <v>0</v>
          </cell>
          <cell r="K4990">
            <v>0</v>
          </cell>
          <cell r="L4990">
            <v>3150.3</v>
          </cell>
        </row>
        <row r="4991">
          <cell r="A4991" t="str">
            <v>8120999921</v>
          </cell>
          <cell r="B4991">
            <v>14</v>
          </cell>
          <cell r="C4991" t="str">
            <v>8120999921 USD</v>
          </cell>
          <cell r="D4991" t="str">
            <v>Servicios de transporte</v>
          </cell>
          <cell r="E4991">
            <v>14830</v>
          </cell>
          <cell r="F4991">
            <v>500</v>
          </cell>
          <cell r="G4991">
            <v>0</v>
          </cell>
          <cell r="H4991">
            <v>15330</v>
          </cell>
          <cell r="I4991">
            <v>14830</v>
          </cell>
          <cell r="J4991">
            <v>500</v>
          </cell>
          <cell r="K4991">
            <v>0</v>
          </cell>
          <cell r="L4991">
            <v>15330</v>
          </cell>
        </row>
        <row r="4992">
          <cell r="A4992" t="str">
            <v>812099990021</v>
          </cell>
          <cell r="B4992">
            <v>20</v>
          </cell>
          <cell r="C4992" t="str">
            <v>8120999921USD-191-00</v>
          </cell>
          <cell r="D4992" t="str">
            <v>Servicios de transporte (Otros, Gastos)</v>
          </cell>
          <cell r="E4992">
            <v>11580</v>
          </cell>
          <cell r="F4992">
            <v>500</v>
          </cell>
          <cell r="G4992">
            <v>0</v>
          </cell>
          <cell r="H4992">
            <v>12080</v>
          </cell>
          <cell r="I4992">
            <v>11580</v>
          </cell>
          <cell r="J4992">
            <v>500</v>
          </cell>
          <cell r="K4992">
            <v>0</v>
          </cell>
          <cell r="L4992">
            <v>12080</v>
          </cell>
        </row>
        <row r="4993">
          <cell r="A4993" t="str">
            <v>812099990421</v>
          </cell>
          <cell r="B4993">
            <v>20</v>
          </cell>
          <cell r="C4993" t="str">
            <v>8120999921USD-191-04</v>
          </cell>
          <cell r="D4993" t="str">
            <v>Servicios de transporte (Otros, Gastos)</v>
          </cell>
          <cell r="E4993">
            <v>1865</v>
          </cell>
          <cell r="F4993">
            <v>0</v>
          </cell>
          <cell r="G4993">
            <v>0</v>
          </cell>
          <cell r="H4993">
            <v>1865</v>
          </cell>
          <cell r="I4993">
            <v>1865</v>
          </cell>
          <cell r="J4993">
            <v>0</v>
          </cell>
          <cell r="K4993">
            <v>0</v>
          </cell>
          <cell r="L4993">
            <v>1865</v>
          </cell>
        </row>
        <row r="4994">
          <cell r="A4994" t="str">
            <v>812099990721</v>
          </cell>
          <cell r="B4994">
            <v>20</v>
          </cell>
          <cell r="C4994" t="str">
            <v>8120999921USD-191-07</v>
          </cell>
          <cell r="D4994" t="str">
            <v>Servicios de transporte (Otros, Gastos)</v>
          </cell>
          <cell r="E4994">
            <v>1385</v>
          </cell>
          <cell r="F4994">
            <v>0</v>
          </cell>
          <cell r="G4994">
            <v>0</v>
          </cell>
          <cell r="H4994">
            <v>1385</v>
          </cell>
          <cell r="I4994">
            <v>1385</v>
          </cell>
          <cell r="J4994">
            <v>0</v>
          </cell>
          <cell r="K4994">
            <v>0</v>
          </cell>
          <cell r="L4994">
            <v>1385</v>
          </cell>
        </row>
        <row r="4995">
          <cell r="A4995" t="str">
            <v>8120999922</v>
          </cell>
          <cell r="B4995">
            <v>14</v>
          </cell>
          <cell r="C4995" t="str">
            <v>8120999922 USD</v>
          </cell>
          <cell r="D4995" t="str">
            <v>Atenciones a consultores y personal del exterior</v>
          </cell>
          <cell r="E4995">
            <v>2074.6799999999998</v>
          </cell>
          <cell r="F4995">
            <v>4624.2299999999996</v>
          </cell>
          <cell r="G4995">
            <v>1625</v>
          </cell>
          <cell r="H4995">
            <v>5073.91</v>
          </cell>
          <cell r="I4995">
            <v>2074.6799999999998</v>
          </cell>
          <cell r="J4995">
            <v>4624.2299999999996</v>
          </cell>
          <cell r="K4995">
            <v>1625</v>
          </cell>
          <cell r="L4995">
            <v>5073.91</v>
          </cell>
        </row>
        <row r="4996">
          <cell r="A4996" t="str">
            <v>812099990022</v>
          </cell>
          <cell r="B4996">
            <v>20</v>
          </cell>
          <cell r="C4996" t="str">
            <v>8120999922USD-191-00</v>
          </cell>
          <cell r="D4996" t="str">
            <v>Atenciones a consultores y personal del exterior (Otros, Gastos)</v>
          </cell>
          <cell r="E4996">
            <v>2074.6799999999998</v>
          </cell>
          <cell r="F4996">
            <v>4624.2299999999996</v>
          </cell>
          <cell r="G4996">
            <v>1625</v>
          </cell>
          <cell r="H4996">
            <v>5073.91</v>
          </cell>
          <cell r="I4996">
            <v>2074.6799999999998</v>
          </cell>
          <cell r="J4996">
            <v>4624.2299999999996</v>
          </cell>
          <cell r="K4996">
            <v>1625</v>
          </cell>
          <cell r="L4996">
            <v>5073.91</v>
          </cell>
        </row>
        <row r="4997">
          <cell r="A4997" t="str">
            <v>8120999999</v>
          </cell>
          <cell r="B4997">
            <v>14</v>
          </cell>
          <cell r="C4997" t="str">
            <v>8120999999 USD</v>
          </cell>
          <cell r="D4997" t="str">
            <v>Otros Gastos Generales</v>
          </cell>
          <cell r="E4997">
            <v>106352.18</v>
          </cell>
          <cell r="F4997">
            <v>4281.91</v>
          </cell>
          <cell r="G4997">
            <v>93.99</v>
          </cell>
          <cell r="H4997">
            <v>110540.1</v>
          </cell>
          <cell r="I4997">
            <v>106352.18</v>
          </cell>
          <cell r="J4997">
            <v>4281.91</v>
          </cell>
          <cell r="K4997">
            <v>93.99</v>
          </cell>
          <cell r="L4997">
            <v>110540.1</v>
          </cell>
        </row>
        <row r="4998">
          <cell r="A4998" t="str">
            <v>812099990099</v>
          </cell>
          <cell r="B4998">
            <v>20</v>
          </cell>
          <cell r="C4998" t="str">
            <v>8120999999USD-191-00</v>
          </cell>
          <cell r="D4998" t="str">
            <v>Otros Gastos Generales (Otros, Gastos)</v>
          </cell>
          <cell r="E4998">
            <v>83581.66</v>
          </cell>
          <cell r="F4998">
            <v>1882.15</v>
          </cell>
          <cell r="G4998">
            <v>93.73</v>
          </cell>
          <cell r="H4998">
            <v>85370.08</v>
          </cell>
          <cell r="I4998">
            <v>83581.66</v>
          </cell>
          <cell r="J4998">
            <v>1882.15</v>
          </cell>
          <cell r="K4998">
            <v>93.73</v>
          </cell>
          <cell r="L4998">
            <v>85370.08</v>
          </cell>
        </row>
        <row r="4999">
          <cell r="A4999" t="str">
            <v>812099990199</v>
          </cell>
          <cell r="B4999">
            <v>20</v>
          </cell>
          <cell r="C4999" t="str">
            <v>8120999999USD-191-01</v>
          </cell>
          <cell r="D4999" t="str">
            <v>Otros Gastos Generales (Otros, Gastos)</v>
          </cell>
          <cell r="E4999">
            <v>4.42</v>
          </cell>
          <cell r="F4999">
            <v>6.5</v>
          </cell>
          <cell r="G4999">
            <v>0</v>
          </cell>
          <cell r="H4999">
            <v>10.92</v>
          </cell>
          <cell r="I4999">
            <v>4.42</v>
          </cell>
          <cell r="J4999">
            <v>6.5</v>
          </cell>
          <cell r="K4999">
            <v>0</v>
          </cell>
          <cell r="L4999">
            <v>10.92</v>
          </cell>
        </row>
        <row r="5000">
          <cell r="A5000" t="str">
            <v>812099990299</v>
          </cell>
          <cell r="B5000">
            <v>20</v>
          </cell>
          <cell r="C5000" t="str">
            <v>8120999999USD-191-02</v>
          </cell>
          <cell r="D5000" t="str">
            <v>Otros Gastos Generales (Otros, Gastos)</v>
          </cell>
          <cell r="E5000">
            <v>421.98</v>
          </cell>
          <cell r="F5000">
            <v>174.81</v>
          </cell>
          <cell r="G5000">
            <v>0</v>
          </cell>
          <cell r="H5000">
            <v>596.79</v>
          </cell>
          <cell r="I5000">
            <v>421.98</v>
          </cell>
          <cell r="J5000">
            <v>174.81</v>
          </cell>
          <cell r="K5000">
            <v>0</v>
          </cell>
          <cell r="L5000">
            <v>596.79</v>
          </cell>
        </row>
        <row r="5001">
          <cell r="A5001" t="str">
            <v>812099990399</v>
          </cell>
          <cell r="B5001">
            <v>20</v>
          </cell>
          <cell r="C5001" t="str">
            <v>8120999999USD-191-03</v>
          </cell>
          <cell r="D5001" t="str">
            <v>Otros Gastos Generales (Otros, Gastos)</v>
          </cell>
          <cell r="E5001">
            <v>3314.98</v>
          </cell>
          <cell r="F5001">
            <v>234.43</v>
          </cell>
          <cell r="G5001">
            <v>0.26</v>
          </cell>
          <cell r="H5001">
            <v>3549.15</v>
          </cell>
          <cell r="I5001">
            <v>3314.98</v>
          </cell>
          <cell r="J5001">
            <v>234.43</v>
          </cell>
          <cell r="K5001">
            <v>0.26</v>
          </cell>
          <cell r="L5001">
            <v>3549.15</v>
          </cell>
        </row>
        <row r="5002">
          <cell r="A5002" t="str">
            <v>812099990499</v>
          </cell>
          <cell r="B5002">
            <v>20</v>
          </cell>
          <cell r="C5002" t="str">
            <v>8120999999USD-191-04</v>
          </cell>
          <cell r="D5002" t="str">
            <v>Otros Gastos Generales (Otros, Gastos)</v>
          </cell>
          <cell r="E5002">
            <v>381.68</v>
          </cell>
          <cell r="F5002">
            <v>15.27</v>
          </cell>
          <cell r="G5002">
            <v>0</v>
          </cell>
          <cell r="H5002">
            <v>396.95</v>
          </cell>
          <cell r="I5002">
            <v>381.68</v>
          </cell>
          <cell r="J5002">
            <v>15.27</v>
          </cell>
          <cell r="K5002">
            <v>0</v>
          </cell>
          <cell r="L5002">
            <v>396.95</v>
          </cell>
        </row>
        <row r="5003">
          <cell r="A5003" t="str">
            <v>812099990599</v>
          </cell>
          <cell r="B5003">
            <v>20</v>
          </cell>
          <cell r="C5003" t="str">
            <v>8120999999USD-191-05</v>
          </cell>
          <cell r="D5003" t="str">
            <v>Otros Gastos Generales (Otros, Gastos)</v>
          </cell>
          <cell r="E5003">
            <v>2528.16</v>
          </cell>
          <cell r="F5003">
            <v>63.06</v>
          </cell>
          <cell r="G5003">
            <v>0</v>
          </cell>
          <cell r="H5003">
            <v>2591.2199999999998</v>
          </cell>
          <cell r="I5003">
            <v>2528.16</v>
          </cell>
          <cell r="J5003">
            <v>63.06</v>
          </cell>
          <cell r="K5003">
            <v>0</v>
          </cell>
          <cell r="L5003">
            <v>2591.2199999999998</v>
          </cell>
        </row>
        <row r="5004">
          <cell r="A5004" t="str">
            <v>812099990799</v>
          </cell>
          <cell r="B5004">
            <v>20</v>
          </cell>
          <cell r="C5004" t="str">
            <v>8120999999USD-191-07</v>
          </cell>
          <cell r="D5004" t="str">
            <v>Otros Gastos Generales (Otros, Gastos)</v>
          </cell>
          <cell r="E5004">
            <v>1369.21</v>
          </cell>
          <cell r="F5004">
            <v>50.81</v>
          </cell>
          <cell r="G5004">
            <v>0</v>
          </cell>
          <cell r="H5004">
            <v>1420.02</v>
          </cell>
          <cell r="I5004">
            <v>1369.21</v>
          </cell>
          <cell r="J5004">
            <v>50.81</v>
          </cell>
          <cell r="K5004">
            <v>0</v>
          </cell>
          <cell r="L5004">
            <v>1420.02</v>
          </cell>
        </row>
        <row r="5005">
          <cell r="A5005" t="str">
            <v>812099990899</v>
          </cell>
          <cell r="B5005">
            <v>20</v>
          </cell>
          <cell r="C5005" t="str">
            <v>8120999999USD-191-08</v>
          </cell>
          <cell r="D5005" t="str">
            <v>Otros Gastos Generales (Otros, Gastos)</v>
          </cell>
          <cell r="E5005">
            <v>2546.11</v>
          </cell>
          <cell r="F5005">
            <v>163.51</v>
          </cell>
          <cell r="G5005">
            <v>0</v>
          </cell>
          <cell r="H5005">
            <v>2709.62</v>
          </cell>
          <cell r="I5005">
            <v>2546.11</v>
          </cell>
          <cell r="J5005">
            <v>163.51</v>
          </cell>
          <cell r="K5005">
            <v>0</v>
          </cell>
          <cell r="L5005">
            <v>2709.62</v>
          </cell>
        </row>
        <row r="5006">
          <cell r="A5006" t="str">
            <v>812099991099</v>
          </cell>
          <cell r="B5006">
            <v>20</v>
          </cell>
          <cell r="C5006" t="str">
            <v>8120999999USD-191-10</v>
          </cell>
          <cell r="D5006" t="str">
            <v>Otros Gastos Generales (Otros, Gastos)</v>
          </cell>
          <cell r="E5006">
            <v>625.78</v>
          </cell>
          <cell r="F5006">
            <v>122.74</v>
          </cell>
          <cell r="G5006">
            <v>0</v>
          </cell>
          <cell r="H5006">
            <v>748.52</v>
          </cell>
          <cell r="I5006">
            <v>625.78</v>
          </cell>
          <cell r="J5006">
            <v>122.74</v>
          </cell>
          <cell r="K5006">
            <v>0</v>
          </cell>
          <cell r="L5006">
            <v>748.52</v>
          </cell>
        </row>
        <row r="5007">
          <cell r="A5007" t="str">
            <v>812099991199</v>
          </cell>
          <cell r="B5007">
            <v>20</v>
          </cell>
          <cell r="C5007" t="str">
            <v>8120999999USD-191-11</v>
          </cell>
          <cell r="D5007" t="str">
            <v>Otros Gastos Generales (Otros, Gastos)</v>
          </cell>
          <cell r="E5007">
            <v>308.95</v>
          </cell>
          <cell r="F5007">
            <v>142.41</v>
          </cell>
          <cell r="G5007">
            <v>0</v>
          </cell>
          <cell r="H5007">
            <v>451.36</v>
          </cell>
          <cell r="I5007">
            <v>308.95</v>
          </cell>
          <cell r="J5007">
            <v>142.41</v>
          </cell>
          <cell r="K5007">
            <v>0</v>
          </cell>
          <cell r="L5007">
            <v>451.36</v>
          </cell>
        </row>
        <row r="5008">
          <cell r="A5008" t="str">
            <v>812099991299</v>
          </cell>
          <cell r="B5008">
            <v>20</v>
          </cell>
          <cell r="C5008" t="str">
            <v>8120999999USD-191-12</v>
          </cell>
          <cell r="D5008" t="str">
            <v>Otros Gastos Generales (Otros, Gastos)</v>
          </cell>
          <cell r="E5008">
            <v>1917.03</v>
          </cell>
          <cell r="F5008">
            <v>125.72</v>
          </cell>
          <cell r="G5008">
            <v>0</v>
          </cell>
          <cell r="H5008">
            <v>2042.75</v>
          </cell>
          <cell r="I5008">
            <v>1917.03</v>
          </cell>
          <cell r="J5008">
            <v>125.72</v>
          </cell>
          <cell r="K5008">
            <v>0</v>
          </cell>
          <cell r="L5008">
            <v>2042.75</v>
          </cell>
        </row>
        <row r="5009">
          <cell r="A5009" t="str">
            <v>812099991399</v>
          </cell>
          <cell r="B5009">
            <v>20</v>
          </cell>
          <cell r="C5009" t="str">
            <v>8120999999USD-191-13</v>
          </cell>
          <cell r="D5009" t="str">
            <v>Otros Gastos Generales (Otros, Gastos)</v>
          </cell>
          <cell r="E5009">
            <v>382.35</v>
          </cell>
          <cell r="F5009">
            <v>131.29</v>
          </cell>
          <cell r="G5009">
            <v>0</v>
          </cell>
          <cell r="H5009">
            <v>513.64</v>
          </cell>
          <cell r="I5009">
            <v>382.35</v>
          </cell>
          <cell r="J5009">
            <v>131.29</v>
          </cell>
          <cell r="K5009">
            <v>0</v>
          </cell>
          <cell r="L5009">
            <v>513.64</v>
          </cell>
        </row>
        <row r="5010">
          <cell r="A5010" t="str">
            <v>812099991799</v>
          </cell>
          <cell r="B5010">
            <v>20</v>
          </cell>
          <cell r="C5010" t="str">
            <v>8120999999USD-191-17</v>
          </cell>
          <cell r="D5010" t="str">
            <v>Otros Gastos Generales (Otros, Gastos)</v>
          </cell>
          <cell r="E5010">
            <v>108.05</v>
          </cell>
          <cell r="F5010">
            <v>0</v>
          </cell>
          <cell r="G5010">
            <v>0</v>
          </cell>
          <cell r="H5010">
            <v>108.05</v>
          </cell>
          <cell r="I5010">
            <v>108.05</v>
          </cell>
          <cell r="J5010">
            <v>0</v>
          </cell>
          <cell r="K5010">
            <v>0</v>
          </cell>
          <cell r="L5010">
            <v>108.05</v>
          </cell>
        </row>
        <row r="5011">
          <cell r="A5011" t="str">
            <v>812099991899</v>
          </cell>
          <cell r="B5011">
            <v>20</v>
          </cell>
          <cell r="C5011" t="str">
            <v>8120999999USD-191-18</v>
          </cell>
          <cell r="D5011" t="str">
            <v>Otros Gastos Generales (Otros, Gastos)</v>
          </cell>
          <cell r="E5011">
            <v>254.28</v>
          </cell>
          <cell r="F5011">
            <v>42.31</v>
          </cell>
          <cell r="G5011">
            <v>0</v>
          </cell>
          <cell r="H5011">
            <v>296.58999999999997</v>
          </cell>
          <cell r="I5011">
            <v>254.28</v>
          </cell>
          <cell r="J5011">
            <v>42.31</v>
          </cell>
          <cell r="K5011">
            <v>0</v>
          </cell>
          <cell r="L5011">
            <v>296.58999999999997</v>
          </cell>
        </row>
        <row r="5012">
          <cell r="A5012" t="str">
            <v>812099991999</v>
          </cell>
          <cell r="B5012">
            <v>20</v>
          </cell>
          <cell r="C5012" t="str">
            <v>8120999999USD-191-19</v>
          </cell>
          <cell r="D5012" t="str">
            <v>Otros Gastos Generales (Otros, Gastos)</v>
          </cell>
          <cell r="E5012">
            <v>1588.36</v>
          </cell>
          <cell r="F5012">
            <v>95.18</v>
          </cell>
          <cell r="G5012">
            <v>0</v>
          </cell>
          <cell r="H5012">
            <v>1683.54</v>
          </cell>
          <cell r="I5012">
            <v>1588.36</v>
          </cell>
          <cell r="J5012">
            <v>95.18</v>
          </cell>
          <cell r="K5012">
            <v>0</v>
          </cell>
          <cell r="L5012">
            <v>1683.54</v>
          </cell>
        </row>
        <row r="5013">
          <cell r="A5013" t="str">
            <v>812099992299</v>
          </cell>
          <cell r="B5013">
            <v>20</v>
          </cell>
          <cell r="C5013" t="str">
            <v>8120999999USD-191-22</v>
          </cell>
          <cell r="D5013" t="str">
            <v>Otros Gastos Generales (Otros, Gastos)</v>
          </cell>
          <cell r="E5013">
            <v>554.4</v>
          </cell>
          <cell r="F5013">
            <v>75.73</v>
          </cell>
          <cell r="G5013">
            <v>0</v>
          </cell>
          <cell r="H5013">
            <v>630.13</v>
          </cell>
          <cell r="I5013">
            <v>554.4</v>
          </cell>
          <cell r="J5013">
            <v>75.73</v>
          </cell>
          <cell r="K5013">
            <v>0</v>
          </cell>
          <cell r="L5013">
            <v>630.13</v>
          </cell>
        </row>
        <row r="5014">
          <cell r="A5014" t="str">
            <v>812099992399</v>
          </cell>
          <cell r="B5014">
            <v>20</v>
          </cell>
          <cell r="C5014" t="str">
            <v>8120999999USD-191-23</v>
          </cell>
          <cell r="D5014" t="str">
            <v>Otros Gastos Generales (Otros, Gastos)</v>
          </cell>
          <cell r="E5014">
            <v>239.04</v>
          </cell>
          <cell r="F5014">
            <v>4</v>
          </cell>
          <cell r="G5014">
            <v>0</v>
          </cell>
          <cell r="H5014">
            <v>243.04</v>
          </cell>
          <cell r="I5014">
            <v>239.04</v>
          </cell>
          <cell r="J5014">
            <v>4</v>
          </cell>
          <cell r="K5014">
            <v>0</v>
          </cell>
          <cell r="L5014">
            <v>243.04</v>
          </cell>
        </row>
        <row r="5015">
          <cell r="A5015" t="str">
            <v>812099992499</v>
          </cell>
          <cell r="B5015">
            <v>20</v>
          </cell>
          <cell r="C5015" t="str">
            <v>8120999999USD-191-24</v>
          </cell>
          <cell r="D5015" t="str">
            <v>Otros Gastos Generales (Otros, Gastos)</v>
          </cell>
          <cell r="E5015">
            <v>176.76</v>
          </cell>
          <cell r="F5015">
            <v>0</v>
          </cell>
          <cell r="G5015">
            <v>0</v>
          </cell>
          <cell r="H5015">
            <v>176.76</v>
          </cell>
          <cell r="I5015">
            <v>176.76</v>
          </cell>
          <cell r="J5015">
            <v>0</v>
          </cell>
          <cell r="K5015">
            <v>0</v>
          </cell>
          <cell r="L5015">
            <v>176.76</v>
          </cell>
        </row>
        <row r="5016">
          <cell r="A5016" t="str">
            <v>812099992599</v>
          </cell>
          <cell r="B5016">
            <v>20</v>
          </cell>
          <cell r="C5016" t="str">
            <v>8120999999USD-191-25</v>
          </cell>
          <cell r="D5016" t="str">
            <v>Otros Gastos Generales (Otros, Gastos)</v>
          </cell>
          <cell r="E5016">
            <v>1.1299999999999999</v>
          </cell>
          <cell r="F5016">
            <v>0</v>
          </cell>
          <cell r="G5016">
            <v>0</v>
          </cell>
          <cell r="H5016">
            <v>1.1299999999999999</v>
          </cell>
          <cell r="I5016">
            <v>1.1299999999999999</v>
          </cell>
          <cell r="J5016">
            <v>0</v>
          </cell>
          <cell r="K5016">
            <v>0</v>
          </cell>
          <cell r="L5016">
            <v>1.1299999999999999</v>
          </cell>
        </row>
        <row r="5017">
          <cell r="A5017" t="str">
            <v>812099992699</v>
          </cell>
          <cell r="B5017">
            <v>20</v>
          </cell>
          <cell r="C5017" t="str">
            <v>8120999999USD-191-26</v>
          </cell>
          <cell r="D5017" t="str">
            <v>Otros Gastos Generales (Otros, Gastos)</v>
          </cell>
          <cell r="E5017">
            <v>97.68</v>
          </cell>
          <cell r="F5017">
            <v>14.79</v>
          </cell>
          <cell r="G5017">
            <v>0</v>
          </cell>
          <cell r="H5017">
            <v>112.47</v>
          </cell>
          <cell r="I5017">
            <v>97.68</v>
          </cell>
          <cell r="J5017">
            <v>14.79</v>
          </cell>
          <cell r="K5017">
            <v>0</v>
          </cell>
          <cell r="L5017">
            <v>112.47</v>
          </cell>
        </row>
        <row r="5018">
          <cell r="A5018" t="str">
            <v>812099992799</v>
          </cell>
          <cell r="B5018">
            <v>20</v>
          </cell>
          <cell r="C5018" t="str">
            <v>8120999999USD-191-27</v>
          </cell>
          <cell r="D5018" t="str">
            <v>Otros Gastos Generales (Otros, Gastos)</v>
          </cell>
          <cell r="E5018">
            <v>321.3</v>
          </cell>
          <cell r="F5018">
            <v>45.68</v>
          </cell>
          <cell r="G5018">
            <v>0</v>
          </cell>
          <cell r="H5018">
            <v>366.98</v>
          </cell>
          <cell r="I5018">
            <v>321.3</v>
          </cell>
          <cell r="J5018">
            <v>45.68</v>
          </cell>
          <cell r="K5018">
            <v>0</v>
          </cell>
          <cell r="L5018">
            <v>366.98</v>
          </cell>
        </row>
        <row r="5019">
          <cell r="A5019" t="str">
            <v>812099993199</v>
          </cell>
          <cell r="B5019">
            <v>20</v>
          </cell>
          <cell r="C5019" t="str">
            <v>8120999999USD-191-31</v>
          </cell>
          <cell r="D5019" t="str">
            <v>Otros Gastos Generales (Otros, Gastos)</v>
          </cell>
          <cell r="E5019">
            <v>2022.51</v>
          </cell>
          <cell r="F5019">
            <v>800</v>
          </cell>
          <cell r="G5019">
            <v>0</v>
          </cell>
          <cell r="H5019">
            <v>2822.51</v>
          </cell>
          <cell r="I5019">
            <v>2022.51</v>
          </cell>
          <cell r="J5019">
            <v>800</v>
          </cell>
          <cell r="K5019">
            <v>0</v>
          </cell>
          <cell r="L5019">
            <v>2822.51</v>
          </cell>
        </row>
        <row r="5020">
          <cell r="A5020" t="str">
            <v>812099994199</v>
          </cell>
          <cell r="B5020">
            <v>20</v>
          </cell>
          <cell r="C5020" t="str">
            <v>8120999999USD-191-41</v>
          </cell>
          <cell r="D5020" t="str">
            <v>Otros Gastos Generales (Otros, Gastos)</v>
          </cell>
          <cell r="E5020">
            <v>3076.79</v>
          </cell>
          <cell r="F5020">
            <v>91.52</v>
          </cell>
          <cell r="G5020">
            <v>0</v>
          </cell>
          <cell r="H5020">
            <v>3168.31</v>
          </cell>
          <cell r="I5020">
            <v>3076.79</v>
          </cell>
          <cell r="J5020">
            <v>91.52</v>
          </cell>
          <cell r="K5020">
            <v>0</v>
          </cell>
          <cell r="L5020">
            <v>3168.31</v>
          </cell>
        </row>
        <row r="5021">
          <cell r="A5021" t="str">
            <v>812099995899</v>
          </cell>
          <cell r="B5021">
            <v>20</v>
          </cell>
          <cell r="C5021" t="str">
            <v>8120999999USD-191-58</v>
          </cell>
          <cell r="D5021" t="str">
            <v>Otros Gastos Generales (Otros, Gastos)</v>
          </cell>
          <cell r="E5021">
            <v>477.67</v>
          </cell>
          <cell r="F5021">
            <v>0</v>
          </cell>
          <cell r="G5021">
            <v>0</v>
          </cell>
          <cell r="H5021">
            <v>477.67</v>
          </cell>
          <cell r="I5021">
            <v>477.67</v>
          </cell>
          <cell r="J5021">
            <v>0</v>
          </cell>
          <cell r="K5021">
            <v>0</v>
          </cell>
          <cell r="L5021">
            <v>477.67</v>
          </cell>
        </row>
        <row r="5022">
          <cell r="A5022" t="str">
            <v>812099995999</v>
          </cell>
          <cell r="B5022">
            <v>20</v>
          </cell>
          <cell r="C5022" t="str">
            <v>8120999999USD-191-59</v>
          </cell>
          <cell r="D5022" t="str">
            <v>Otros Gastos Generales (Otros, Gastos)</v>
          </cell>
          <cell r="E5022">
            <v>51.9</v>
          </cell>
          <cell r="F5022">
            <v>0</v>
          </cell>
          <cell r="G5022">
            <v>0</v>
          </cell>
          <cell r="H5022">
            <v>51.9</v>
          </cell>
          <cell r="I5022">
            <v>51.9</v>
          </cell>
          <cell r="J5022">
            <v>0</v>
          </cell>
          <cell r="K5022">
            <v>0</v>
          </cell>
          <cell r="L5022">
            <v>51.9</v>
          </cell>
        </row>
        <row r="5023">
          <cell r="A5023" t="str">
            <v>813</v>
          </cell>
          <cell r="B5023">
            <v>3</v>
          </cell>
          <cell r="C5023">
            <v>813</v>
          </cell>
          <cell r="D5023" t="str">
            <v>DEPRECIACIONES Y AMORTIZACIONES</v>
          </cell>
          <cell r="I5023">
            <v>1852184.04</v>
          </cell>
          <cell r="J5023">
            <v>196372.43</v>
          </cell>
          <cell r="K5023">
            <v>32256.78</v>
          </cell>
          <cell r="L5023">
            <v>2016299.69</v>
          </cell>
        </row>
        <row r="5024">
          <cell r="A5024" t="str">
            <v>8130</v>
          </cell>
          <cell r="B5024">
            <v>4</v>
          </cell>
          <cell r="C5024">
            <v>8130</v>
          </cell>
          <cell r="D5024" t="str">
            <v>DEPRECIACIONES Y AMORTIZACIONES</v>
          </cell>
          <cell r="I5024">
            <v>1852184.04</v>
          </cell>
          <cell r="J5024">
            <v>196372.43</v>
          </cell>
          <cell r="K5024">
            <v>32256.78</v>
          </cell>
          <cell r="L5024">
            <v>2016299.69</v>
          </cell>
        </row>
        <row r="5025">
          <cell r="A5025" t="str">
            <v>813001</v>
          </cell>
          <cell r="B5025">
            <v>6</v>
          </cell>
          <cell r="C5025">
            <v>813001</v>
          </cell>
          <cell r="D5025" t="str">
            <v>DEPRECIACIONES</v>
          </cell>
          <cell r="I5025">
            <v>1125791.51</v>
          </cell>
          <cell r="J5025">
            <v>98895.31</v>
          </cell>
          <cell r="K5025">
            <v>28590.12</v>
          </cell>
          <cell r="L5025">
            <v>1196096.7</v>
          </cell>
        </row>
        <row r="5026">
          <cell r="A5026" t="str">
            <v>8130010101</v>
          </cell>
          <cell r="B5026">
            <v>14</v>
          </cell>
          <cell r="C5026" t="str">
            <v>8130010101 USD</v>
          </cell>
          <cell r="D5026" t="str">
            <v>Depreciaciones Equipo de Computo</v>
          </cell>
          <cell r="E5026">
            <v>515687.32</v>
          </cell>
          <cell r="F5026">
            <v>39318.949999999997</v>
          </cell>
          <cell r="G5026">
            <v>17234.810000000001</v>
          </cell>
          <cell r="H5026">
            <v>537771.46</v>
          </cell>
          <cell r="I5026">
            <v>515687.32</v>
          </cell>
          <cell r="J5026">
            <v>39318.949999999997</v>
          </cell>
          <cell r="K5026">
            <v>17234.810000000001</v>
          </cell>
          <cell r="L5026">
            <v>537771.46</v>
          </cell>
        </row>
        <row r="5027">
          <cell r="A5027" t="str">
            <v>813001010001</v>
          </cell>
          <cell r="B5027">
            <v>20</v>
          </cell>
          <cell r="C5027" t="str">
            <v>8130010101USD-070-00</v>
          </cell>
          <cell r="D5027" t="str">
            <v>Depreciaciones Equipo de Computo (Depreciacion Activos Fijos (Gasto) (II, Eq. Co</v>
          </cell>
          <cell r="E5027">
            <v>405061.63</v>
          </cell>
          <cell r="F5027">
            <v>32068.05</v>
          </cell>
          <cell r="G5027">
            <v>14636.41</v>
          </cell>
          <cell r="H5027">
            <v>422493.27</v>
          </cell>
          <cell r="I5027">
            <v>405061.63</v>
          </cell>
          <cell r="J5027">
            <v>32068.05</v>
          </cell>
          <cell r="K5027">
            <v>14636.41</v>
          </cell>
          <cell r="L5027">
            <v>422493.27</v>
          </cell>
        </row>
        <row r="5028">
          <cell r="A5028" t="str">
            <v>813001010101</v>
          </cell>
          <cell r="B5028">
            <v>20</v>
          </cell>
          <cell r="C5028" t="str">
            <v>8130010101USD-070-01</v>
          </cell>
          <cell r="D5028" t="str">
            <v>Depreciaciones Equipo de Computo (Depreciacion Activos Fijos (Gasto) (II, Eq. Co</v>
          </cell>
          <cell r="E5028">
            <v>1571.39</v>
          </cell>
          <cell r="F5028">
            <v>0</v>
          </cell>
          <cell r="G5028">
            <v>0</v>
          </cell>
          <cell r="H5028">
            <v>1571.39</v>
          </cell>
          <cell r="I5028">
            <v>1571.39</v>
          </cell>
          <cell r="J5028">
            <v>0</v>
          </cell>
          <cell r="K5028">
            <v>0</v>
          </cell>
          <cell r="L5028">
            <v>1571.39</v>
          </cell>
        </row>
        <row r="5029">
          <cell r="A5029" t="str">
            <v>813001010201</v>
          </cell>
          <cell r="B5029">
            <v>20</v>
          </cell>
          <cell r="C5029" t="str">
            <v>8130010101USD-070-02</v>
          </cell>
          <cell r="D5029" t="str">
            <v>Depreciaciones Equipo de Computo (Depreciacion Activos Fijos (Gasto) (II, Eq. Co</v>
          </cell>
          <cell r="E5029">
            <v>2531.86</v>
          </cell>
          <cell r="F5029">
            <v>48.47</v>
          </cell>
          <cell r="G5029">
            <v>15.64</v>
          </cell>
          <cell r="H5029">
            <v>2564.69</v>
          </cell>
          <cell r="I5029">
            <v>2531.86</v>
          </cell>
          <cell r="J5029">
            <v>48.47</v>
          </cell>
          <cell r="K5029">
            <v>15.64</v>
          </cell>
          <cell r="L5029">
            <v>2564.69</v>
          </cell>
        </row>
        <row r="5030">
          <cell r="A5030" t="str">
            <v>813001010301</v>
          </cell>
          <cell r="B5030">
            <v>20</v>
          </cell>
          <cell r="C5030" t="str">
            <v>8130010101USD-070-03</v>
          </cell>
          <cell r="D5030" t="str">
            <v>Depreciaciones Equipo de Computo (Depreciacion Activos Fijos (Gasto) (II, Eq. Co</v>
          </cell>
          <cell r="E5030">
            <v>43239.16</v>
          </cell>
          <cell r="F5030">
            <v>3057.93</v>
          </cell>
          <cell r="G5030">
            <v>1255.3</v>
          </cell>
          <cell r="H5030">
            <v>45041.79</v>
          </cell>
          <cell r="I5030">
            <v>43239.16</v>
          </cell>
          <cell r="J5030">
            <v>3057.93</v>
          </cell>
          <cell r="K5030">
            <v>1255.3</v>
          </cell>
          <cell r="L5030">
            <v>45041.79</v>
          </cell>
        </row>
        <row r="5031">
          <cell r="A5031" t="str">
            <v>813001010401</v>
          </cell>
          <cell r="B5031">
            <v>20</v>
          </cell>
          <cell r="C5031" t="str">
            <v>8130010101USD-070-04</v>
          </cell>
          <cell r="D5031" t="str">
            <v>Depreciaciones Equipo de Computo (Depreciacion Activos Fijos (Gasto) (II, Eq. Co</v>
          </cell>
          <cell r="E5031">
            <v>5910.61</v>
          </cell>
          <cell r="F5031">
            <v>494.55</v>
          </cell>
          <cell r="G5031">
            <v>175.73</v>
          </cell>
          <cell r="H5031">
            <v>6229.43</v>
          </cell>
          <cell r="I5031">
            <v>5910.61</v>
          </cell>
          <cell r="J5031">
            <v>494.55</v>
          </cell>
          <cell r="K5031">
            <v>175.73</v>
          </cell>
          <cell r="L5031">
            <v>6229.43</v>
          </cell>
        </row>
        <row r="5032">
          <cell r="A5032" t="str">
            <v>813001010501</v>
          </cell>
          <cell r="B5032">
            <v>20</v>
          </cell>
          <cell r="C5032" t="str">
            <v>8130010101USD-070-05</v>
          </cell>
          <cell r="D5032" t="str">
            <v>Depreciaciones Equipo de Computo (Depreciacion Activos Fijos (Gasto) (II, Eq. Co</v>
          </cell>
          <cell r="E5032">
            <v>2648.12</v>
          </cell>
          <cell r="F5032">
            <v>640.19000000000005</v>
          </cell>
          <cell r="G5032">
            <v>81.400000000000006</v>
          </cell>
          <cell r="H5032">
            <v>3206.91</v>
          </cell>
          <cell r="I5032">
            <v>2648.12</v>
          </cell>
          <cell r="J5032">
            <v>640.19000000000005</v>
          </cell>
          <cell r="K5032">
            <v>81.400000000000006</v>
          </cell>
          <cell r="L5032">
            <v>3206.91</v>
          </cell>
        </row>
        <row r="5033">
          <cell r="A5033" t="str">
            <v>813001010701</v>
          </cell>
          <cell r="B5033">
            <v>20</v>
          </cell>
          <cell r="C5033" t="str">
            <v>8130010101USD-070-07</v>
          </cell>
          <cell r="D5033" t="str">
            <v>Depreciaciones Equipo de Computo (Depreciacion Activos Fijos (Gasto) (II, Eq. Co</v>
          </cell>
          <cell r="E5033">
            <v>6395.66</v>
          </cell>
          <cell r="F5033">
            <v>637.12</v>
          </cell>
          <cell r="G5033">
            <v>319.49</v>
          </cell>
          <cell r="H5033">
            <v>6713.29</v>
          </cell>
          <cell r="I5033">
            <v>6395.66</v>
          </cell>
          <cell r="J5033">
            <v>637.12</v>
          </cell>
          <cell r="K5033">
            <v>319.49</v>
          </cell>
          <cell r="L5033">
            <v>6713.29</v>
          </cell>
        </row>
        <row r="5034">
          <cell r="A5034" t="str">
            <v>813001010801</v>
          </cell>
          <cell r="B5034">
            <v>20</v>
          </cell>
          <cell r="C5034" t="str">
            <v>8130010101USD-070-08</v>
          </cell>
          <cell r="D5034" t="str">
            <v>Depreciaciones Equipo de Computo (Depreciacion Activos Fijos (Gasto) (II, Eq. Co</v>
          </cell>
          <cell r="E5034">
            <v>1833.11</v>
          </cell>
          <cell r="F5034">
            <v>29.08</v>
          </cell>
          <cell r="G5034">
            <v>0</v>
          </cell>
          <cell r="H5034">
            <v>1862.19</v>
          </cell>
          <cell r="I5034">
            <v>1833.11</v>
          </cell>
          <cell r="J5034">
            <v>29.08</v>
          </cell>
          <cell r="K5034">
            <v>0</v>
          </cell>
          <cell r="L5034">
            <v>1862.19</v>
          </cell>
        </row>
        <row r="5035">
          <cell r="A5035" t="str">
            <v>813001011001</v>
          </cell>
          <cell r="B5035">
            <v>20</v>
          </cell>
          <cell r="C5035" t="str">
            <v>8130010101USD-070-10</v>
          </cell>
          <cell r="D5035" t="str">
            <v>Depreciaciones Equipo de Computo (Depreciacion Activos Fijos (Gasto) (II, Eq. Co</v>
          </cell>
          <cell r="E5035">
            <v>2357.21</v>
          </cell>
          <cell r="F5035">
            <v>29.08</v>
          </cell>
          <cell r="G5035">
            <v>0</v>
          </cell>
          <cell r="H5035">
            <v>2386.29</v>
          </cell>
          <cell r="I5035">
            <v>2357.21</v>
          </cell>
          <cell r="J5035">
            <v>29.08</v>
          </cell>
          <cell r="K5035">
            <v>0</v>
          </cell>
          <cell r="L5035">
            <v>2386.29</v>
          </cell>
        </row>
        <row r="5036">
          <cell r="A5036" t="str">
            <v>813001011101</v>
          </cell>
          <cell r="B5036">
            <v>20</v>
          </cell>
          <cell r="C5036" t="str">
            <v>8130010101USD-070-11</v>
          </cell>
          <cell r="D5036" t="str">
            <v>Depreciaciones Equipo de Computo (Depreciacion Activos Fijos (Gasto) (II, Eq. Co</v>
          </cell>
          <cell r="E5036">
            <v>1920.6</v>
          </cell>
          <cell r="F5036">
            <v>58.17</v>
          </cell>
          <cell r="G5036">
            <v>46.92</v>
          </cell>
          <cell r="H5036">
            <v>1931.85</v>
          </cell>
          <cell r="I5036">
            <v>1920.6</v>
          </cell>
          <cell r="J5036">
            <v>58.17</v>
          </cell>
          <cell r="K5036">
            <v>46.92</v>
          </cell>
          <cell r="L5036">
            <v>1931.85</v>
          </cell>
        </row>
        <row r="5037">
          <cell r="A5037" t="str">
            <v>813001011201</v>
          </cell>
          <cell r="B5037">
            <v>20</v>
          </cell>
          <cell r="C5037" t="str">
            <v>8130010101USD-070-12</v>
          </cell>
          <cell r="D5037" t="str">
            <v>Depreciaciones Equipo de Computo (Depreciacion Activos Fijos (Gasto) (II, Eq. Co</v>
          </cell>
          <cell r="E5037">
            <v>2269.67</v>
          </cell>
          <cell r="F5037">
            <v>87.25</v>
          </cell>
          <cell r="G5037">
            <v>0</v>
          </cell>
          <cell r="H5037">
            <v>2356.92</v>
          </cell>
          <cell r="I5037">
            <v>2269.67</v>
          </cell>
          <cell r="J5037">
            <v>87.25</v>
          </cell>
          <cell r="K5037">
            <v>0</v>
          </cell>
          <cell r="L5037">
            <v>2356.92</v>
          </cell>
        </row>
        <row r="5038">
          <cell r="A5038" t="str">
            <v>813001011301</v>
          </cell>
          <cell r="B5038">
            <v>20</v>
          </cell>
          <cell r="C5038" t="str">
            <v>8130010101USD-070-13</v>
          </cell>
          <cell r="D5038" t="str">
            <v>Depreciaciones Equipo de Computo (Depreciacion Activos Fijos (Gasto) (II, Eq. Co</v>
          </cell>
          <cell r="E5038">
            <v>2109.87</v>
          </cell>
          <cell r="F5038">
            <v>29.08</v>
          </cell>
          <cell r="G5038">
            <v>0</v>
          </cell>
          <cell r="H5038">
            <v>2138.9499999999998</v>
          </cell>
          <cell r="I5038">
            <v>2109.87</v>
          </cell>
          <cell r="J5038">
            <v>29.08</v>
          </cell>
          <cell r="K5038">
            <v>0</v>
          </cell>
          <cell r="L5038">
            <v>2138.9499999999998</v>
          </cell>
        </row>
        <row r="5039">
          <cell r="A5039" t="str">
            <v>813001011701</v>
          </cell>
          <cell r="B5039">
            <v>20</v>
          </cell>
          <cell r="C5039" t="str">
            <v>8130010101USD-070-17</v>
          </cell>
          <cell r="D5039" t="str">
            <v>Depreciaciones Equipo de Computo (Depreciacion Activos Fijos (Gasto) (II, Eq. Co</v>
          </cell>
          <cell r="E5039">
            <v>2177.66</v>
          </cell>
          <cell r="F5039">
            <v>67.86</v>
          </cell>
          <cell r="G5039">
            <v>31.28</v>
          </cell>
          <cell r="H5039">
            <v>2214.2399999999998</v>
          </cell>
          <cell r="I5039">
            <v>2177.66</v>
          </cell>
          <cell r="J5039">
            <v>67.86</v>
          </cell>
          <cell r="K5039">
            <v>31.28</v>
          </cell>
          <cell r="L5039">
            <v>2214.2399999999998</v>
          </cell>
        </row>
        <row r="5040">
          <cell r="A5040" t="str">
            <v>813001011801</v>
          </cell>
          <cell r="B5040">
            <v>20</v>
          </cell>
          <cell r="C5040" t="str">
            <v>8130010101USD-070-18</v>
          </cell>
          <cell r="D5040" t="str">
            <v>Depreciaciones Equipo de Computo (Depreciacion Activos Fijos (Gasto) (II, Eq. Co</v>
          </cell>
          <cell r="E5040">
            <v>1441.32</v>
          </cell>
          <cell r="F5040">
            <v>9.31</v>
          </cell>
          <cell r="G5040">
            <v>0</v>
          </cell>
          <cell r="H5040">
            <v>1450.63</v>
          </cell>
          <cell r="I5040">
            <v>1441.32</v>
          </cell>
          <cell r="J5040">
            <v>9.31</v>
          </cell>
          <cell r="K5040">
            <v>0</v>
          </cell>
          <cell r="L5040">
            <v>1450.63</v>
          </cell>
        </row>
        <row r="5041">
          <cell r="A5041" t="str">
            <v>813001011901</v>
          </cell>
          <cell r="B5041">
            <v>20</v>
          </cell>
          <cell r="C5041" t="str">
            <v>8130010101USD-070-19</v>
          </cell>
          <cell r="D5041" t="str">
            <v>Depreciaciones Equipo de Computo (Depreciacion Activos Fijos (Gasto) (II, Eq. Co</v>
          </cell>
          <cell r="E5041">
            <v>1833.22</v>
          </cell>
          <cell r="F5041">
            <v>29.08</v>
          </cell>
          <cell r="G5041">
            <v>0</v>
          </cell>
          <cell r="H5041">
            <v>1862.3</v>
          </cell>
          <cell r="I5041">
            <v>1833.22</v>
          </cell>
          <cell r="J5041">
            <v>29.08</v>
          </cell>
          <cell r="K5041">
            <v>0</v>
          </cell>
          <cell r="L5041">
            <v>1862.3</v>
          </cell>
        </row>
        <row r="5042">
          <cell r="A5042" t="str">
            <v>813001012201</v>
          </cell>
          <cell r="B5042">
            <v>20</v>
          </cell>
          <cell r="C5042" t="str">
            <v>8130010101USD-070-22</v>
          </cell>
          <cell r="D5042" t="str">
            <v>Depreciaciones Equipo de Computo (Depreciacion Activos Fijos (Gasto) (II, Eq. Co</v>
          </cell>
          <cell r="E5042">
            <v>1433.95</v>
          </cell>
          <cell r="F5042">
            <v>34.99</v>
          </cell>
          <cell r="G5042">
            <v>20.73</v>
          </cell>
          <cell r="H5042">
            <v>1448.21</v>
          </cell>
          <cell r="I5042">
            <v>1433.95</v>
          </cell>
          <cell r="J5042">
            <v>34.99</v>
          </cell>
          <cell r="K5042">
            <v>20.73</v>
          </cell>
          <cell r="L5042">
            <v>1448.21</v>
          </cell>
        </row>
        <row r="5043">
          <cell r="A5043" t="str">
            <v>813001012301</v>
          </cell>
          <cell r="B5043">
            <v>20</v>
          </cell>
          <cell r="C5043" t="str">
            <v>8130010101USD-070-23</v>
          </cell>
          <cell r="D5043" t="str">
            <v>Depreciaciones Equipo de Computo (Depreciacion Activos Fijos (Gasto) (II, Eq. Co</v>
          </cell>
          <cell r="E5043">
            <v>3196.27</v>
          </cell>
          <cell r="F5043">
            <v>19.39</v>
          </cell>
          <cell r="G5043">
            <v>15.64</v>
          </cell>
          <cell r="H5043">
            <v>3200.02</v>
          </cell>
          <cell r="I5043">
            <v>3196.27</v>
          </cell>
          <cell r="J5043">
            <v>19.39</v>
          </cell>
          <cell r="K5043">
            <v>15.64</v>
          </cell>
          <cell r="L5043">
            <v>3200.02</v>
          </cell>
        </row>
        <row r="5044">
          <cell r="A5044" t="str">
            <v>813001012401</v>
          </cell>
          <cell r="B5044">
            <v>20</v>
          </cell>
          <cell r="C5044" t="str">
            <v>8130010101USD-070-24</v>
          </cell>
          <cell r="D5044" t="str">
            <v>Depreciaciones Equipo de Computo (Depreciacion Activos Fijos (Gasto) (II, Eq. Co</v>
          </cell>
          <cell r="E5044">
            <v>2684.89</v>
          </cell>
          <cell r="F5044">
            <v>39.03</v>
          </cell>
          <cell r="G5044">
            <v>0</v>
          </cell>
          <cell r="H5044">
            <v>2723.92</v>
          </cell>
          <cell r="I5044">
            <v>2684.89</v>
          </cell>
          <cell r="J5044">
            <v>39.03</v>
          </cell>
          <cell r="K5044">
            <v>0</v>
          </cell>
          <cell r="L5044">
            <v>2723.92</v>
          </cell>
        </row>
        <row r="5045">
          <cell r="A5045" t="str">
            <v>813001012501</v>
          </cell>
          <cell r="B5045">
            <v>20</v>
          </cell>
          <cell r="C5045" t="str">
            <v>8130010101USD-070-25</v>
          </cell>
          <cell r="D5045" t="str">
            <v>Depreciaciones Equipo de Computo (Depreciacion Activos Fijos (Gasto) (II, Eq. Co</v>
          </cell>
          <cell r="E5045">
            <v>1280.44</v>
          </cell>
          <cell r="F5045">
            <v>29.08</v>
          </cell>
          <cell r="G5045">
            <v>0</v>
          </cell>
          <cell r="H5045">
            <v>1309.52</v>
          </cell>
          <cell r="I5045">
            <v>1280.44</v>
          </cell>
          <cell r="J5045">
            <v>29.08</v>
          </cell>
          <cell r="K5045">
            <v>0</v>
          </cell>
          <cell r="L5045">
            <v>1309.52</v>
          </cell>
        </row>
        <row r="5046">
          <cell r="A5046" t="str">
            <v>813001012601</v>
          </cell>
          <cell r="B5046">
            <v>20</v>
          </cell>
          <cell r="C5046" t="str">
            <v>8130010101USD-070-26</v>
          </cell>
          <cell r="D5046" t="str">
            <v>Depreciaciones Equipo de Computo (Depreciacion Activos Fijos (Gasto) (II, Eq. Co</v>
          </cell>
          <cell r="E5046">
            <v>1513.12</v>
          </cell>
          <cell r="F5046">
            <v>0</v>
          </cell>
          <cell r="G5046">
            <v>0</v>
          </cell>
          <cell r="H5046">
            <v>1513.12</v>
          </cell>
          <cell r="I5046">
            <v>1513.12</v>
          </cell>
          <cell r="J5046">
            <v>0</v>
          </cell>
          <cell r="K5046">
            <v>0</v>
          </cell>
          <cell r="L5046">
            <v>1513.12</v>
          </cell>
        </row>
        <row r="5047">
          <cell r="A5047" t="str">
            <v>813001012701</v>
          </cell>
          <cell r="B5047">
            <v>20</v>
          </cell>
          <cell r="C5047" t="str">
            <v>8130010101USD-070-27</v>
          </cell>
          <cell r="D5047" t="str">
            <v>Depreciaciones Equipo de Computo (Depreciacion Activos Fijos (Gasto) (II, Eq. Co</v>
          </cell>
          <cell r="E5047">
            <v>1921.05</v>
          </cell>
          <cell r="F5047">
            <v>9.31</v>
          </cell>
          <cell r="G5047">
            <v>0</v>
          </cell>
          <cell r="H5047">
            <v>1930.36</v>
          </cell>
          <cell r="I5047">
            <v>1921.05</v>
          </cell>
          <cell r="J5047">
            <v>9.31</v>
          </cell>
          <cell r="K5047">
            <v>0</v>
          </cell>
          <cell r="L5047">
            <v>1930.36</v>
          </cell>
        </row>
        <row r="5048">
          <cell r="A5048" t="str">
            <v>813001013101</v>
          </cell>
          <cell r="B5048">
            <v>20</v>
          </cell>
          <cell r="C5048" t="str">
            <v>8130010101USD-070-31</v>
          </cell>
          <cell r="D5048" t="str">
            <v>Depreciaciones Equipo de Computo (Depreciacion Activos Fijos (Gasto) (II, Eq. Co</v>
          </cell>
          <cell r="E5048">
            <v>5130.05</v>
          </cell>
          <cell r="F5048">
            <v>398.64</v>
          </cell>
          <cell r="G5048">
            <v>174.05</v>
          </cell>
          <cell r="H5048">
            <v>5354.64</v>
          </cell>
          <cell r="I5048">
            <v>5130.05</v>
          </cell>
          <cell r="J5048">
            <v>398.64</v>
          </cell>
          <cell r="K5048">
            <v>174.05</v>
          </cell>
          <cell r="L5048">
            <v>5354.64</v>
          </cell>
        </row>
        <row r="5049">
          <cell r="A5049" t="str">
            <v>813001014101</v>
          </cell>
          <cell r="B5049">
            <v>20</v>
          </cell>
          <cell r="C5049" t="str">
            <v>8130010101USD-070-41</v>
          </cell>
          <cell r="D5049" t="str">
            <v>Depreciaciones Equipo de Computo (Depreciacion Activos Fijos (Gasto) (II, Eq. Co</v>
          </cell>
          <cell r="E5049">
            <v>2289.31</v>
          </cell>
          <cell r="F5049">
            <v>19.39</v>
          </cell>
          <cell r="G5049">
            <v>15.64</v>
          </cell>
          <cell r="H5049">
            <v>2293.06</v>
          </cell>
          <cell r="I5049">
            <v>2289.31</v>
          </cell>
          <cell r="J5049">
            <v>19.39</v>
          </cell>
          <cell r="K5049">
            <v>15.64</v>
          </cell>
          <cell r="L5049">
            <v>2293.06</v>
          </cell>
        </row>
        <row r="5050">
          <cell r="A5050" t="str">
            <v>813001015801</v>
          </cell>
          <cell r="B5050">
            <v>20</v>
          </cell>
          <cell r="C5050" t="str">
            <v>8130010101USD-070-58</v>
          </cell>
          <cell r="D5050" t="str">
            <v>Depreciaciones Equipo de Computo (Depreciacion Activos Fijos (Gasto) (II, Eq. Co</v>
          </cell>
          <cell r="E5050">
            <v>7937.53</v>
          </cell>
          <cell r="F5050">
            <v>754.67</v>
          </cell>
          <cell r="G5050">
            <v>102.15</v>
          </cell>
          <cell r="H5050">
            <v>8590.0499999999993</v>
          </cell>
          <cell r="I5050">
            <v>7937.53</v>
          </cell>
          <cell r="J5050">
            <v>754.67</v>
          </cell>
          <cell r="K5050">
            <v>102.15</v>
          </cell>
          <cell r="L5050">
            <v>8590.0499999999993</v>
          </cell>
        </row>
        <row r="5051">
          <cell r="A5051" t="str">
            <v>813001015901</v>
          </cell>
          <cell r="B5051">
            <v>20</v>
          </cell>
          <cell r="C5051" t="str">
            <v>8130010101USD-070-59</v>
          </cell>
          <cell r="D5051" t="str">
            <v>Depreciaciones Equipo de Computo (Depreciacion Activos Fijos (Gasto) (II, Eq. Co</v>
          </cell>
          <cell r="E5051">
            <v>4999.62</v>
          </cell>
          <cell r="F5051">
            <v>729.23</v>
          </cell>
          <cell r="G5051">
            <v>344.43</v>
          </cell>
          <cell r="H5051">
            <v>5384.42</v>
          </cell>
          <cell r="I5051">
            <v>4999.62</v>
          </cell>
          <cell r="J5051">
            <v>729.23</v>
          </cell>
          <cell r="K5051">
            <v>344.43</v>
          </cell>
          <cell r="L5051">
            <v>5384.42</v>
          </cell>
        </row>
        <row r="5052">
          <cell r="A5052" t="str">
            <v>8130010102</v>
          </cell>
          <cell r="B5052">
            <v>14</v>
          </cell>
          <cell r="C5052" t="str">
            <v>8130010102 USD</v>
          </cell>
          <cell r="D5052" t="str">
            <v>Depreciaciones Equipo de Oficina</v>
          </cell>
          <cell r="E5052">
            <v>156775.57999999999</v>
          </cell>
          <cell r="F5052">
            <v>17694.27</v>
          </cell>
          <cell r="G5052">
            <v>6911.55</v>
          </cell>
          <cell r="H5052">
            <v>167558.29999999999</v>
          </cell>
          <cell r="I5052">
            <v>156775.57999999999</v>
          </cell>
          <cell r="J5052">
            <v>17694.27</v>
          </cell>
          <cell r="K5052">
            <v>6911.55</v>
          </cell>
          <cell r="L5052">
            <v>167558.29999999999</v>
          </cell>
        </row>
        <row r="5053">
          <cell r="A5053" t="str">
            <v>813001010002</v>
          </cell>
          <cell r="B5053">
            <v>20</v>
          </cell>
          <cell r="C5053" t="str">
            <v>8130010102USD-069-00</v>
          </cell>
          <cell r="D5053" t="str">
            <v>Depreciaciones Equipo de Oficina (Depreciacion Activos Fijos (Gasto) (I, Mobilia</v>
          </cell>
          <cell r="E5053">
            <v>65106.49</v>
          </cell>
          <cell r="F5053">
            <v>7459.52</v>
          </cell>
          <cell r="G5053">
            <v>1601.79</v>
          </cell>
          <cell r="H5053">
            <v>70964.22</v>
          </cell>
          <cell r="I5053">
            <v>65106.49</v>
          </cell>
          <cell r="J5053">
            <v>7459.52</v>
          </cell>
          <cell r="K5053">
            <v>1601.79</v>
          </cell>
          <cell r="L5053">
            <v>70964.22</v>
          </cell>
        </row>
        <row r="5054">
          <cell r="A5054" t="str">
            <v>813001010102</v>
          </cell>
          <cell r="B5054">
            <v>20</v>
          </cell>
          <cell r="C5054" t="str">
            <v>8130010102USD-069-01</v>
          </cell>
          <cell r="D5054" t="str">
            <v>Depreciaciones Equipo de Oficina (Depreciacion Activos Fijos (Gasto) (I, Mobilia</v>
          </cell>
          <cell r="E5054">
            <v>1274.1600000000001</v>
          </cell>
          <cell r="F5054">
            <v>216.65</v>
          </cell>
          <cell r="G5054">
            <v>101.92</v>
          </cell>
          <cell r="H5054">
            <v>1388.89</v>
          </cell>
          <cell r="I5054">
            <v>1274.1600000000001</v>
          </cell>
          <cell r="J5054">
            <v>216.65</v>
          </cell>
          <cell r="K5054">
            <v>101.92</v>
          </cell>
          <cell r="L5054">
            <v>1388.89</v>
          </cell>
        </row>
        <row r="5055">
          <cell r="A5055" t="str">
            <v>813001010202</v>
          </cell>
          <cell r="B5055">
            <v>20</v>
          </cell>
          <cell r="C5055" t="str">
            <v>8130010102USD-069-02</v>
          </cell>
          <cell r="D5055" t="str">
            <v>Depreciaciones Equipo de Oficina (Depreciacion Activos Fijos (Gasto) (I, Mobilia</v>
          </cell>
          <cell r="E5055">
            <v>1228.4100000000001</v>
          </cell>
          <cell r="F5055">
            <v>200.33</v>
          </cell>
          <cell r="G5055">
            <v>87.51</v>
          </cell>
          <cell r="H5055">
            <v>1341.23</v>
          </cell>
          <cell r="I5055">
            <v>1228.4100000000001</v>
          </cell>
          <cell r="J5055">
            <v>200.33</v>
          </cell>
          <cell r="K5055">
            <v>87.51</v>
          </cell>
          <cell r="L5055">
            <v>1341.23</v>
          </cell>
        </row>
        <row r="5056">
          <cell r="A5056" t="str">
            <v>813001010302</v>
          </cell>
          <cell r="B5056">
            <v>20</v>
          </cell>
          <cell r="C5056" t="str">
            <v>8130010102USD-069-03</v>
          </cell>
          <cell r="D5056" t="str">
            <v>Depreciaciones Equipo de Oficina (Depreciacion Activos Fijos (Gasto) (I, Mobilia</v>
          </cell>
          <cell r="E5056">
            <v>2471.58</v>
          </cell>
          <cell r="F5056">
            <v>474.76</v>
          </cell>
          <cell r="G5056">
            <v>277.7</v>
          </cell>
          <cell r="H5056">
            <v>2668.64</v>
          </cell>
          <cell r="I5056">
            <v>2471.58</v>
          </cell>
          <cell r="J5056">
            <v>474.76</v>
          </cell>
          <cell r="K5056">
            <v>277.7</v>
          </cell>
          <cell r="L5056">
            <v>2668.64</v>
          </cell>
        </row>
        <row r="5057">
          <cell r="A5057" t="str">
            <v>813001010402</v>
          </cell>
          <cell r="B5057">
            <v>20</v>
          </cell>
          <cell r="C5057" t="str">
            <v>8130010102USD-069-04</v>
          </cell>
          <cell r="D5057" t="str">
            <v>Depreciaciones Equipo de Oficina (Depreciacion Activos Fijos (Gasto) (I, Mobilia</v>
          </cell>
          <cell r="E5057">
            <v>13075.05</v>
          </cell>
          <cell r="F5057">
            <v>1209.81</v>
          </cell>
          <cell r="G5057">
            <v>1065.32</v>
          </cell>
          <cell r="H5057">
            <v>13219.54</v>
          </cell>
          <cell r="I5057">
            <v>13075.05</v>
          </cell>
          <cell r="J5057">
            <v>1209.81</v>
          </cell>
          <cell r="K5057">
            <v>1065.32</v>
          </cell>
          <cell r="L5057">
            <v>13219.54</v>
          </cell>
        </row>
        <row r="5058">
          <cell r="A5058" t="str">
            <v>813001010502</v>
          </cell>
          <cell r="B5058">
            <v>20</v>
          </cell>
          <cell r="C5058" t="str">
            <v>8130010102USD-069-05</v>
          </cell>
          <cell r="D5058" t="str">
            <v>Depreciaciones Equipo de Oficina (Depreciacion Activos Fijos (Gasto) (I, Mobilia</v>
          </cell>
          <cell r="E5058">
            <v>1116.53</v>
          </cell>
          <cell r="F5058">
            <v>182.61</v>
          </cell>
          <cell r="G5058">
            <v>79.239999999999995</v>
          </cell>
          <cell r="H5058">
            <v>1219.9000000000001</v>
          </cell>
          <cell r="I5058">
            <v>1116.53</v>
          </cell>
          <cell r="J5058">
            <v>182.61</v>
          </cell>
          <cell r="K5058">
            <v>79.239999999999995</v>
          </cell>
          <cell r="L5058">
            <v>1219.9000000000001</v>
          </cell>
        </row>
        <row r="5059">
          <cell r="A5059" t="str">
            <v>813001010702</v>
          </cell>
          <cell r="B5059">
            <v>20</v>
          </cell>
          <cell r="C5059" t="str">
            <v>8130010102USD-069-07</v>
          </cell>
          <cell r="D5059" t="str">
            <v>Depreciaciones Equipo de Oficina (Depreciacion Activos Fijos (Gasto) (I, Mobilia</v>
          </cell>
          <cell r="E5059">
            <v>10639.54</v>
          </cell>
          <cell r="F5059">
            <v>982.5</v>
          </cell>
          <cell r="G5059">
            <v>840.6</v>
          </cell>
          <cell r="H5059">
            <v>10781.44</v>
          </cell>
          <cell r="I5059">
            <v>10639.54</v>
          </cell>
          <cell r="J5059">
            <v>982.5</v>
          </cell>
          <cell r="K5059">
            <v>840.6</v>
          </cell>
          <cell r="L5059">
            <v>10781.44</v>
          </cell>
        </row>
        <row r="5060">
          <cell r="A5060" t="str">
            <v>813001010802</v>
          </cell>
          <cell r="B5060">
            <v>20</v>
          </cell>
          <cell r="C5060" t="str">
            <v>8130010102USD-069-08</v>
          </cell>
          <cell r="D5060" t="str">
            <v>Depreciaciones Equipo de Oficina (Depreciacion Activos Fijos (Gasto) (I, Mobilia</v>
          </cell>
          <cell r="E5060">
            <v>1169.05</v>
          </cell>
          <cell r="F5060">
            <v>185.67</v>
          </cell>
          <cell r="G5060">
            <v>82</v>
          </cell>
          <cell r="H5060">
            <v>1272.72</v>
          </cell>
          <cell r="I5060">
            <v>1169.05</v>
          </cell>
          <cell r="J5060">
            <v>185.67</v>
          </cell>
          <cell r="K5060">
            <v>82</v>
          </cell>
          <cell r="L5060">
            <v>1272.72</v>
          </cell>
        </row>
        <row r="5061">
          <cell r="A5061" t="str">
            <v>813001011002</v>
          </cell>
          <cell r="B5061">
            <v>20</v>
          </cell>
          <cell r="C5061" t="str">
            <v>8130010102USD-069-10</v>
          </cell>
          <cell r="D5061" t="str">
            <v>Depreciaciones Equipo de Oficina (Depreciacion Activos Fijos (Gasto) (I, Mobilia</v>
          </cell>
          <cell r="E5061">
            <v>4342.7700000000004</v>
          </cell>
          <cell r="F5061">
            <v>423.95</v>
          </cell>
          <cell r="G5061">
            <v>280.18</v>
          </cell>
          <cell r="H5061">
            <v>4486.54</v>
          </cell>
          <cell r="I5061">
            <v>4342.7700000000004</v>
          </cell>
          <cell r="J5061">
            <v>423.95</v>
          </cell>
          <cell r="K5061">
            <v>280.18</v>
          </cell>
          <cell r="L5061">
            <v>4486.54</v>
          </cell>
        </row>
        <row r="5062">
          <cell r="A5062" t="str">
            <v>813001011102</v>
          </cell>
          <cell r="B5062">
            <v>20</v>
          </cell>
          <cell r="C5062" t="str">
            <v>8130010102USD-069-11</v>
          </cell>
          <cell r="D5062" t="str">
            <v>Depreciaciones Equipo de Oficina (Depreciacion Activos Fijos (Gasto) (I, Mobilia</v>
          </cell>
          <cell r="E5062">
            <v>1806.53</v>
          </cell>
          <cell r="F5062">
            <v>230.24</v>
          </cell>
          <cell r="G5062">
            <v>124.88</v>
          </cell>
          <cell r="H5062">
            <v>1911.89</v>
          </cell>
          <cell r="I5062">
            <v>1806.53</v>
          </cell>
          <cell r="J5062">
            <v>230.24</v>
          </cell>
          <cell r="K5062">
            <v>124.88</v>
          </cell>
          <cell r="L5062">
            <v>1911.89</v>
          </cell>
        </row>
        <row r="5063">
          <cell r="A5063" t="str">
            <v>813001011202</v>
          </cell>
          <cell r="B5063">
            <v>20</v>
          </cell>
          <cell r="C5063" t="str">
            <v>8130010102USD-069-12</v>
          </cell>
          <cell r="D5063" t="str">
            <v>Depreciaciones Equipo de Oficina (Depreciacion Activos Fijos (Gasto) (I, Mobilia</v>
          </cell>
          <cell r="E5063">
            <v>4096.76</v>
          </cell>
          <cell r="F5063">
            <v>459.07</v>
          </cell>
          <cell r="G5063">
            <v>116.82</v>
          </cell>
          <cell r="H5063">
            <v>4439.01</v>
          </cell>
          <cell r="I5063">
            <v>4096.76</v>
          </cell>
          <cell r="J5063">
            <v>459.07</v>
          </cell>
          <cell r="K5063">
            <v>116.82</v>
          </cell>
          <cell r="L5063">
            <v>4439.01</v>
          </cell>
        </row>
        <row r="5064">
          <cell r="A5064" t="str">
            <v>813001011302</v>
          </cell>
          <cell r="B5064">
            <v>20</v>
          </cell>
          <cell r="C5064" t="str">
            <v>8130010102USD-069-13</v>
          </cell>
          <cell r="D5064" t="str">
            <v>Depreciaciones Equipo de Oficina (Depreciacion Activos Fijos (Gasto) (I, Mobilia</v>
          </cell>
          <cell r="E5064">
            <v>1281.68</v>
          </cell>
          <cell r="F5064">
            <v>198.99</v>
          </cell>
          <cell r="G5064">
            <v>74.7</v>
          </cell>
          <cell r="H5064">
            <v>1405.97</v>
          </cell>
          <cell r="I5064">
            <v>1281.68</v>
          </cell>
          <cell r="J5064">
            <v>198.99</v>
          </cell>
          <cell r="K5064">
            <v>74.7</v>
          </cell>
          <cell r="L5064">
            <v>1405.97</v>
          </cell>
        </row>
        <row r="5065">
          <cell r="A5065" t="str">
            <v>813001011702</v>
          </cell>
          <cell r="B5065">
            <v>20</v>
          </cell>
          <cell r="C5065" t="str">
            <v>8130010102USD-069-17</v>
          </cell>
          <cell r="D5065" t="str">
            <v>Depreciaciones Equipo de Oficina (Depreciacion Activos Fijos (Gasto) (I, Mobilia</v>
          </cell>
          <cell r="E5065">
            <v>1507.45</v>
          </cell>
          <cell r="F5065">
            <v>256.22000000000003</v>
          </cell>
          <cell r="G5065">
            <v>114.24</v>
          </cell>
          <cell r="H5065">
            <v>1649.43</v>
          </cell>
          <cell r="I5065">
            <v>1507.45</v>
          </cell>
          <cell r="J5065">
            <v>256.22000000000003</v>
          </cell>
          <cell r="K5065">
            <v>114.24</v>
          </cell>
          <cell r="L5065">
            <v>1649.43</v>
          </cell>
        </row>
        <row r="5066">
          <cell r="A5066" t="str">
            <v>813001011802</v>
          </cell>
          <cell r="B5066">
            <v>20</v>
          </cell>
          <cell r="C5066" t="str">
            <v>8130010102USD-069-18</v>
          </cell>
          <cell r="D5066" t="str">
            <v>Depreciaciones Equipo de Oficina (Depreciacion Activos Fijos (Gasto) (I, Mobilia</v>
          </cell>
          <cell r="E5066">
            <v>2665.84</v>
          </cell>
          <cell r="F5066">
            <v>318.48</v>
          </cell>
          <cell r="G5066">
            <v>120.51</v>
          </cell>
          <cell r="H5066">
            <v>2863.81</v>
          </cell>
          <cell r="I5066">
            <v>2665.84</v>
          </cell>
          <cell r="J5066">
            <v>318.48</v>
          </cell>
          <cell r="K5066">
            <v>120.51</v>
          </cell>
          <cell r="L5066">
            <v>2863.81</v>
          </cell>
        </row>
        <row r="5067">
          <cell r="A5067" t="str">
            <v>813001011902</v>
          </cell>
          <cell r="B5067">
            <v>20</v>
          </cell>
          <cell r="C5067" t="str">
            <v>8130010102USD-069-19</v>
          </cell>
          <cell r="D5067" t="str">
            <v>Depreciaciones Equipo de Oficina (Depreciacion Activos Fijos (Gasto) (I, Mobilia</v>
          </cell>
          <cell r="E5067">
            <v>3302.41</v>
          </cell>
          <cell r="F5067">
            <v>234.66</v>
          </cell>
          <cell r="G5067">
            <v>81.709999999999994</v>
          </cell>
          <cell r="H5067">
            <v>3455.36</v>
          </cell>
          <cell r="I5067">
            <v>3302.41</v>
          </cell>
          <cell r="J5067">
            <v>234.66</v>
          </cell>
          <cell r="K5067">
            <v>81.709999999999994</v>
          </cell>
          <cell r="L5067">
            <v>3455.36</v>
          </cell>
        </row>
        <row r="5068">
          <cell r="A5068" t="str">
            <v>813001012202</v>
          </cell>
          <cell r="B5068">
            <v>20</v>
          </cell>
          <cell r="C5068" t="str">
            <v>8130010102USD-069-22</v>
          </cell>
          <cell r="D5068" t="str">
            <v>Depreciaciones Equipo de Oficina (Depreciacion Activos Fijos (Gasto) (I, Mobilia</v>
          </cell>
          <cell r="E5068">
            <v>1838.91</v>
          </cell>
          <cell r="F5068">
            <v>438.73</v>
          </cell>
          <cell r="G5068">
            <v>268.25</v>
          </cell>
          <cell r="H5068">
            <v>2009.39</v>
          </cell>
          <cell r="I5068">
            <v>1838.91</v>
          </cell>
          <cell r="J5068">
            <v>438.73</v>
          </cell>
          <cell r="K5068">
            <v>268.25</v>
          </cell>
          <cell r="L5068">
            <v>2009.39</v>
          </cell>
        </row>
        <row r="5069">
          <cell r="A5069" t="str">
            <v>813001012302</v>
          </cell>
          <cell r="B5069">
            <v>20</v>
          </cell>
          <cell r="C5069" t="str">
            <v>8130010102USD-069-23</v>
          </cell>
          <cell r="D5069" t="str">
            <v>Depreciaciones Equipo de Oficina (Depreciacion Activos Fijos (Gasto) (I, Mobilia</v>
          </cell>
          <cell r="E5069">
            <v>6212.7</v>
          </cell>
          <cell r="F5069">
            <v>631.41</v>
          </cell>
          <cell r="G5069">
            <v>213.4</v>
          </cell>
          <cell r="H5069">
            <v>6630.71</v>
          </cell>
          <cell r="I5069">
            <v>6212.7</v>
          </cell>
          <cell r="J5069">
            <v>631.41</v>
          </cell>
          <cell r="K5069">
            <v>213.4</v>
          </cell>
          <cell r="L5069">
            <v>6630.71</v>
          </cell>
        </row>
        <row r="5070">
          <cell r="A5070" t="str">
            <v>813001012402</v>
          </cell>
          <cell r="B5070">
            <v>20</v>
          </cell>
          <cell r="C5070" t="str">
            <v>8130010102USD-069-24</v>
          </cell>
          <cell r="D5070" t="str">
            <v>Depreciaciones Equipo de Oficina (Depreciacion Activos Fijos (Gasto) (I, Mobilia</v>
          </cell>
          <cell r="E5070">
            <v>3229.05</v>
          </cell>
          <cell r="F5070">
            <v>255.19</v>
          </cell>
          <cell r="G5070">
            <v>119.1</v>
          </cell>
          <cell r="H5070">
            <v>3365.14</v>
          </cell>
          <cell r="I5070">
            <v>3229.05</v>
          </cell>
          <cell r="J5070">
            <v>255.19</v>
          </cell>
          <cell r="K5070">
            <v>119.1</v>
          </cell>
          <cell r="L5070">
            <v>3365.14</v>
          </cell>
        </row>
        <row r="5071">
          <cell r="A5071" t="str">
            <v>813001012502</v>
          </cell>
          <cell r="B5071">
            <v>20</v>
          </cell>
          <cell r="C5071" t="str">
            <v>8130010102USD-069-25</v>
          </cell>
          <cell r="D5071" t="str">
            <v>Depreciaciones Equipo de Oficina (Depreciacion Activos Fijos (Gasto) (I, Mobilia</v>
          </cell>
          <cell r="E5071">
            <v>1561.53</v>
          </cell>
          <cell r="F5071">
            <v>248.45</v>
          </cell>
          <cell r="G5071">
            <v>122.97</v>
          </cell>
          <cell r="H5071">
            <v>1687.01</v>
          </cell>
          <cell r="I5071">
            <v>1561.53</v>
          </cell>
          <cell r="J5071">
            <v>248.45</v>
          </cell>
          <cell r="K5071">
            <v>122.97</v>
          </cell>
          <cell r="L5071">
            <v>1687.01</v>
          </cell>
        </row>
        <row r="5072">
          <cell r="A5072" t="str">
            <v>813001012602</v>
          </cell>
          <cell r="B5072">
            <v>20</v>
          </cell>
          <cell r="C5072" t="str">
            <v>8130010102USD-069-26</v>
          </cell>
          <cell r="D5072" t="str">
            <v>Depreciaciones Equipo de Oficina (Depreciacion Activos Fijos (Gasto) (I, Mobilia</v>
          </cell>
          <cell r="E5072">
            <v>1198.6199999999999</v>
          </cell>
          <cell r="F5072">
            <v>184.28</v>
          </cell>
          <cell r="G5072">
            <v>80.739999999999995</v>
          </cell>
          <cell r="H5072">
            <v>1302.1600000000001</v>
          </cell>
          <cell r="I5072">
            <v>1198.6199999999999</v>
          </cell>
          <cell r="J5072">
            <v>184.28</v>
          </cell>
          <cell r="K5072">
            <v>80.739999999999995</v>
          </cell>
          <cell r="L5072">
            <v>1302.1600000000001</v>
          </cell>
        </row>
        <row r="5073">
          <cell r="A5073" t="str">
            <v>813001012702</v>
          </cell>
          <cell r="B5073">
            <v>20</v>
          </cell>
          <cell r="C5073" t="str">
            <v>8130010102USD-069-27</v>
          </cell>
          <cell r="D5073" t="str">
            <v>Depreciaciones Equipo de Oficina (Depreciacion Activos Fijos (Gasto) (I, Mobilia</v>
          </cell>
          <cell r="E5073">
            <v>1843.48</v>
          </cell>
          <cell r="F5073">
            <v>226.66</v>
          </cell>
          <cell r="G5073">
            <v>95.51</v>
          </cell>
          <cell r="H5073">
            <v>1974.63</v>
          </cell>
          <cell r="I5073">
            <v>1843.48</v>
          </cell>
          <cell r="J5073">
            <v>226.66</v>
          </cell>
          <cell r="K5073">
            <v>95.51</v>
          </cell>
          <cell r="L5073">
            <v>1974.63</v>
          </cell>
        </row>
        <row r="5074">
          <cell r="A5074" t="str">
            <v>813001013102</v>
          </cell>
          <cell r="B5074">
            <v>20</v>
          </cell>
          <cell r="C5074" t="str">
            <v>8130010102USD-069-31</v>
          </cell>
          <cell r="D5074" t="str">
            <v>Depreciaciones Equipo de Oficina (Depreciacion Activos Fijos (Gasto) (I, Mobilia</v>
          </cell>
          <cell r="E5074">
            <v>1992.49</v>
          </cell>
          <cell r="F5074">
            <v>252.98</v>
          </cell>
          <cell r="G5074">
            <v>123.95</v>
          </cell>
          <cell r="H5074">
            <v>2121.52</v>
          </cell>
          <cell r="I5074">
            <v>1992.49</v>
          </cell>
          <cell r="J5074">
            <v>252.98</v>
          </cell>
          <cell r="K5074">
            <v>123.95</v>
          </cell>
          <cell r="L5074">
            <v>2121.52</v>
          </cell>
        </row>
        <row r="5075">
          <cell r="A5075" t="str">
            <v>813001014102</v>
          </cell>
          <cell r="B5075">
            <v>20</v>
          </cell>
          <cell r="C5075" t="str">
            <v>8130010102USD-069-41</v>
          </cell>
          <cell r="D5075" t="str">
            <v>Depreciaciones Equipo de Oficina (Depreciacion Activos Fijos (Gasto) (I, Mobilia</v>
          </cell>
          <cell r="E5075">
            <v>1119.8699999999999</v>
          </cell>
          <cell r="F5075">
            <v>184.28</v>
          </cell>
          <cell r="G5075">
            <v>74.7</v>
          </cell>
          <cell r="H5075">
            <v>1229.45</v>
          </cell>
          <cell r="I5075">
            <v>1119.8699999999999</v>
          </cell>
          <cell r="J5075">
            <v>184.28</v>
          </cell>
          <cell r="K5075">
            <v>74.7</v>
          </cell>
          <cell r="L5075">
            <v>1229.45</v>
          </cell>
        </row>
        <row r="5076">
          <cell r="A5076" t="str">
            <v>813001015802</v>
          </cell>
          <cell r="B5076">
            <v>20</v>
          </cell>
          <cell r="C5076" t="str">
            <v>8130010102USD-069-58</v>
          </cell>
          <cell r="D5076" t="str">
            <v>Depreciaciones Equipo de Oficina (Depreciacion Activos Fijos (Gasto) (I, Mobilia</v>
          </cell>
          <cell r="E5076">
            <v>16394.98</v>
          </cell>
          <cell r="F5076">
            <v>1373.41</v>
          </cell>
          <cell r="G5076">
            <v>66.540000000000006</v>
          </cell>
          <cell r="H5076">
            <v>17701.849999999999</v>
          </cell>
          <cell r="I5076">
            <v>16394.98</v>
          </cell>
          <cell r="J5076">
            <v>1373.41</v>
          </cell>
          <cell r="K5076">
            <v>66.540000000000006</v>
          </cell>
          <cell r="L5076">
            <v>17701.849999999999</v>
          </cell>
        </row>
        <row r="5077">
          <cell r="A5077" t="str">
            <v>813001015902</v>
          </cell>
          <cell r="B5077">
            <v>20</v>
          </cell>
          <cell r="C5077" t="str">
            <v>8130010102USD-069-59</v>
          </cell>
          <cell r="D5077" t="str">
            <v>Depreciaciones Equipo de Oficina (Depreciacion Activos Fijos (Gasto) (I, Mobilia</v>
          </cell>
          <cell r="E5077">
            <v>6299.7</v>
          </cell>
          <cell r="F5077">
            <v>865.42</v>
          </cell>
          <cell r="G5077">
            <v>697.27</v>
          </cell>
          <cell r="H5077">
            <v>6467.85</v>
          </cell>
          <cell r="I5077">
            <v>6299.7</v>
          </cell>
          <cell r="J5077">
            <v>865.42</v>
          </cell>
          <cell r="K5077">
            <v>697.27</v>
          </cell>
          <cell r="L5077">
            <v>6467.85</v>
          </cell>
        </row>
        <row r="5078">
          <cell r="A5078" t="str">
            <v>8130010103</v>
          </cell>
          <cell r="B5078">
            <v>14</v>
          </cell>
          <cell r="C5078" t="str">
            <v>8130010103 USD</v>
          </cell>
          <cell r="D5078" t="str">
            <v>Depreciaciones Mobiliario</v>
          </cell>
          <cell r="E5078">
            <v>91078.02</v>
          </cell>
          <cell r="F5078">
            <v>8327.56</v>
          </cell>
          <cell r="G5078">
            <v>1758.33</v>
          </cell>
          <cell r="H5078">
            <v>97647.25</v>
          </cell>
          <cell r="I5078">
            <v>91078.02</v>
          </cell>
          <cell r="J5078">
            <v>8327.56</v>
          </cell>
          <cell r="K5078">
            <v>1758.33</v>
          </cell>
          <cell r="L5078">
            <v>97647.25</v>
          </cell>
        </row>
        <row r="5079">
          <cell r="A5079" t="str">
            <v>813001010003</v>
          </cell>
          <cell r="B5079">
            <v>20</v>
          </cell>
          <cell r="C5079" t="str">
            <v>8130010103USD-069-00</v>
          </cell>
          <cell r="D5079" t="str">
            <v>Depreciaciones Mobiliario (Depreciacion Activos Fijos (Gasto) (I, Mobiliario ))</v>
          </cell>
          <cell r="E5079">
            <v>68117.56</v>
          </cell>
          <cell r="F5079">
            <v>6036.59</v>
          </cell>
          <cell r="G5079">
            <v>423.94</v>
          </cell>
          <cell r="H5079">
            <v>73730.210000000006</v>
          </cell>
          <cell r="I5079">
            <v>68117.56</v>
          </cell>
          <cell r="J5079">
            <v>6036.59</v>
          </cell>
          <cell r="K5079">
            <v>423.94</v>
          </cell>
          <cell r="L5079">
            <v>73730.210000000006</v>
          </cell>
        </row>
        <row r="5080">
          <cell r="A5080" t="str">
            <v>813001010103</v>
          </cell>
          <cell r="B5080">
            <v>20</v>
          </cell>
          <cell r="C5080" t="str">
            <v>8130010103USD-069-01</v>
          </cell>
          <cell r="D5080" t="str">
            <v>Depreciaciones Mobiliario (Depreciacion Activos Fijos (Gasto) (I, Mobiliario ))</v>
          </cell>
          <cell r="E5080">
            <v>120.41</v>
          </cell>
          <cell r="F5080">
            <v>12.46</v>
          </cell>
          <cell r="G5080">
            <v>0</v>
          </cell>
          <cell r="H5080">
            <v>132.87</v>
          </cell>
          <cell r="I5080">
            <v>120.41</v>
          </cell>
          <cell r="J5080">
            <v>12.46</v>
          </cell>
          <cell r="K5080">
            <v>0</v>
          </cell>
          <cell r="L5080">
            <v>132.87</v>
          </cell>
        </row>
        <row r="5081">
          <cell r="A5081" t="str">
            <v>813001010203</v>
          </cell>
          <cell r="B5081">
            <v>20</v>
          </cell>
          <cell r="C5081" t="str">
            <v>8130010103USD-069-02</v>
          </cell>
          <cell r="D5081" t="str">
            <v>Depreciaciones Mobiliario (Depreciacion Activos Fijos (Gasto) (I, Mobiliario ))</v>
          </cell>
          <cell r="E5081">
            <v>705.18</v>
          </cell>
          <cell r="F5081">
            <v>64.66</v>
          </cell>
          <cell r="G5081">
            <v>0</v>
          </cell>
          <cell r="H5081">
            <v>769.84</v>
          </cell>
          <cell r="I5081">
            <v>705.18</v>
          </cell>
          <cell r="J5081">
            <v>64.66</v>
          </cell>
          <cell r="K5081">
            <v>0</v>
          </cell>
          <cell r="L5081">
            <v>769.84</v>
          </cell>
        </row>
        <row r="5082">
          <cell r="A5082" t="str">
            <v>813001010403</v>
          </cell>
          <cell r="B5082">
            <v>20</v>
          </cell>
          <cell r="C5082" t="str">
            <v>8130010103USD-069-04</v>
          </cell>
          <cell r="D5082" t="str">
            <v>Depreciaciones Mobiliario (Depreciacion Activos Fijos (Gasto) (I, Mobiliario ))</v>
          </cell>
          <cell r="E5082">
            <v>6303.79</v>
          </cell>
          <cell r="F5082">
            <v>582.27</v>
          </cell>
          <cell r="G5082">
            <v>523.07000000000005</v>
          </cell>
          <cell r="H5082">
            <v>6362.99</v>
          </cell>
          <cell r="I5082">
            <v>6303.79</v>
          </cell>
          <cell r="J5082">
            <v>582.27</v>
          </cell>
          <cell r="K5082">
            <v>523.07000000000005</v>
          </cell>
          <cell r="L5082">
            <v>6362.99</v>
          </cell>
        </row>
        <row r="5083">
          <cell r="A5083" t="str">
            <v>813001010703</v>
          </cell>
          <cell r="B5083">
            <v>20</v>
          </cell>
          <cell r="C5083" t="str">
            <v>8130010103USD-069-07</v>
          </cell>
          <cell r="D5083" t="str">
            <v>Depreciaciones Mobiliario (Depreciacion Activos Fijos (Gasto) (I, Mobiliario ))</v>
          </cell>
          <cell r="E5083">
            <v>4515.41</v>
          </cell>
          <cell r="F5083">
            <v>420.28</v>
          </cell>
          <cell r="G5083">
            <v>382.65</v>
          </cell>
          <cell r="H5083">
            <v>4553.04</v>
          </cell>
          <cell r="I5083">
            <v>4515.41</v>
          </cell>
          <cell r="J5083">
            <v>420.28</v>
          </cell>
          <cell r="K5083">
            <v>382.65</v>
          </cell>
          <cell r="L5083">
            <v>4553.04</v>
          </cell>
        </row>
        <row r="5084">
          <cell r="A5084" t="str">
            <v>813001011003</v>
          </cell>
          <cell r="B5084">
            <v>20</v>
          </cell>
          <cell r="C5084" t="str">
            <v>8130010103USD-069-10</v>
          </cell>
          <cell r="D5084" t="str">
            <v>Depreciaciones Mobiliario (Depreciacion Activos Fijos (Gasto) (I, Mobiliario ))</v>
          </cell>
          <cell r="E5084">
            <v>14.02</v>
          </cell>
          <cell r="F5084">
            <v>7.01</v>
          </cell>
          <cell r="G5084">
            <v>5.43</v>
          </cell>
          <cell r="H5084">
            <v>15.6</v>
          </cell>
          <cell r="I5084">
            <v>14.02</v>
          </cell>
          <cell r="J5084">
            <v>7.01</v>
          </cell>
          <cell r="K5084">
            <v>5.43</v>
          </cell>
          <cell r="L5084">
            <v>15.6</v>
          </cell>
        </row>
        <row r="5085">
          <cell r="A5085" t="str">
            <v>813001011103</v>
          </cell>
          <cell r="B5085">
            <v>20</v>
          </cell>
          <cell r="C5085" t="str">
            <v>8130010103USD-069-11</v>
          </cell>
          <cell r="D5085" t="str">
            <v>Depreciaciones Mobiliario (Depreciacion Activos Fijos (Gasto) (I, Mobiliario ))</v>
          </cell>
          <cell r="E5085">
            <v>33.44</v>
          </cell>
          <cell r="F5085">
            <v>3.04</v>
          </cell>
          <cell r="G5085">
            <v>0</v>
          </cell>
          <cell r="H5085">
            <v>36.479999999999997</v>
          </cell>
          <cell r="I5085">
            <v>33.44</v>
          </cell>
          <cell r="J5085">
            <v>3.04</v>
          </cell>
          <cell r="K5085">
            <v>0</v>
          </cell>
          <cell r="L5085">
            <v>36.479999999999997</v>
          </cell>
        </row>
        <row r="5086">
          <cell r="A5086" t="str">
            <v>813001011203</v>
          </cell>
          <cell r="B5086">
            <v>20</v>
          </cell>
          <cell r="C5086" t="str">
            <v>8130010103USD-069-12</v>
          </cell>
          <cell r="D5086" t="str">
            <v>Depreciaciones Mobiliario (Depreciacion Activos Fijos (Gasto) (I, Mobiliario ))</v>
          </cell>
          <cell r="E5086">
            <v>698.94</v>
          </cell>
          <cell r="F5086">
            <v>63.54</v>
          </cell>
          <cell r="G5086">
            <v>0</v>
          </cell>
          <cell r="H5086">
            <v>762.48</v>
          </cell>
          <cell r="I5086">
            <v>698.94</v>
          </cell>
          <cell r="J5086">
            <v>63.54</v>
          </cell>
          <cell r="K5086">
            <v>0</v>
          </cell>
          <cell r="L5086">
            <v>762.48</v>
          </cell>
        </row>
        <row r="5087">
          <cell r="A5087" t="str">
            <v>813001011303</v>
          </cell>
          <cell r="B5087">
            <v>20</v>
          </cell>
          <cell r="C5087" t="str">
            <v>8130010103USD-069-13</v>
          </cell>
          <cell r="D5087" t="str">
            <v>Depreciaciones Mobiliario (Depreciacion Activos Fijos (Gasto) (I, Mobiliario ))</v>
          </cell>
          <cell r="E5087">
            <v>91.28</v>
          </cell>
          <cell r="F5087">
            <v>9.1300000000000008</v>
          </cell>
          <cell r="G5087">
            <v>0</v>
          </cell>
          <cell r="H5087">
            <v>100.41</v>
          </cell>
          <cell r="I5087">
            <v>91.28</v>
          </cell>
          <cell r="J5087">
            <v>9.1300000000000008</v>
          </cell>
          <cell r="K5087">
            <v>0</v>
          </cell>
          <cell r="L5087">
            <v>100.41</v>
          </cell>
        </row>
        <row r="5088">
          <cell r="A5088" t="str">
            <v>813001011803</v>
          </cell>
          <cell r="B5088">
            <v>20</v>
          </cell>
          <cell r="C5088" t="str">
            <v>8130010103USD-069-18</v>
          </cell>
          <cell r="D5088" t="str">
            <v>Depreciaciones Mobiliario (Depreciacion Activos Fijos (Gasto) (I, Mobiliario ))</v>
          </cell>
          <cell r="E5088">
            <v>4.67</v>
          </cell>
          <cell r="F5088">
            <v>4.67</v>
          </cell>
          <cell r="G5088">
            <v>2.96</v>
          </cell>
          <cell r="H5088">
            <v>6.38</v>
          </cell>
          <cell r="I5088">
            <v>4.67</v>
          </cell>
          <cell r="J5088">
            <v>4.67</v>
          </cell>
          <cell r="K5088">
            <v>2.96</v>
          </cell>
          <cell r="L5088">
            <v>6.38</v>
          </cell>
        </row>
        <row r="5089">
          <cell r="A5089" t="str">
            <v>813001011903</v>
          </cell>
          <cell r="B5089">
            <v>20</v>
          </cell>
          <cell r="C5089" t="str">
            <v>8130010103USD-069-19</v>
          </cell>
          <cell r="D5089" t="str">
            <v>Depreciaciones Mobiliario (Depreciacion Activos Fijos (Gasto) (I, Mobiliario ))</v>
          </cell>
          <cell r="E5089">
            <v>618.75</v>
          </cell>
          <cell r="F5089">
            <v>56.25</v>
          </cell>
          <cell r="G5089">
            <v>0</v>
          </cell>
          <cell r="H5089">
            <v>675</v>
          </cell>
          <cell r="I5089">
            <v>618.75</v>
          </cell>
          <cell r="J5089">
            <v>56.25</v>
          </cell>
          <cell r="K5089">
            <v>0</v>
          </cell>
          <cell r="L5089">
            <v>675</v>
          </cell>
        </row>
        <row r="5090">
          <cell r="A5090" t="str">
            <v>813001012303</v>
          </cell>
          <cell r="B5090">
            <v>20</v>
          </cell>
          <cell r="C5090" t="str">
            <v>8130010103USD-069-23</v>
          </cell>
          <cell r="D5090" t="str">
            <v>Depreciaciones Mobiliario (Depreciacion Activos Fijos (Gasto) (I, Mobiliario ))</v>
          </cell>
          <cell r="E5090">
            <v>375.32</v>
          </cell>
          <cell r="F5090">
            <v>34.119999999999997</v>
          </cell>
          <cell r="G5090">
            <v>0</v>
          </cell>
          <cell r="H5090">
            <v>409.44</v>
          </cell>
          <cell r="I5090">
            <v>375.32</v>
          </cell>
          <cell r="J5090">
            <v>34.119999999999997</v>
          </cell>
          <cell r="K5090">
            <v>0</v>
          </cell>
          <cell r="L5090">
            <v>409.44</v>
          </cell>
        </row>
        <row r="5091">
          <cell r="A5091" t="str">
            <v>813001012503</v>
          </cell>
          <cell r="B5091">
            <v>20</v>
          </cell>
          <cell r="C5091" t="str">
            <v>8130010103USD-069-25</v>
          </cell>
          <cell r="D5091" t="str">
            <v>Depreciaciones Mobiliario (Depreciacion Activos Fijos (Gasto) (I, Mobiliario ))</v>
          </cell>
          <cell r="E5091">
            <v>9.34</v>
          </cell>
          <cell r="F5091">
            <v>4.67</v>
          </cell>
          <cell r="G5091">
            <v>3.62</v>
          </cell>
          <cell r="H5091">
            <v>10.39</v>
          </cell>
          <cell r="I5091">
            <v>9.34</v>
          </cell>
          <cell r="J5091">
            <v>4.67</v>
          </cell>
          <cell r="K5091">
            <v>3.62</v>
          </cell>
          <cell r="L5091">
            <v>10.39</v>
          </cell>
        </row>
        <row r="5092">
          <cell r="A5092" t="str">
            <v>813001012703</v>
          </cell>
          <cell r="B5092">
            <v>20</v>
          </cell>
          <cell r="C5092" t="str">
            <v>8130010103USD-069-27</v>
          </cell>
          <cell r="D5092" t="str">
            <v>Depreciaciones Mobiliario (Depreciacion Activos Fijos (Gasto) (I, Mobiliario ))</v>
          </cell>
          <cell r="E5092">
            <v>13.18</v>
          </cell>
          <cell r="F5092">
            <v>0</v>
          </cell>
          <cell r="G5092">
            <v>0</v>
          </cell>
          <cell r="H5092">
            <v>13.18</v>
          </cell>
          <cell r="I5092">
            <v>13.18</v>
          </cell>
          <cell r="J5092">
            <v>0</v>
          </cell>
          <cell r="K5092">
            <v>0</v>
          </cell>
          <cell r="L5092">
            <v>13.18</v>
          </cell>
        </row>
        <row r="5093">
          <cell r="A5093" t="str">
            <v>813001015803</v>
          </cell>
          <cell r="B5093">
            <v>20</v>
          </cell>
          <cell r="C5093" t="str">
            <v>8130010103USD-069-58</v>
          </cell>
          <cell r="D5093" t="str">
            <v>Depreciaciones Mobiliario (Depreciacion Activos Fijos (Gasto) (I, Mobiliario ))</v>
          </cell>
          <cell r="E5093">
            <v>6004.69</v>
          </cell>
          <cell r="F5093">
            <v>549.47</v>
          </cell>
          <cell r="G5093">
            <v>23.59</v>
          </cell>
          <cell r="H5093">
            <v>6530.57</v>
          </cell>
          <cell r="I5093">
            <v>6004.69</v>
          </cell>
          <cell r="J5093">
            <v>549.47</v>
          </cell>
          <cell r="K5093">
            <v>23.59</v>
          </cell>
          <cell r="L5093">
            <v>6530.57</v>
          </cell>
        </row>
        <row r="5094">
          <cell r="A5094" t="str">
            <v>813001015903</v>
          </cell>
          <cell r="B5094">
            <v>20</v>
          </cell>
          <cell r="C5094" t="str">
            <v>8130010103USD-069-59</v>
          </cell>
          <cell r="D5094" t="str">
            <v>Depreciaciones Mobiliario (Depreciacion Activos Fijos (Gasto) (I, Mobiliario ))</v>
          </cell>
          <cell r="E5094">
            <v>3452.04</v>
          </cell>
          <cell r="F5094">
            <v>479.4</v>
          </cell>
          <cell r="G5094">
            <v>393.07</v>
          </cell>
          <cell r="H5094">
            <v>3538.37</v>
          </cell>
          <cell r="I5094">
            <v>3452.04</v>
          </cell>
          <cell r="J5094">
            <v>479.4</v>
          </cell>
          <cell r="K5094">
            <v>393.07</v>
          </cell>
          <cell r="L5094">
            <v>3538.37</v>
          </cell>
        </row>
        <row r="5095">
          <cell r="A5095" t="str">
            <v>8130010104</v>
          </cell>
          <cell r="B5095">
            <v>14</v>
          </cell>
          <cell r="C5095" t="str">
            <v>8130010104 USD</v>
          </cell>
          <cell r="D5095" t="str">
            <v>Depreciaciones Vehiculos</v>
          </cell>
          <cell r="E5095">
            <v>38444.449999999997</v>
          </cell>
          <cell r="F5095">
            <v>3494.95</v>
          </cell>
          <cell r="G5095">
            <v>0</v>
          </cell>
          <cell r="H5095">
            <v>41939.4</v>
          </cell>
          <cell r="I5095">
            <v>38444.449999999997</v>
          </cell>
          <cell r="J5095">
            <v>3494.95</v>
          </cell>
          <cell r="K5095">
            <v>0</v>
          </cell>
          <cell r="L5095">
            <v>41939.4</v>
          </cell>
        </row>
        <row r="5096">
          <cell r="A5096" t="str">
            <v>813001010004</v>
          </cell>
          <cell r="B5096">
            <v>20</v>
          </cell>
          <cell r="C5096" t="str">
            <v>8130010104USD-071-00</v>
          </cell>
          <cell r="D5096" t="str">
            <v>Depreciaciones Vehiculos (Depreciacion Activos Fijos (Gasto), Otros)</v>
          </cell>
          <cell r="E5096">
            <v>38444.449999999997</v>
          </cell>
          <cell r="F5096">
            <v>3494.95</v>
          </cell>
          <cell r="G5096">
            <v>0</v>
          </cell>
          <cell r="H5096">
            <v>41939.4</v>
          </cell>
          <cell r="I5096">
            <v>38444.449999999997</v>
          </cell>
          <cell r="J5096">
            <v>3494.95</v>
          </cell>
          <cell r="K5096">
            <v>0</v>
          </cell>
          <cell r="L5096">
            <v>41939.4</v>
          </cell>
        </row>
        <row r="5097">
          <cell r="A5097" t="str">
            <v>8130010105</v>
          </cell>
          <cell r="B5097">
            <v>14</v>
          </cell>
          <cell r="C5097" t="str">
            <v>8130010105 USD</v>
          </cell>
          <cell r="D5097" t="str">
            <v>Depreciaciones Maquinaria, equipo y herramientas</v>
          </cell>
          <cell r="E5097">
            <v>93186.19</v>
          </cell>
          <cell r="F5097">
            <v>9094.1299999999992</v>
          </cell>
          <cell r="G5097">
            <v>2685.43</v>
          </cell>
          <cell r="H5097">
            <v>99594.89</v>
          </cell>
          <cell r="I5097">
            <v>93186.19</v>
          </cell>
          <cell r="J5097">
            <v>9094.1299999999992</v>
          </cell>
          <cell r="K5097">
            <v>2685.43</v>
          </cell>
          <cell r="L5097">
            <v>99594.89</v>
          </cell>
        </row>
        <row r="5098">
          <cell r="A5098" t="str">
            <v>813001010005</v>
          </cell>
          <cell r="B5098">
            <v>20</v>
          </cell>
          <cell r="C5098" t="str">
            <v>8130010105USD-069-00</v>
          </cell>
          <cell r="D5098" t="str">
            <v>Depreciaciones Maquinaria, equipo y herramientas (Depreciacion Activos Fijos (Ga</v>
          </cell>
          <cell r="E5098">
            <v>57599.71</v>
          </cell>
          <cell r="F5098">
            <v>5616.68</v>
          </cell>
          <cell r="G5098">
            <v>870.9</v>
          </cell>
          <cell r="H5098">
            <v>62345.49</v>
          </cell>
          <cell r="I5098">
            <v>57599.71</v>
          </cell>
          <cell r="J5098">
            <v>5616.68</v>
          </cell>
          <cell r="K5098">
            <v>870.9</v>
          </cell>
          <cell r="L5098">
            <v>62345.49</v>
          </cell>
        </row>
        <row r="5099">
          <cell r="A5099" t="str">
            <v>813001010405</v>
          </cell>
          <cell r="B5099">
            <v>20</v>
          </cell>
          <cell r="C5099" t="str">
            <v>8130010105USD-069-04</v>
          </cell>
          <cell r="D5099" t="str">
            <v>Depreciaciones Maquinaria, equipo y herramientas (Depreciacion Activos Fijos (Ga</v>
          </cell>
          <cell r="E5099">
            <v>4372.72</v>
          </cell>
          <cell r="F5099">
            <v>397.52</v>
          </cell>
          <cell r="G5099">
            <v>397.52</v>
          </cell>
          <cell r="H5099">
            <v>4372.72</v>
          </cell>
          <cell r="I5099">
            <v>4372.72</v>
          </cell>
          <cell r="J5099">
            <v>397.52</v>
          </cell>
          <cell r="K5099">
            <v>397.52</v>
          </cell>
          <cell r="L5099">
            <v>4372.72</v>
          </cell>
        </row>
        <row r="5100">
          <cell r="A5100" t="str">
            <v>813001010705</v>
          </cell>
          <cell r="B5100">
            <v>20</v>
          </cell>
          <cell r="C5100" t="str">
            <v>8130010105USD-069-07</v>
          </cell>
          <cell r="D5100" t="str">
            <v>Depreciaciones Maquinaria, equipo y herramientas (Depreciacion Activos Fijos (Ga</v>
          </cell>
          <cell r="E5100">
            <v>6244.82</v>
          </cell>
          <cell r="F5100">
            <v>585.73</v>
          </cell>
          <cell r="G5100">
            <v>565.57000000000005</v>
          </cell>
          <cell r="H5100">
            <v>6264.98</v>
          </cell>
          <cell r="I5100">
            <v>6244.82</v>
          </cell>
          <cell r="J5100">
            <v>585.73</v>
          </cell>
          <cell r="K5100">
            <v>565.57000000000005</v>
          </cell>
          <cell r="L5100">
            <v>6264.98</v>
          </cell>
        </row>
        <row r="5101">
          <cell r="A5101" t="str">
            <v>813001011705</v>
          </cell>
          <cell r="B5101">
            <v>20</v>
          </cell>
          <cell r="C5101" t="str">
            <v>8130010105USD-069-17</v>
          </cell>
          <cell r="D5101" t="str">
            <v>Depreciaciones Maquinaria, equipo y herramientas (Depreciacion Activos Fijos (Ga</v>
          </cell>
          <cell r="E5101">
            <v>1686.06</v>
          </cell>
          <cell r="F5101">
            <v>187.34</v>
          </cell>
          <cell r="G5101">
            <v>163.16999999999999</v>
          </cell>
          <cell r="H5101">
            <v>1710.23</v>
          </cell>
          <cell r="I5101">
            <v>1686.06</v>
          </cell>
          <cell r="J5101">
            <v>187.34</v>
          </cell>
          <cell r="K5101">
            <v>163.16999999999999</v>
          </cell>
          <cell r="L5101">
            <v>1710.23</v>
          </cell>
        </row>
        <row r="5102">
          <cell r="A5102" t="str">
            <v>813001011905</v>
          </cell>
          <cell r="B5102">
            <v>20</v>
          </cell>
          <cell r="C5102" t="str">
            <v>8130010105USD-069-19</v>
          </cell>
          <cell r="D5102" t="str">
            <v>Depreciaciones Maquinaria, equipo y herramientas (Depreciacion Activos Fijos (Ga</v>
          </cell>
          <cell r="E5102">
            <v>2051.61</v>
          </cell>
          <cell r="F5102">
            <v>186.51</v>
          </cell>
          <cell r="G5102">
            <v>0</v>
          </cell>
          <cell r="H5102">
            <v>2238.12</v>
          </cell>
          <cell r="I5102">
            <v>2051.61</v>
          </cell>
          <cell r="J5102">
            <v>186.51</v>
          </cell>
          <cell r="K5102">
            <v>0</v>
          </cell>
          <cell r="L5102">
            <v>2238.12</v>
          </cell>
        </row>
        <row r="5103">
          <cell r="A5103" t="str">
            <v>813001012205</v>
          </cell>
          <cell r="B5103">
            <v>20</v>
          </cell>
          <cell r="C5103" t="str">
            <v>8130010105USD-069-22</v>
          </cell>
          <cell r="D5103" t="str">
            <v>Depreciaciones Maquinaria, equipo y herramientas (Depreciacion Activos Fijos (Ga</v>
          </cell>
          <cell r="E5103">
            <v>1636.69</v>
          </cell>
          <cell r="F5103">
            <v>204.59</v>
          </cell>
          <cell r="G5103">
            <v>170.5</v>
          </cell>
          <cell r="H5103">
            <v>1670.78</v>
          </cell>
          <cell r="I5103">
            <v>1636.69</v>
          </cell>
          <cell r="J5103">
            <v>204.59</v>
          </cell>
          <cell r="K5103">
            <v>170.5</v>
          </cell>
          <cell r="L5103">
            <v>1670.78</v>
          </cell>
        </row>
        <row r="5104">
          <cell r="A5104" t="str">
            <v>813001012305</v>
          </cell>
          <cell r="B5104">
            <v>20</v>
          </cell>
          <cell r="C5104" t="str">
            <v>8130010105USD-069-23</v>
          </cell>
          <cell r="D5104" t="str">
            <v>Depreciaciones Maquinaria, equipo y herramientas (Depreciacion Activos Fijos (Ga</v>
          </cell>
          <cell r="E5104">
            <v>2388.21</v>
          </cell>
          <cell r="F5104">
            <v>217.11</v>
          </cell>
          <cell r="G5104">
            <v>0</v>
          </cell>
          <cell r="H5104">
            <v>2605.3200000000002</v>
          </cell>
          <cell r="I5104">
            <v>2388.21</v>
          </cell>
          <cell r="J5104">
            <v>217.11</v>
          </cell>
          <cell r="K5104">
            <v>0</v>
          </cell>
          <cell r="L5104">
            <v>2605.3200000000002</v>
          </cell>
        </row>
        <row r="5105">
          <cell r="A5105" t="str">
            <v>813001012405</v>
          </cell>
          <cell r="B5105">
            <v>20</v>
          </cell>
          <cell r="C5105" t="str">
            <v>8130010105USD-069-24</v>
          </cell>
          <cell r="D5105" t="str">
            <v>Depreciaciones Maquinaria, equipo y herramientas (Depreciacion Activos Fijos (Ga</v>
          </cell>
          <cell r="E5105">
            <v>2031.37</v>
          </cell>
          <cell r="F5105">
            <v>184.67</v>
          </cell>
          <cell r="G5105">
            <v>0</v>
          </cell>
          <cell r="H5105">
            <v>2216.04</v>
          </cell>
          <cell r="I5105">
            <v>2031.37</v>
          </cell>
          <cell r="J5105">
            <v>184.67</v>
          </cell>
          <cell r="K5105">
            <v>0</v>
          </cell>
          <cell r="L5105">
            <v>2216.04</v>
          </cell>
        </row>
        <row r="5106">
          <cell r="A5106" t="str">
            <v>813001013105</v>
          </cell>
          <cell r="B5106">
            <v>20</v>
          </cell>
          <cell r="C5106" t="str">
            <v>8130010105USD-069-31</v>
          </cell>
          <cell r="D5106" t="str">
            <v>Depreciaciones Maquinaria, equipo y herramientas (Depreciacion Activos Fijos (Ga</v>
          </cell>
          <cell r="E5106">
            <v>343.02</v>
          </cell>
          <cell r="F5106">
            <v>0</v>
          </cell>
          <cell r="G5106">
            <v>0</v>
          </cell>
          <cell r="H5106">
            <v>343.02</v>
          </cell>
          <cell r="I5106">
            <v>343.02</v>
          </cell>
          <cell r="J5106">
            <v>0</v>
          </cell>
          <cell r="K5106">
            <v>0</v>
          </cell>
          <cell r="L5106">
            <v>343.02</v>
          </cell>
        </row>
        <row r="5107">
          <cell r="A5107" t="str">
            <v>813001015805</v>
          </cell>
          <cell r="B5107">
            <v>20</v>
          </cell>
          <cell r="C5107" t="str">
            <v>8130010105USD-069-58</v>
          </cell>
          <cell r="D5107" t="str">
            <v>Depreciaciones Maquinaria, equipo y herramientas (Depreciacion Activos Fijos (Ga</v>
          </cell>
          <cell r="E5107">
            <v>8701.2199999999993</v>
          </cell>
          <cell r="F5107">
            <v>791.02</v>
          </cell>
          <cell r="G5107">
            <v>0</v>
          </cell>
          <cell r="H5107">
            <v>9492.24</v>
          </cell>
          <cell r="I5107">
            <v>8701.2199999999993</v>
          </cell>
          <cell r="J5107">
            <v>791.02</v>
          </cell>
          <cell r="K5107">
            <v>0</v>
          </cell>
          <cell r="L5107">
            <v>9492.24</v>
          </cell>
        </row>
        <row r="5108">
          <cell r="A5108" t="str">
            <v>813001015905</v>
          </cell>
          <cell r="B5108">
            <v>20</v>
          </cell>
          <cell r="C5108" t="str">
            <v>8130010105USD-069-59</v>
          </cell>
          <cell r="D5108" t="str">
            <v>Depreciaciones Maquinaria, equipo y herramientas (Depreciacion Activos Fijos (Ga</v>
          </cell>
          <cell r="E5108">
            <v>6130.76</v>
          </cell>
          <cell r="F5108">
            <v>722.96</v>
          </cell>
          <cell r="G5108">
            <v>517.77</v>
          </cell>
          <cell r="H5108">
            <v>6335.95</v>
          </cell>
          <cell r="I5108">
            <v>6130.76</v>
          </cell>
          <cell r="J5108">
            <v>722.96</v>
          </cell>
          <cell r="K5108">
            <v>517.77</v>
          </cell>
          <cell r="L5108">
            <v>6335.95</v>
          </cell>
        </row>
        <row r="5109">
          <cell r="A5109" t="str">
            <v>81300102 U</v>
          </cell>
          <cell r="B5109">
            <v>12</v>
          </cell>
          <cell r="C5109" t="str">
            <v>81300102 USD</v>
          </cell>
          <cell r="D5109" t="str">
            <v>Bienes inmuebles</v>
          </cell>
          <cell r="E5109">
            <v>230619.95</v>
          </cell>
          <cell r="F5109">
            <v>20965.45</v>
          </cell>
          <cell r="G5109">
            <v>0</v>
          </cell>
          <cell r="H5109">
            <v>251585.4</v>
          </cell>
          <cell r="I5109">
            <v>230619.95</v>
          </cell>
          <cell r="J5109">
            <v>20965.45</v>
          </cell>
          <cell r="K5109">
            <v>0</v>
          </cell>
          <cell r="L5109">
            <v>251585.4</v>
          </cell>
        </row>
        <row r="5110">
          <cell r="A5110" t="str">
            <v>8130010200</v>
          </cell>
          <cell r="B5110">
            <v>18</v>
          </cell>
          <cell r="C5110" t="str">
            <v>81300102USD-066-00</v>
          </cell>
          <cell r="D5110" t="str">
            <v>Bienes inmuebles (Charges for tangible FA in operation, Buildings)</v>
          </cell>
          <cell r="E5110">
            <v>171690.31</v>
          </cell>
          <cell r="F5110">
            <v>15608.21</v>
          </cell>
          <cell r="G5110">
            <v>0</v>
          </cell>
          <cell r="H5110">
            <v>187298.52</v>
          </cell>
          <cell r="I5110">
            <v>171690.31</v>
          </cell>
          <cell r="J5110">
            <v>15608.21</v>
          </cell>
          <cell r="K5110">
            <v>0</v>
          </cell>
          <cell r="L5110">
            <v>187298.52</v>
          </cell>
        </row>
        <row r="5111">
          <cell r="A5111" t="str">
            <v>8130010202</v>
          </cell>
          <cell r="B5111">
            <v>18</v>
          </cell>
          <cell r="C5111" t="str">
            <v>81300102USD-066-02</v>
          </cell>
          <cell r="D5111" t="str">
            <v>Bienes inmuebles (Charges for tangible FA in operation, Buildings)</v>
          </cell>
          <cell r="E5111">
            <v>11687.5</v>
          </cell>
          <cell r="F5111">
            <v>1062.5</v>
          </cell>
          <cell r="G5111">
            <v>0</v>
          </cell>
          <cell r="H5111">
            <v>12750</v>
          </cell>
          <cell r="I5111">
            <v>11687.5</v>
          </cell>
          <cell r="J5111">
            <v>1062.5</v>
          </cell>
          <cell r="K5111">
            <v>0</v>
          </cell>
          <cell r="L5111">
            <v>12750</v>
          </cell>
        </row>
        <row r="5112">
          <cell r="A5112" t="str">
            <v>8130010203</v>
          </cell>
          <cell r="B5112">
            <v>18</v>
          </cell>
          <cell r="C5112" t="str">
            <v>81300102USD-066-03</v>
          </cell>
          <cell r="D5112" t="str">
            <v>Bienes inmuebles (Charges for tangible FA in operation, Buildings)</v>
          </cell>
          <cell r="E5112">
            <v>12185.8</v>
          </cell>
          <cell r="F5112">
            <v>1107.8</v>
          </cell>
          <cell r="G5112">
            <v>0</v>
          </cell>
          <cell r="H5112">
            <v>13293.6</v>
          </cell>
          <cell r="I5112">
            <v>12185.8</v>
          </cell>
          <cell r="J5112">
            <v>1107.8</v>
          </cell>
          <cell r="K5112">
            <v>0</v>
          </cell>
          <cell r="L5112">
            <v>13293.6</v>
          </cell>
        </row>
        <row r="5113">
          <cell r="A5113" t="str">
            <v>8130010205</v>
          </cell>
          <cell r="B5113">
            <v>18</v>
          </cell>
          <cell r="C5113" t="str">
            <v>81300102USD-066-05</v>
          </cell>
          <cell r="D5113" t="str">
            <v>Bienes inmuebles (Charges for tangible FA in operation, Buildings)</v>
          </cell>
          <cell r="E5113">
            <v>12019.04</v>
          </cell>
          <cell r="F5113">
            <v>1092.6400000000001</v>
          </cell>
          <cell r="G5113">
            <v>0</v>
          </cell>
          <cell r="H5113">
            <v>13111.68</v>
          </cell>
          <cell r="I5113">
            <v>12019.04</v>
          </cell>
          <cell r="J5113">
            <v>1092.6400000000001</v>
          </cell>
          <cell r="K5113">
            <v>0</v>
          </cell>
          <cell r="L5113">
            <v>13111.68</v>
          </cell>
        </row>
        <row r="5114">
          <cell r="A5114" t="str">
            <v>8130010210</v>
          </cell>
          <cell r="B5114">
            <v>18</v>
          </cell>
          <cell r="C5114" t="str">
            <v>81300102USD-066-10</v>
          </cell>
          <cell r="D5114" t="str">
            <v>Bienes inmuebles (Charges for tangible FA in operation, Buildings)</v>
          </cell>
          <cell r="E5114">
            <v>8292.7900000000009</v>
          </cell>
          <cell r="F5114">
            <v>753.89</v>
          </cell>
          <cell r="G5114">
            <v>0</v>
          </cell>
          <cell r="H5114">
            <v>9046.68</v>
          </cell>
          <cell r="I5114">
            <v>8292.7900000000009</v>
          </cell>
          <cell r="J5114">
            <v>753.89</v>
          </cell>
          <cell r="K5114">
            <v>0</v>
          </cell>
          <cell r="L5114">
            <v>9046.68</v>
          </cell>
        </row>
        <row r="5115">
          <cell r="A5115" t="str">
            <v>8130010222</v>
          </cell>
          <cell r="B5115">
            <v>18</v>
          </cell>
          <cell r="C5115" t="str">
            <v>81300102USD-066-22</v>
          </cell>
          <cell r="D5115" t="str">
            <v>Bienes inmuebles (Charges for tangible FA in operation, Buildings)</v>
          </cell>
          <cell r="E5115">
            <v>7736.63</v>
          </cell>
          <cell r="F5115">
            <v>703.33</v>
          </cell>
          <cell r="G5115">
            <v>0</v>
          </cell>
          <cell r="H5115">
            <v>8439.9599999999991</v>
          </cell>
          <cell r="I5115">
            <v>7736.63</v>
          </cell>
          <cell r="J5115">
            <v>703.33</v>
          </cell>
          <cell r="K5115">
            <v>0</v>
          </cell>
          <cell r="L5115">
            <v>8439.9599999999991</v>
          </cell>
        </row>
        <row r="5116">
          <cell r="A5116" t="str">
            <v>8130010241</v>
          </cell>
          <cell r="B5116">
            <v>18</v>
          </cell>
          <cell r="C5116" t="str">
            <v>81300102USD-066-41</v>
          </cell>
          <cell r="D5116" t="str">
            <v>Bienes inmuebles (Charges for tangible FA in operation, Buildings)</v>
          </cell>
          <cell r="E5116">
            <v>7007.88</v>
          </cell>
          <cell r="F5116">
            <v>637.08000000000004</v>
          </cell>
          <cell r="G5116">
            <v>0</v>
          </cell>
          <cell r="H5116">
            <v>7644.96</v>
          </cell>
          <cell r="I5116">
            <v>7007.88</v>
          </cell>
          <cell r="J5116">
            <v>637.08000000000004</v>
          </cell>
          <cell r="K5116">
            <v>0</v>
          </cell>
          <cell r="L5116">
            <v>7644.96</v>
          </cell>
        </row>
        <row r="5117">
          <cell r="A5117" t="str">
            <v>813002</v>
          </cell>
          <cell r="B5117">
            <v>6</v>
          </cell>
          <cell r="C5117">
            <v>813002</v>
          </cell>
          <cell r="D5117" t="str">
            <v>AMORTIZACIONES</v>
          </cell>
          <cell r="I5117">
            <v>726392.53</v>
          </cell>
          <cell r="J5117">
            <v>97477.119999999995</v>
          </cell>
          <cell r="K5117">
            <v>3666.66</v>
          </cell>
          <cell r="L5117">
            <v>820202.99</v>
          </cell>
        </row>
        <row r="5118">
          <cell r="A5118" t="str">
            <v>81300201 U</v>
          </cell>
          <cell r="B5118">
            <v>12</v>
          </cell>
          <cell r="C5118" t="str">
            <v>81300201 USD</v>
          </cell>
          <cell r="D5118" t="str">
            <v>Construcciones en locales arrendados</v>
          </cell>
          <cell r="E5118">
            <v>97331.25</v>
          </cell>
          <cell r="F5118">
            <v>9148.27</v>
          </cell>
          <cell r="G5118">
            <v>0</v>
          </cell>
          <cell r="H5118">
            <v>106479.52</v>
          </cell>
          <cell r="I5118">
            <v>97331.25</v>
          </cell>
          <cell r="J5118">
            <v>9148.27</v>
          </cell>
          <cell r="K5118">
            <v>0</v>
          </cell>
          <cell r="L5118">
            <v>106479.52</v>
          </cell>
        </row>
        <row r="5119">
          <cell r="A5119" t="str">
            <v>8130020104</v>
          </cell>
          <cell r="B5119">
            <v>18</v>
          </cell>
          <cell r="C5119" t="str">
            <v>81300201USD-647-04</v>
          </cell>
          <cell r="D5119" t="str">
            <v>Construcciones en locales arrendados (Gastos Administrativos, por Matriz)</v>
          </cell>
          <cell r="E5119">
            <v>28600.77</v>
          </cell>
          <cell r="F5119">
            <v>2600.0700000000002</v>
          </cell>
          <cell r="G5119">
            <v>0</v>
          </cell>
          <cell r="H5119">
            <v>31200.84</v>
          </cell>
          <cell r="I5119">
            <v>28600.77</v>
          </cell>
          <cell r="J5119">
            <v>2600.0700000000002</v>
          </cell>
          <cell r="K5119">
            <v>0</v>
          </cell>
          <cell r="L5119">
            <v>31200.84</v>
          </cell>
        </row>
        <row r="5120">
          <cell r="A5120" t="str">
            <v>8130020107</v>
          </cell>
          <cell r="B5120">
            <v>18</v>
          </cell>
          <cell r="C5120" t="str">
            <v>81300201USD-647-07</v>
          </cell>
          <cell r="D5120" t="str">
            <v>Construcciones en locales arrendados (Gastos Administrativos, por Matriz)</v>
          </cell>
          <cell r="E5120">
            <v>34492.15</v>
          </cell>
          <cell r="F5120">
            <v>3135.65</v>
          </cell>
          <cell r="G5120">
            <v>0</v>
          </cell>
          <cell r="H5120">
            <v>37627.800000000003</v>
          </cell>
          <cell r="I5120">
            <v>34492.15</v>
          </cell>
          <cell r="J5120">
            <v>3135.65</v>
          </cell>
          <cell r="K5120">
            <v>0</v>
          </cell>
          <cell r="L5120">
            <v>37627.800000000003</v>
          </cell>
        </row>
        <row r="5121">
          <cell r="A5121" t="str">
            <v>8130020111</v>
          </cell>
          <cell r="B5121">
            <v>18</v>
          </cell>
          <cell r="C5121" t="str">
            <v>81300201USD-647-11</v>
          </cell>
          <cell r="D5121" t="str">
            <v>Construcciones en locales arrendados (Gastos Administrativos, por Matriz)</v>
          </cell>
          <cell r="E5121">
            <v>5305.08</v>
          </cell>
          <cell r="F5121">
            <v>482.28</v>
          </cell>
          <cell r="G5121">
            <v>0</v>
          </cell>
          <cell r="H5121">
            <v>5787.36</v>
          </cell>
          <cell r="I5121">
            <v>5305.08</v>
          </cell>
          <cell r="J5121">
            <v>482.28</v>
          </cell>
          <cell r="K5121">
            <v>0</v>
          </cell>
          <cell r="L5121">
            <v>5787.36</v>
          </cell>
        </row>
        <row r="5122">
          <cell r="A5122" t="str">
            <v>8130020158</v>
          </cell>
          <cell r="B5122">
            <v>18</v>
          </cell>
          <cell r="C5122" t="str">
            <v>81300201USD-647-58</v>
          </cell>
          <cell r="D5122" t="str">
            <v>Construcciones en locales arrendados (Gastos Administrativos, por Matriz)</v>
          </cell>
          <cell r="E5122">
            <v>23158.74</v>
          </cell>
          <cell r="F5122">
            <v>2105.34</v>
          </cell>
          <cell r="G5122">
            <v>0</v>
          </cell>
          <cell r="H5122">
            <v>25264.080000000002</v>
          </cell>
          <cell r="I5122">
            <v>23158.74</v>
          </cell>
          <cell r="J5122">
            <v>2105.34</v>
          </cell>
          <cell r="K5122">
            <v>0</v>
          </cell>
          <cell r="L5122">
            <v>25264.080000000002</v>
          </cell>
        </row>
        <row r="5123">
          <cell r="A5123" t="str">
            <v>8130020159</v>
          </cell>
          <cell r="B5123">
            <v>18</v>
          </cell>
          <cell r="C5123" t="str">
            <v>81300201USD-647-59</v>
          </cell>
          <cell r="D5123" t="str">
            <v>Construcciones en locales arrendados (Gastos Administrativos, por Matriz)</v>
          </cell>
          <cell r="E5123">
            <v>5774.51</v>
          </cell>
          <cell r="F5123">
            <v>824.93</v>
          </cell>
          <cell r="G5123">
            <v>0</v>
          </cell>
          <cell r="H5123">
            <v>6599.44</v>
          </cell>
          <cell r="I5123">
            <v>5774.51</v>
          </cell>
          <cell r="J5123">
            <v>824.93</v>
          </cell>
          <cell r="K5123">
            <v>0</v>
          </cell>
          <cell r="L5123">
            <v>6599.44</v>
          </cell>
        </row>
        <row r="5124">
          <cell r="A5124" t="str">
            <v>81300202 U</v>
          </cell>
          <cell r="B5124">
            <v>12</v>
          </cell>
          <cell r="C5124" t="str">
            <v>81300202 USD</v>
          </cell>
          <cell r="D5124" t="str">
            <v>Remodelaciones y readecuaciones en locales propios</v>
          </cell>
          <cell r="E5124">
            <v>17107.61</v>
          </cell>
          <cell r="F5124">
            <v>3540.11</v>
          </cell>
          <cell r="G5124">
            <v>0</v>
          </cell>
          <cell r="H5124">
            <v>20647.72</v>
          </cell>
          <cell r="I5124">
            <v>17107.61</v>
          </cell>
          <cell r="J5124">
            <v>3540.11</v>
          </cell>
          <cell r="K5124">
            <v>0</v>
          </cell>
          <cell r="L5124">
            <v>20647.72</v>
          </cell>
        </row>
        <row r="5125">
          <cell r="A5125" t="str">
            <v>8130020200</v>
          </cell>
          <cell r="B5125">
            <v>18</v>
          </cell>
          <cell r="C5125" t="str">
            <v>81300202USD-647-00</v>
          </cell>
          <cell r="D5125" t="str">
            <v>Remodelaciones y readecuaciones en locales propios (Gastos Administrativos, por</v>
          </cell>
          <cell r="E5125">
            <v>8920.01</v>
          </cell>
          <cell r="F5125">
            <v>810.91</v>
          </cell>
          <cell r="G5125">
            <v>0</v>
          </cell>
          <cell r="H5125">
            <v>9730.92</v>
          </cell>
          <cell r="I5125">
            <v>8920.01</v>
          </cell>
          <cell r="J5125">
            <v>810.91</v>
          </cell>
          <cell r="K5125">
            <v>0</v>
          </cell>
          <cell r="L5125">
            <v>9730.92</v>
          </cell>
        </row>
        <row r="5126">
          <cell r="A5126" t="str">
            <v>8130020210</v>
          </cell>
          <cell r="B5126">
            <v>18</v>
          </cell>
          <cell r="C5126" t="str">
            <v>81300202USD-647-10</v>
          </cell>
          <cell r="D5126" t="str">
            <v>Remodelaciones y readecuaciones en locales propios (Gastos Administrativos, por</v>
          </cell>
          <cell r="E5126">
            <v>8187.6</v>
          </cell>
          <cell r="F5126">
            <v>2729.2</v>
          </cell>
          <cell r="G5126">
            <v>0</v>
          </cell>
          <cell r="H5126">
            <v>10916.8</v>
          </cell>
          <cell r="I5126">
            <v>8187.6</v>
          </cell>
          <cell r="J5126">
            <v>2729.2</v>
          </cell>
          <cell r="K5126">
            <v>0</v>
          </cell>
          <cell r="L5126">
            <v>10916.8</v>
          </cell>
        </row>
        <row r="5127">
          <cell r="A5127" t="str">
            <v>81300204 U</v>
          </cell>
          <cell r="B5127">
            <v>12</v>
          </cell>
          <cell r="C5127" t="str">
            <v>81300204 USD</v>
          </cell>
          <cell r="D5127" t="str">
            <v>Programas computacionales</v>
          </cell>
          <cell r="E5127">
            <v>36.479999999999997</v>
          </cell>
          <cell r="F5127">
            <v>0</v>
          </cell>
          <cell r="G5127">
            <v>0</v>
          </cell>
          <cell r="H5127">
            <v>36.479999999999997</v>
          </cell>
          <cell r="I5127">
            <v>36.479999999999997</v>
          </cell>
          <cell r="J5127">
            <v>0</v>
          </cell>
          <cell r="K5127">
            <v>0</v>
          </cell>
          <cell r="L5127">
            <v>36.479999999999997</v>
          </cell>
        </row>
        <row r="5128">
          <cell r="A5128" t="str">
            <v>8130020400</v>
          </cell>
          <cell r="B5128">
            <v>18</v>
          </cell>
          <cell r="C5128" t="str">
            <v>81300204USD-647-00</v>
          </cell>
          <cell r="D5128" t="str">
            <v>Programas computacionales (Gastos Administrativos, por Matriz)</v>
          </cell>
          <cell r="E5128">
            <v>36.479999999999997</v>
          </cell>
          <cell r="F5128">
            <v>0</v>
          </cell>
          <cell r="G5128">
            <v>0</v>
          </cell>
          <cell r="H5128">
            <v>36.479999999999997</v>
          </cell>
          <cell r="I5128">
            <v>36.479999999999997</v>
          </cell>
          <cell r="J5128">
            <v>0</v>
          </cell>
          <cell r="K5128">
            <v>0</v>
          </cell>
          <cell r="L5128">
            <v>36.479999999999997</v>
          </cell>
        </row>
        <row r="5129">
          <cell r="A5129" t="str">
            <v>8130020401</v>
          </cell>
          <cell r="B5129">
            <v>14</v>
          </cell>
          <cell r="C5129" t="str">
            <v>8130020401 USD</v>
          </cell>
          <cell r="D5129" t="str">
            <v>Licencias de software</v>
          </cell>
          <cell r="E5129">
            <v>386957.99</v>
          </cell>
          <cell r="F5129">
            <v>52567.95</v>
          </cell>
          <cell r="G5129">
            <v>0</v>
          </cell>
          <cell r="H5129">
            <v>439525.94</v>
          </cell>
          <cell r="I5129">
            <v>386957.99</v>
          </cell>
          <cell r="J5129">
            <v>52567.95</v>
          </cell>
          <cell r="K5129">
            <v>0</v>
          </cell>
          <cell r="L5129">
            <v>439525.94</v>
          </cell>
        </row>
        <row r="5130">
          <cell r="A5130" t="str">
            <v>813002040001</v>
          </cell>
          <cell r="B5130">
            <v>20</v>
          </cell>
          <cell r="C5130" t="str">
            <v>8130020401USD-647-00</v>
          </cell>
          <cell r="D5130" t="str">
            <v>Licencias de software (Gastos Administrativos, por Matriz)</v>
          </cell>
          <cell r="E5130">
            <v>386957.99</v>
          </cell>
          <cell r="F5130">
            <v>52567.95</v>
          </cell>
          <cell r="G5130">
            <v>0</v>
          </cell>
          <cell r="H5130">
            <v>439525.94</v>
          </cell>
          <cell r="I5130">
            <v>386957.99</v>
          </cell>
          <cell r="J5130">
            <v>52567.95</v>
          </cell>
          <cell r="K5130">
            <v>0</v>
          </cell>
          <cell r="L5130">
            <v>439525.94</v>
          </cell>
        </row>
        <row r="5131">
          <cell r="A5131" t="str">
            <v>8130020402</v>
          </cell>
          <cell r="B5131">
            <v>14</v>
          </cell>
          <cell r="C5131" t="str">
            <v>8130020402 USD</v>
          </cell>
          <cell r="D5131" t="str">
            <v>Suscripciones y mantenimiento de programas</v>
          </cell>
          <cell r="E5131">
            <v>224959.2</v>
          </cell>
          <cell r="F5131">
            <v>32220.79</v>
          </cell>
          <cell r="G5131">
            <v>3666.66</v>
          </cell>
          <cell r="H5131">
            <v>253513.33</v>
          </cell>
          <cell r="I5131">
            <v>224959.2</v>
          </cell>
          <cell r="J5131">
            <v>32220.79</v>
          </cell>
          <cell r="K5131">
            <v>3666.66</v>
          </cell>
          <cell r="L5131">
            <v>253513.33</v>
          </cell>
        </row>
        <row r="5132">
          <cell r="A5132" t="str">
            <v>813002040002</v>
          </cell>
          <cell r="B5132">
            <v>20</v>
          </cell>
          <cell r="C5132" t="str">
            <v>8130020402USD-647-00</v>
          </cell>
          <cell r="D5132" t="str">
            <v>Suscripciones y mantenimiento de programas (Gastos Administrativos, por Matriz)</v>
          </cell>
          <cell r="E5132">
            <v>224959.2</v>
          </cell>
          <cell r="F5132">
            <v>32220.79</v>
          </cell>
          <cell r="G5132">
            <v>3666.66</v>
          </cell>
          <cell r="H5132">
            <v>253513.33</v>
          </cell>
          <cell r="I5132">
            <v>224959.2</v>
          </cell>
          <cell r="J5132">
            <v>32220.79</v>
          </cell>
          <cell r="K5132">
            <v>3666.66</v>
          </cell>
          <cell r="L5132">
            <v>253513.33</v>
          </cell>
        </row>
        <row r="5133">
          <cell r="A5133" t="str">
            <v>82</v>
          </cell>
          <cell r="B5133">
            <v>2</v>
          </cell>
          <cell r="C5133">
            <v>82</v>
          </cell>
          <cell r="D5133" t="str">
            <v>GASTOS NO OPERACIONALES</v>
          </cell>
          <cell r="I5133">
            <v>1930542.38</v>
          </cell>
          <cell r="J5133">
            <v>236451.96</v>
          </cell>
          <cell r="K5133">
            <v>0</v>
          </cell>
          <cell r="L5133">
            <v>2166994.34</v>
          </cell>
        </row>
        <row r="5134">
          <cell r="A5134" t="str">
            <v>821</v>
          </cell>
          <cell r="B5134">
            <v>3</v>
          </cell>
          <cell r="C5134">
            <v>821</v>
          </cell>
          <cell r="D5134" t="str">
            <v>GASTOS DE EJERCICIOS ANTERIORES</v>
          </cell>
          <cell r="I5134">
            <v>38454</v>
          </cell>
          <cell r="J5134">
            <v>2665.3</v>
          </cell>
          <cell r="K5134">
            <v>0</v>
          </cell>
          <cell r="L5134">
            <v>41119.300000000003</v>
          </cell>
        </row>
        <row r="5135">
          <cell r="A5135" t="str">
            <v>8210</v>
          </cell>
          <cell r="B5135">
            <v>4</v>
          </cell>
          <cell r="C5135">
            <v>8210</v>
          </cell>
          <cell r="D5135" t="str">
            <v>GASTOS DE EJERCICIOS ANTERIORES</v>
          </cell>
          <cell r="I5135">
            <v>38454</v>
          </cell>
          <cell r="J5135">
            <v>2665.3</v>
          </cell>
          <cell r="K5135">
            <v>0</v>
          </cell>
          <cell r="L5135">
            <v>41119.300000000003</v>
          </cell>
        </row>
        <row r="5136">
          <cell r="A5136" t="str">
            <v>821003</v>
          </cell>
          <cell r="B5136">
            <v>6</v>
          </cell>
          <cell r="C5136">
            <v>821003</v>
          </cell>
          <cell r="D5136" t="str">
            <v>OTROS</v>
          </cell>
          <cell r="I5136">
            <v>38454</v>
          </cell>
          <cell r="J5136">
            <v>2665.3</v>
          </cell>
          <cell r="K5136">
            <v>0</v>
          </cell>
          <cell r="L5136">
            <v>41119.300000000003</v>
          </cell>
        </row>
        <row r="5137">
          <cell r="A5137" t="str">
            <v>82100300 U</v>
          </cell>
          <cell r="B5137">
            <v>12</v>
          </cell>
          <cell r="C5137" t="str">
            <v>82100300 USD</v>
          </cell>
          <cell r="D5137" t="str">
            <v>Otros</v>
          </cell>
          <cell r="E5137">
            <v>38454</v>
          </cell>
          <cell r="F5137">
            <v>2665.3</v>
          </cell>
          <cell r="G5137">
            <v>0</v>
          </cell>
          <cell r="H5137">
            <v>41119.300000000003</v>
          </cell>
          <cell r="I5137">
            <v>38454</v>
          </cell>
          <cell r="J5137">
            <v>2665.3</v>
          </cell>
          <cell r="K5137">
            <v>0</v>
          </cell>
          <cell r="L5137">
            <v>41119.300000000003</v>
          </cell>
        </row>
        <row r="5138">
          <cell r="A5138" t="str">
            <v>8210030000</v>
          </cell>
          <cell r="B5138">
            <v>18</v>
          </cell>
          <cell r="C5138" t="str">
            <v>82100300USD-191-00</v>
          </cell>
          <cell r="D5138" t="str">
            <v>Otros (Otros, Gastos)</v>
          </cell>
          <cell r="E5138">
            <v>38454</v>
          </cell>
          <cell r="F5138">
            <v>1102.8</v>
          </cell>
          <cell r="G5138">
            <v>0</v>
          </cell>
          <cell r="H5138">
            <v>39556.800000000003</v>
          </cell>
          <cell r="I5138">
            <v>38454</v>
          </cell>
          <cell r="J5138">
            <v>1102.8</v>
          </cell>
          <cell r="K5138">
            <v>0</v>
          </cell>
          <cell r="L5138">
            <v>39556.800000000003</v>
          </cell>
        </row>
        <row r="5139">
          <cell r="A5139" t="str">
            <v>8210030025</v>
          </cell>
          <cell r="B5139">
            <v>18</v>
          </cell>
          <cell r="C5139" t="str">
            <v>82100300USD-191-25</v>
          </cell>
          <cell r="D5139" t="str">
            <v>Otros (Otros, Gastos)</v>
          </cell>
          <cell r="E5139">
            <v>0</v>
          </cell>
          <cell r="F5139">
            <v>1562.5</v>
          </cell>
          <cell r="G5139">
            <v>0</v>
          </cell>
          <cell r="H5139">
            <v>1562.5</v>
          </cell>
          <cell r="I5139">
            <v>0</v>
          </cell>
          <cell r="J5139">
            <v>1562.5</v>
          </cell>
          <cell r="K5139">
            <v>0</v>
          </cell>
          <cell r="L5139">
            <v>1562.5</v>
          </cell>
        </row>
        <row r="5140">
          <cell r="A5140" t="str">
            <v>822</v>
          </cell>
          <cell r="B5140">
            <v>3</v>
          </cell>
          <cell r="C5140">
            <v>822</v>
          </cell>
          <cell r="D5140" t="str">
            <v>PÉRDIDAS EN VENTA DE ACTIVOS</v>
          </cell>
          <cell r="I5140">
            <v>681615.6</v>
          </cell>
          <cell r="J5140">
            <v>30376.75</v>
          </cell>
          <cell r="K5140">
            <v>0</v>
          </cell>
          <cell r="L5140">
            <v>711992.35</v>
          </cell>
        </row>
        <row r="5141">
          <cell r="A5141" t="str">
            <v>8220</v>
          </cell>
          <cell r="B5141">
            <v>4</v>
          </cell>
          <cell r="C5141">
            <v>8220</v>
          </cell>
          <cell r="D5141" t="str">
            <v>PÉRDIDAS EN VENTA DE ACTIVOS</v>
          </cell>
          <cell r="I5141">
            <v>681615.6</v>
          </cell>
          <cell r="J5141">
            <v>30376.75</v>
          </cell>
          <cell r="K5141">
            <v>0</v>
          </cell>
          <cell r="L5141">
            <v>711992.35</v>
          </cell>
        </row>
        <row r="5142">
          <cell r="A5142" t="str">
            <v>822002</v>
          </cell>
          <cell r="B5142">
            <v>6</v>
          </cell>
          <cell r="C5142">
            <v>822002</v>
          </cell>
          <cell r="D5142" t="str">
            <v>BIENES RECIBIDOS EN PAGO O ADJUDICADOS</v>
          </cell>
          <cell r="I5142">
            <v>681615.6</v>
          </cell>
          <cell r="J5142">
            <v>30376.75</v>
          </cell>
          <cell r="K5142">
            <v>0</v>
          </cell>
          <cell r="L5142">
            <v>711992.35</v>
          </cell>
        </row>
        <row r="5143">
          <cell r="A5143" t="str">
            <v>82200201 U</v>
          </cell>
          <cell r="B5143">
            <v>12</v>
          </cell>
          <cell r="C5143" t="str">
            <v>82200201 USD</v>
          </cell>
          <cell r="D5143" t="str">
            <v>Bienes inmuebles activos extraordinarios</v>
          </cell>
          <cell r="E5143">
            <v>661476.16</v>
          </cell>
          <cell r="F5143">
            <v>30376.75</v>
          </cell>
          <cell r="G5143">
            <v>0</v>
          </cell>
          <cell r="H5143">
            <v>691852.91</v>
          </cell>
          <cell r="I5143">
            <v>661476.16</v>
          </cell>
          <cell r="J5143">
            <v>30376.75</v>
          </cell>
          <cell r="K5143">
            <v>0</v>
          </cell>
          <cell r="L5143">
            <v>691852.91</v>
          </cell>
        </row>
        <row r="5144">
          <cell r="A5144" t="str">
            <v>8220020102</v>
          </cell>
          <cell r="B5144">
            <v>18</v>
          </cell>
          <cell r="C5144" t="str">
            <v>82200201USD-125-02</v>
          </cell>
          <cell r="D5144" t="str">
            <v>Bienes inmuebles (Pérdida en Venta de Bienes)</v>
          </cell>
          <cell r="E5144">
            <v>54781.13</v>
          </cell>
          <cell r="F5144">
            <v>11935.08</v>
          </cell>
          <cell r="G5144">
            <v>0</v>
          </cell>
          <cell r="H5144">
            <v>66716.210000000006</v>
          </cell>
          <cell r="I5144">
            <v>54781.13</v>
          </cell>
          <cell r="J5144">
            <v>11935.08</v>
          </cell>
          <cell r="K5144">
            <v>0</v>
          </cell>
          <cell r="L5144">
            <v>66716.210000000006</v>
          </cell>
        </row>
        <row r="5145">
          <cell r="A5145" t="str">
            <v>8220020103</v>
          </cell>
          <cell r="B5145">
            <v>18</v>
          </cell>
          <cell r="C5145" t="str">
            <v>82200201USD-125-03</v>
          </cell>
          <cell r="D5145" t="str">
            <v>Bienes inmuebles (Pérdida en Venta de Bienes)</v>
          </cell>
          <cell r="E5145">
            <v>19105.849999999999</v>
          </cell>
          <cell r="F5145">
            <v>13000</v>
          </cell>
          <cell r="G5145">
            <v>0</v>
          </cell>
          <cell r="H5145">
            <v>32105.85</v>
          </cell>
          <cell r="I5145">
            <v>19105.849999999999</v>
          </cell>
          <cell r="J5145">
            <v>13000</v>
          </cell>
          <cell r="K5145">
            <v>0</v>
          </cell>
          <cell r="L5145">
            <v>32105.85</v>
          </cell>
        </row>
        <row r="5146">
          <cell r="A5146" t="str">
            <v>8220020104</v>
          </cell>
          <cell r="B5146">
            <v>18</v>
          </cell>
          <cell r="C5146" t="str">
            <v>82200201USD-125-04</v>
          </cell>
          <cell r="D5146" t="str">
            <v>Bienes inmuebles (Pérdida en Venta de Bienes)</v>
          </cell>
          <cell r="E5146">
            <v>2907.85</v>
          </cell>
          <cell r="F5146">
            <v>0</v>
          </cell>
          <cell r="G5146">
            <v>0</v>
          </cell>
          <cell r="H5146">
            <v>2907.85</v>
          </cell>
          <cell r="I5146">
            <v>2907.85</v>
          </cell>
          <cell r="J5146">
            <v>0</v>
          </cell>
          <cell r="K5146">
            <v>0</v>
          </cell>
          <cell r="L5146">
            <v>2907.85</v>
          </cell>
        </row>
        <row r="5147">
          <cell r="A5147" t="str">
            <v>8220020107</v>
          </cell>
          <cell r="B5147">
            <v>18</v>
          </cell>
          <cell r="C5147" t="str">
            <v>82200201USD-125-07</v>
          </cell>
          <cell r="D5147" t="str">
            <v>Bienes inmuebles (Pérdida en Venta de Bienes)</v>
          </cell>
          <cell r="E5147">
            <v>14075.74</v>
          </cell>
          <cell r="F5147">
            <v>0</v>
          </cell>
          <cell r="G5147">
            <v>0</v>
          </cell>
          <cell r="H5147">
            <v>14075.74</v>
          </cell>
          <cell r="I5147">
            <v>14075.74</v>
          </cell>
          <cell r="J5147">
            <v>0</v>
          </cell>
          <cell r="K5147">
            <v>0</v>
          </cell>
          <cell r="L5147">
            <v>14075.74</v>
          </cell>
        </row>
        <row r="5148">
          <cell r="A5148" t="str">
            <v>8220020110</v>
          </cell>
          <cell r="B5148">
            <v>18</v>
          </cell>
          <cell r="C5148" t="str">
            <v>82200201USD-125-10</v>
          </cell>
          <cell r="D5148" t="str">
            <v>Bienes inmuebles (Pérdida en Venta de Bienes)</v>
          </cell>
          <cell r="E5148">
            <v>11391.13</v>
          </cell>
          <cell r="F5148">
            <v>3131.21</v>
          </cell>
          <cell r="G5148">
            <v>0</v>
          </cell>
          <cell r="H5148">
            <v>14522.34</v>
          </cell>
          <cell r="I5148">
            <v>11391.13</v>
          </cell>
          <cell r="J5148">
            <v>3131.21</v>
          </cell>
          <cell r="K5148">
            <v>0</v>
          </cell>
          <cell r="L5148">
            <v>14522.34</v>
          </cell>
        </row>
        <row r="5149">
          <cell r="A5149" t="str">
            <v>8220020111</v>
          </cell>
          <cell r="B5149">
            <v>18</v>
          </cell>
          <cell r="C5149" t="str">
            <v>82200201USD-125-11</v>
          </cell>
          <cell r="D5149" t="str">
            <v>Bienes inmuebles (Pérdida en Venta de Bienes)</v>
          </cell>
          <cell r="E5149">
            <v>693.6</v>
          </cell>
          <cell r="F5149">
            <v>0</v>
          </cell>
          <cell r="G5149">
            <v>0</v>
          </cell>
          <cell r="H5149">
            <v>693.6</v>
          </cell>
          <cell r="I5149">
            <v>693.6</v>
          </cell>
          <cell r="J5149">
            <v>0</v>
          </cell>
          <cell r="K5149">
            <v>0</v>
          </cell>
          <cell r="L5149">
            <v>693.6</v>
          </cell>
        </row>
        <row r="5150">
          <cell r="A5150" t="str">
            <v>8220020112</v>
          </cell>
          <cell r="B5150">
            <v>18</v>
          </cell>
          <cell r="C5150" t="str">
            <v>82200201USD-125-12</v>
          </cell>
          <cell r="D5150" t="str">
            <v>Bienes inmuebles (Pérdida en Venta de Bienes)</v>
          </cell>
          <cell r="E5150">
            <v>18574.87</v>
          </cell>
          <cell r="F5150">
            <v>0</v>
          </cell>
          <cell r="G5150">
            <v>0</v>
          </cell>
          <cell r="H5150">
            <v>18574.87</v>
          </cell>
          <cell r="I5150">
            <v>18574.87</v>
          </cell>
          <cell r="J5150">
            <v>0</v>
          </cell>
          <cell r="K5150">
            <v>0</v>
          </cell>
          <cell r="L5150">
            <v>18574.87</v>
          </cell>
        </row>
        <row r="5151">
          <cell r="A5151" t="str">
            <v>8220020117</v>
          </cell>
          <cell r="B5151">
            <v>18</v>
          </cell>
          <cell r="C5151" t="str">
            <v>82200201USD-125-17</v>
          </cell>
          <cell r="D5151" t="str">
            <v>Bienes inmuebles (Pérdida en Venta de Bienes)</v>
          </cell>
          <cell r="E5151">
            <v>2061.98</v>
          </cell>
          <cell r="F5151">
            <v>0</v>
          </cell>
          <cell r="G5151">
            <v>0</v>
          </cell>
          <cell r="H5151">
            <v>2061.98</v>
          </cell>
          <cell r="I5151">
            <v>2061.98</v>
          </cell>
          <cell r="J5151">
            <v>0</v>
          </cell>
          <cell r="K5151">
            <v>0</v>
          </cell>
          <cell r="L5151">
            <v>2061.98</v>
          </cell>
        </row>
        <row r="5152">
          <cell r="A5152" t="str">
            <v>8220020119</v>
          </cell>
          <cell r="B5152">
            <v>18</v>
          </cell>
          <cell r="C5152" t="str">
            <v>82200201USD-125-19</v>
          </cell>
          <cell r="D5152" t="str">
            <v>Bienes inmuebles (Pérdida en Venta de Bienes)</v>
          </cell>
          <cell r="E5152">
            <v>269.10000000000002</v>
          </cell>
          <cell r="F5152">
            <v>0</v>
          </cell>
          <cell r="G5152">
            <v>0</v>
          </cell>
          <cell r="H5152">
            <v>269.10000000000002</v>
          </cell>
          <cell r="I5152">
            <v>269.10000000000002</v>
          </cell>
          <cell r="J5152">
            <v>0</v>
          </cell>
          <cell r="K5152">
            <v>0</v>
          </cell>
          <cell r="L5152">
            <v>269.10000000000002</v>
          </cell>
        </row>
        <row r="5153">
          <cell r="A5153" t="str">
            <v>8220020122</v>
          </cell>
          <cell r="B5153">
            <v>18</v>
          </cell>
          <cell r="C5153" t="str">
            <v>82200201USD-125-22</v>
          </cell>
          <cell r="D5153" t="str">
            <v>Bienes inmuebles (Pérdida en Venta de Bienes)</v>
          </cell>
          <cell r="E5153">
            <v>17407.52</v>
          </cell>
          <cell r="F5153">
            <v>0</v>
          </cell>
          <cell r="G5153">
            <v>0</v>
          </cell>
          <cell r="H5153">
            <v>17407.52</v>
          </cell>
          <cell r="I5153">
            <v>17407.52</v>
          </cell>
          <cell r="J5153">
            <v>0</v>
          </cell>
          <cell r="K5153">
            <v>0</v>
          </cell>
          <cell r="L5153">
            <v>17407.52</v>
          </cell>
        </row>
        <row r="5154">
          <cell r="A5154" t="str">
            <v>8220020124</v>
          </cell>
          <cell r="B5154">
            <v>18</v>
          </cell>
          <cell r="C5154" t="str">
            <v>82200201USD-125-24</v>
          </cell>
          <cell r="D5154" t="str">
            <v>Bienes inmuebles (Pérdida en Venta de Bienes)</v>
          </cell>
          <cell r="E5154">
            <v>500</v>
          </cell>
          <cell r="F5154">
            <v>0</v>
          </cell>
          <cell r="G5154">
            <v>0</v>
          </cell>
          <cell r="H5154">
            <v>500</v>
          </cell>
          <cell r="I5154">
            <v>500</v>
          </cell>
          <cell r="J5154">
            <v>0</v>
          </cell>
          <cell r="K5154">
            <v>0</v>
          </cell>
          <cell r="L5154">
            <v>500</v>
          </cell>
        </row>
        <row r="5155">
          <cell r="A5155" t="str">
            <v>8220020127</v>
          </cell>
          <cell r="B5155">
            <v>18</v>
          </cell>
          <cell r="C5155" t="str">
            <v>82200201USD-125-27</v>
          </cell>
          <cell r="D5155" t="str">
            <v>Bienes inmuebles (Pérdida en Venta de Bienes)</v>
          </cell>
          <cell r="E5155">
            <v>21029.119999999999</v>
          </cell>
          <cell r="F5155">
            <v>0</v>
          </cell>
          <cell r="G5155">
            <v>0</v>
          </cell>
          <cell r="H5155">
            <v>21029.119999999999</v>
          </cell>
          <cell r="I5155">
            <v>21029.119999999999</v>
          </cell>
          <cell r="J5155">
            <v>0</v>
          </cell>
          <cell r="K5155">
            <v>0</v>
          </cell>
          <cell r="L5155">
            <v>21029.119999999999</v>
          </cell>
        </row>
        <row r="5156">
          <cell r="A5156" t="str">
            <v>8220020131</v>
          </cell>
          <cell r="B5156">
            <v>18</v>
          </cell>
          <cell r="C5156" t="str">
            <v>82200201USD-125-31</v>
          </cell>
          <cell r="D5156" t="str">
            <v>Bienes inmuebles (Pérdida en Venta de Bienes)</v>
          </cell>
          <cell r="E5156">
            <v>427944.6</v>
          </cell>
          <cell r="F5156">
            <v>0</v>
          </cell>
          <cell r="G5156">
            <v>0</v>
          </cell>
          <cell r="H5156">
            <v>427944.6</v>
          </cell>
          <cell r="I5156">
            <v>427944.6</v>
          </cell>
          <cell r="J5156">
            <v>0</v>
          </cell>
          <cell r="K5156">
            <v>0</v>
          </cell>
          <cell r="L5156">
            <v>427944.6</v>
          </cell>
        </row>
        <row r="5157">
          <cell r="A5157" t="str">
            <v>8220020141</v>
          </cell>
          <cell r="B5157">
            <v>18</v>
          </cell>
          <cell r="C5157" t="str">
            <v>82200201USD-125-41</v>
          </cell>
          <cell r="D5157" t="str">
            <v>Bienes inmuebles (Pérdida en Venta de Bienes)</v>
          </cell>
          <cell r="E5157">
            <v>70733.67</v>
          </cell>
          <cell r="F5157">
            <v>2310.46</v>
          </cell>
          <cell r="G5157">
            <v>0</v>
          </cell>
          <cell r="H5157">
            <v>73044.13</v>
          </cell>
          <cell r="I5157">
            <v>70733.67</v>
          </cell>
          <cell r="J5157">
            <v>2310.46</v>
          </cell>
          <cell r="K5157">
            <v>0</v>
          </cell>
          <cell r="L5157">
            <v>73044.13</v>
          </cell>
        </row>
        <row r="5158">
          <cell r="A5158" t="str">
            <v>82200202 U</v>
          </cell>
          <cell r="B5158">
            <v>12</v>
          </cell>
          <cell r="C5158" t="str">
            <v>82200202 USD</v>
          </cell>
          <cell r="D5158" t="str">
            <v>Bienes muebles activos extraordinarios</v>
          </cell>
          <cell r="E5158">
            <v>20139.439999999999</v>
          </cell>
          <cell r="F5158">
            <v>0</v>
          </cell>
          <cell r="G5158">
            <v>0</v>
          </cell>
          <cell r="H5158">
            <v>20139.439999999999</v>
          </cell>
          <cell r="I5158">
            <v>20139.439999999999</v>
          </cell>
          <cell r="J5158">
            <v>0</v>
          </cell>
          <cell r="K5158">
            <v>0</v>
          </cell>
          <cell r="L5158">
            <v>20139.439999999999</v>
          </cell>
        </row>
        <row r="5159">
          <cell r="A5159" t="str">
            <v>8220020202</v>
          </cell>
          <cell r="B5159">
            <v>18</v>
          </cell>
          <cell r="C5159" t="str">
            <v>82200202USD-125-02</v>
          </cell>
          <cell r="D5159" t="str">
            <v>Bienes muebles (Pérdida en Venta de Bienes)</v>
          </cell>
          <cell r="E5159">
            <v>357.52</v>
          </cell>
          <cell r="F5159">
            <v>0</v>
          </cell>
          <cell r="G5159">
            <v>0</v>
          </cell>
          <cell r="H5159">
            <v>357.52</v>
          </cell>
          <cell r="I5159">
            <v>357.52</v>
          </cell>
          <cell r="J5159">
            <v>0</v>
          </cell>
          <cell r="K5159">
            <v>0</v>
          </cell>
          <cell r="L5159">
            <v>357.52</v>
          </cell>
        </row>
        <row r="5160">
          <cell r="A5160" t="str">
            <v>8220020203</v>
          </cell>
          <cell r="B5160">
            <v>18</v>
          </cell>
          <cell r="C5160" t="str">
            <v>82200202USD-125-03</v>
          </cell>
          <cell r="D5160" t="str">
            <v>Bienes muebles (Pérdida en Venta de Bienes)</v>
          </cell>
          <cell r="E5160">
            <v>3203.54</v>
          </cell>
          <cell r="F5160">
            <v>0</v>
          </cell>
          <cell r="G5160">
            <v>0</v>
          </cell>
          <cell r="H5160">
            <v>3203.54</v>
          </cell>
          <cell r="I5160">
            <v>3203.54</v>
          </cell>
          <cell r="J5160">
            <v>0</v>
          </cell>
          <cell r="K5160">
            <v>0</v>
          </cell>
          <cell r="L5160">
            <v>3203.54</v>
          </cell>
        </row>
        <row r="5161">
          <cell r="A5161" t="str">
            <v>8220020208</v>
          </cell>
          <cell r="B5161">
            <v>18</v>
          </cell>
          <cell r="C5161" t="str">
            <v>82200202USD-125-08</v>
          </cell>
          <cell r="D5161" t="str">
            <v>Bienes muebles (Pérdida en Venta de Bienes)</v>
          </cell>
          <cell r="E5161">
            <v>772.57</v>
          </cell>
          <cell r="F5161">
            <v>0</v>
          </cell>
          <cell r="G5161">
            <v>0</v>
          </cell>
          <cell r="H5161">
            <v>772.57</v>
          </cell>
          <cell r="I5161">
            <v>772.57</v>
          </cell>
          <cell r="J5161">
            <v>0</v>
          </cell>
          <cell r="K5161">
            <v>0</v>
          </cell>
          <cell r="L5161">
            <v>772.57</v>
          </cell>
        </row>
        <row r="5162">
          <cell r="A5162" t="str">
            <v>8220020210</v>
          </cell>
          <cell r="B5162">
            <v>18</v>
          </cell>
          <cell r="C5162" t="str">
            <v>82200202USD-125-10</v>
          </cell>
          <cell r="D5162" t="str">
            <v>Bienes muebles (Pérdida en Venta de Bienes)</v>
          </cell>
          <cell r="E5162">
            <v>187.87</v>
          </cell>
          <cell r="F5162">
            <v>0</v>
          </cell>
          <cell r="G5162">
            <v>0</v>
          </cell>
          <cell r="H5162">
            <v>187.87</v>
          </cell>
          <cell r="I5162">
            <v>187.87</v>
          </cell>
          <cell r="J5162">
            <v>0</v>
          </cell>
          <cell r="K5162">
            <v>0</v>
          </cell>
          <cell r="L5162">
            <v>187.87</v>
          </cell>
        </row>
        <row r="5163">
          <cell r="A5163" t="str">
            <v>8220020222</v>
          </cell>
          <cell r="B5163">
            <v>18</v>
          </cell>
          <cell r="C5163" t="str">
            <v>82200202USD-125-22</v>
          </cell>
          <cell r="D5163" t="str">
            <v>Bienes muebles (Pérdida en Venta de Bienes)</v>
          </cell>
          <cell r="E5163">
            <v>2351.34</v>
          </cell>
          <cell r="F5163">
            <v>0</v>
          </cell>
          <cell r="G5163">
            <v>0</v>
          </cell>
          <cell r="H5163">
            <v>2351.34</v>
          </cell>
          <cell r="I5163">
            <v>2351.34</v>
          </cell>
          <cell r="J5163">
            <v>0</v>
          </cell>
          <cell r="K5163">
            <v>0</v>
          </cell>
          <cell r="L5163">
            <v>2351.34</v>
          </cell>
        </row>
        <row r="5164">
          <cell r="A5164" t="str">
            <v>8220020231</v>
          </cell>
          <cell r="B5164">
            <v>18</v>
          </cell>
          <cell r="C5164" t="str">
            <v>82200202USD-125-31</v>
          </cell>
          <cell r="D5164" t="str">
            <v>Bienes muebles (Pérdida en Venta de Bienes)</v>
          </cell>
          <cell r="E5164">
            <v>13266.6</v>
          </cell>
          <cell r="F5164">
            <v>0</v>
          </cell>
          <cell r="G5164">
            <v>0</v>
          </cell>
          <cell r="H5164">
            <v>13266.6</v>
          </cell>
          <cell r="I5164">
            <v>13266.6</v>
          </cell>
          <cell r="J5164">
            <v>0</v>
          </cell>
          <cell r="K5164">
            <v>0</v>
          </cell>
          <cell r="L5164">
            <v>13266.6</v>
          </cell>
        </row>
        <row r="5165">
          <cell r="A5165" t="str">
            <v>824</v>
          </cell>
          <cell r="B5165">
            <v>3</v>
          </cell>
          <cell r="C5165">
            <v>824</v>
          </cell>
          <cell r="D5165" t="str">
            <v>CASTIGOS DE BIENES RECIBIDOS EN PAGO O ADJUDICADOS</v>
          </cell>
          <cell r="I5165">
            <v>1109845.55</v>
          </cell>
          <cell r="J5165">
            <v>77424.5</v>
          </cell>
          <cell r="K5165">
            <v>0</v>
          </cell>
          <cell r="L5165">
            <v>1187270.05</v>
          </cell>
        </row>
        <row r="5166">
          <cell r="A5166" t="str">
            <v>8240</v>
          </cell>
          <cell r="B5166">
            <v>4</v>
          </cell>
          <cell r="C5166">
            <v>8240</v>
          </cell>
          <cell r="D5166" t="str">
            <v>CASTIGOS DE BIENES RECIBIDOS EN PAGO O ADJUDICADOS</v>
          </cell>
          <cell r="I5166">
            <v>1109845.55</v>
          </cell>
          <cell r="J5166">
            <v>77424.5</v>
          </cell>
          <cell r="K5166">
            <v>0</v>
          </cell>
          <cell r="L5166">
            <v>1187270.05</v>
          </cell>
        </row>
        <row r="5167">
          <cell r="A5167" t="str">
            <v>8240</v>
          </cell>
          <cell r="B5167">
            <v>4</v>
          </cell>
          <cell r="C5167">
            <v>8240</v>
          </cell>
          <cell r="D5167" t="str">
            <v>CASTIGOS DE BIENES RECIBIDOS EN PAGO O ADJUDICADOS</v>
          </cell>
          <cell r="I5167">
            <v>1109845.55</v>
          </cell>
          <cell r="J5167">
            <v>77424.5</v>
          </cell>
          <cell r="K5167">
            <v>0</v>
          </cell>
          <cell r="L5167">
            <v>1187270.05</v>
          </cell>
        </row>
        <row r="5168">
          <cell r="A5168" t="str">
            <v>82400001 U</v>
          </cell>
          <cell r="B5168">
            <v>12</v>
          </cell>
          <cell r="C5168" t="str">
            <v>82400001 USD</v>
          </cell>
          <cell r="D5168" t="str">
            <v>Bienes inmuebles</v>
          </cell>
          <cell r="E5168">
            <v>1103223.68</v>
          </cell>
          <cell r="F5168">
            <v>76619.12</v>
          </cell>
          <cell r="G5168">
            <v>0</v>
          </cell>
          <cell r="H5168">
            <v>1179842.8</v>
          </cell>
          <cell r="I5168">
            <v>1103223.68</v>
          </cell>
          <cell r="J5168">
            <v>76619.12</v>
          </cell>
          <cell r="K5168">
            <v>0</v>
          </cell>
          <cell r="L5168">
            <v>1179842.8</v>
          </cell>
        </row>
        <row r="5169">
          <cell r="A5169" t="str">
            <v>8240000102</v>
          </cell>
          <cell r="B5169">
            <v>18</v>
          </cell>
          <cell r="C5169" t="str">
            <v>82400001USD-648-02</v>
          </cell>
          <cell r="D5169" t="str">
            <v>Bienes inmuebles (Otros Gastos Administrativos)</v>
          </cell>
          <cell r="E5169">
            <v>161590.73000000001</v>
          </cell>
          <cell r="F5169">
            <v>12400.73</v>
          </cell>
          <cell r="G5169">
            <v>0</v>
          </cell>
          <cell r="H5169">
            <v>173991.46</v>
          </cell>
          <cell r="I5169">
            <v>161590.73000000001</v>
          </cell>
          <cell r="J5169">
            <v>12400.73</v>
          </cell>
          <cell r="K5169">
            <v>0</v>
          </cell>
          <cell r="L5169">
            <v>173991.46</v>
          </cell>
        </row>
        <row r="5170">
          <cell r="A5170" t="str">
            <v>8240000103</v>
          </cell>
          <cell r="B5170">
            <v>18</v>
          </cell>
          <cell r="C5170" t="str">
            <v>82400001USD-648-03</v>
          </cell>
          <cell r="D5170" t="str">
            <v>Bienes inmuebles (Otros Gastos Administrativos)</v>
          </cell>
          <cell r="E5170">
            <v>81143.5</v>
          </cell>
          <cell r="F5170">
            <v>8696.39</v>
          </cell>
          <cell r="G5170">
            <v>0</v>
          </cell>
          <cell r="H5170">
            <v>89839.89</v>
          </cell>
          <cell r="I5170">
            <v>81143.5</v>
          </cell>
          <cell r="J5170">
            <v>8696.39</v>
          </cell>
          <cell r="K5170">
            <v>0</v>
          </cell>
          <cell r="L5170">
            <v>89839.89</v>
          </cell>
        </row>
        <row r="5171">
          <cell r="A5171" t="str">
            <v>8240000104</v>
          </cell>
          <cell r="B5171">
            <v>18</v>
          </cell>
          <cell r="C5171" t="str">
            <v>82400001USD-648-04</v>
          </cell>
          <cell r="D5171" t="str">
            <v>Bienes inmuebles (Otros Gastos Administrativos)</v>
          </cell>
          <cell r="E5171">
            <v>6376.79</v>
          </cell>
          <cell r="F5171">
            <v>371.02</v>
          </cell>
          <cell r="G5171">
            <v>0</v>
          </cell>
          <cell r="H5171">
            <v>6747.81</v>
          </cell>
          <cell r="I5171">
            <v>6376.79</v>
          </cell>
          <cell r="J5171">
            <v>371.02</v>
          </cell>
          <cell r="K5171">
            <v>0</v>
          </cell>
          <cell r="L5171">
            <v>6747.81</v>
          </cell>
        </row>
        <row r="5172">
          <cell r="A5172" t="str">
            <v>8240000105</v>
          </cell>
          <cell r="B5172">
            <v>18</v>
          </cell>
          <cell r="C5172" t="str">
            <v>82400001USD-648-05</v>
          </cell>
          <cell r="D5172" t="str">
            <v>Bienes inmuebles (Otros Gastos Administrativos)</v>
          </cell>
          <cell r="E5172">
            <v>3045.05</v>
          </cell>
          <cell r="F5172">
            <v>175</v>
          </cell>
          <cell r="G5172">
            <v>0</v>
          </cell>
          <cell r="H5172">
            <v>3220.05</v>
          </cell>
          <cell r="I5172">
            <v>3045.05</v>
          </cell>
          <cell r="J5172">
            <v>175</v>
          </cell>
          <cell r="K5172">
            <v>0</v>
          </cell>
          <cell r="L5172">
            <v>3220.05</v>
          </cell>
        </row>
        <row r="5173">
          <cell r="A5173" t="str">
            <v>8240000107</v>
          </cell>
          <cell r="B5173">
            <v>18</v>
          </cell>
          <cell r="C5173" t="str">
            <v>82400001USD-648-07</v>
          </cell>
          <cell r="D5173" t="str">
            <v>Bienes inmuebles (Otros Gastos Administrativos)</v>
          </cell>
          <cell r="E5173">
            <v>149125.85999999999</v>
          </cell>
          <cell r="F5173">
            <v>9658.2999999999993</v>
          </cell>
          <cell r="G5173">
            <v>0</v>
          </cell>
          <cell r="H5173">
            <v>158784.16</v>
          </cell>
          <cell r="I5173">
            <v>149125.85999999999</v>
          </cell>
          <cell r="J5173">
            <v>9658.2999999999993</v>
          </cell>
          <cell r="K5173">
            <v>0</v>
          </cell>
          <cell r="L5173">
            <v>158784.16</v>
          </cell>
        </row>
        <row r="5174">
          <cell r="A5174" t="str">
            <v>8240000108</v>
          </cell>
          <cell r="B5174">
            <v>18</v>
          </cell>
          <cell r="C5174" t="str">
            <v>82400001USD-648-08</v>
          </cell>
          <cell r="D5174" t="str">
            <v>Bienes inmuebles (Otros Gastos Administrativos)</v>
          </cell>
          <cell r="E5174">
            <v>4264.3100000000004</v>
          </cell>
          <cell r="F5174">
            <v>549.5</v>
          </cell>
          <cell r="G5174">
            <v>0</v>
          </cell>
          <cell r="H5174">
            <v>4813.8100000000004</v>
          </cell>
          <cell r="I5174">
            <v>4264.3100000000004</v>
          </cell>
          <cell r="J5174">
            <v>549.5</v>
          </cell>
          <cell r="K5174">
            <v>0</v>
          </cell>
          <cell r="L5174">
            <v>4813.8100000000004</v>
          </cell>
        </row>
        <row r="5175">
          <cell r="A5175" t="str">
            <v>8240000110</v>
          </cell>
          <cell r="B5175">
            <v>18</v>
          </cell>
          <cell r="C5175" t="str">
            <v>82400001USD-648-10</v>
          </cell>
          <cell r="D5175" t="str">
            <v>Bienes inmuebles (Otros Gastos Administrativos)</v>
          </cell>
          <cell r="E5175">
            <v>26732.7</v>
          </cell>
          <cell r="F5175">
            <v>2586.94</v>
          </cell>
          <cell r="G5175">
            <v>0</v>
          </cell>
          <cell r="H5175">
            <v>29319.64</v>
          </cell>
          <cell r="I5175">
            <v>26732.7</v>
          </cell>
          <cell r="J5175">
            <v>2586.94</v>
          </cell>
          <cell r="K5175">
            <v>0</v>
          </cell>
          <cell r="L5175">
            <v>29319.64</v>
          </cell>
        </row>
        <row r="5176">
          <cell r="A5176" t="str">
            <v>8240000111</v>
          </cell>
          <cell r="B5176">
            <v>18</v>
          </cell>
          <cell r="C5176" t="str">
            <v>82400001USD-648-11</v>
          </cell>
          <cell r="D5176" t="str">
            <v>Bienes inmuebles (Otros Gastos Administrativos)</v>
          </cell>
          <cell r="E5176">
            <v>1365.6</v>
          </cell>
          <cell r="F5176">
            <v>0</v>
          </cell>
          <cell r="G5176">
            <v>0</v>
          </cell>
          <cell r="H5176">
            <v>1365.6</v>
          </cell>
          <cell r="I5176">
            <v>1365.6</v>
          </cell>
          <cell r="J5176">
            <v>0</v>
          </cell>
          <cell r="K5176">
            <v>0</v>
          </cell>
          <cell r="L5176">
            <v>1365.6</v>
          </cell>
        </row>
        <row r="5177">
          <cell r="A5177" t="str">
            <v>8240000112</v>
          </cell>
          <cell r="B5177">
            <v>18</v>
          </cell>
          <cell r="C5177" t="str">
            <v>82400001USD-648-12</v>
          </cell>
          <cell r="D5177" t="str">
            <v>Bienes inmuebles (Otros Gastos Administrativos)</v>
          </cell>
          <cell r="E5177">
            <v>9719.16</v>
          </cell>
          <cell r="F5177">
            <v>1504.23</v>
          </cell>
          <cell r="G5177">
            <v>0</v>
          </cell>
          <cell r="H5177">
            <v>11223.39</v>
          </cell>
          <cell r="I5177">
            <v>9719.16</v>
          </cell>
          <cell r="J5177">
            <v>1504.23</v>
          </cell>
          <cell r="K5177">
            <v>0</v>
          </cell>
          <cell r="L5177">
            <v>11223.39</v>
          </cell>
        </row>
        <row r="5178">
          <cell r="A5178" t="str">
            <v>8240000113</v>
          </cell>
          <cell r="B5178">
            <v>18</v>
          </cell>
          <cell r="C5178" t="str">
            <v>82400001USD-648-13</v>
          </cell>
          <cell r="D5178" t="str">
            <v>Bienes inmuebles (Otros Gastos Administrativos)</v>
          </cell>
          <cell r="E5178">
            <v>4835.9799999999996</v>
          </cell>
          <cell r="F5178">
            <v>756.3</v>
          </cell>
          <cell r="G5178">
            <v>0</v>
          </cell>
          <cell r="H5178">
            <v>5592.28</v>
          </cell>
          <cell r="I5178">
            <v>4835.9799999999996</v>
          </cell>
          <cell r="J5178">
            <v>756.3</v>
          </cell>
          <cell r="K5178">
            <v>0</v>
          </cell>
          <cell r="L5178">
            <v>5592.28</v>
          </cell>
        </row>
        <row r="5179">
          <cell r="A5179" t="str">
            <v>8240000117</v>
          </cell>
          <cell r="B5179">
            <v>18</v>
          </cell>
          <cell r="C5179" t="str">
            <v>82400001USD-648-17</v>
          </cell>
          <cell r="D5179" t="str">
            <v>Bienes inmuebles (Otros Gastos Administrativos)</v>
          </cell>
          <cell r="E5179">
            <v>2558.5</v>
          </cell>
          <cell r="F5179">
            <v>104.16</v>
          </cell>
          <cell r="G5179">
            <v>0</v>
          </cell>
          <cell r="H5179">
            <v>2662.66</v>
          </cell>
          <cell r="I5179">
            <v>2558.5</v>
          </cell>
          <cell r="J5179">
            <v>104.16</v>
          </cell>
          <cell r="K5179">
            <v>0</v>
          </cell>
          <cell r="L5179">
            <v>2662.66</v>
          </cell>
        </row>
        <row r="5180">
          <cell r="A5180" t="str">
            <v>8240000118</v>
          </cell>
          <cell r="B5180">
            <v>18</v>
          </cell>
          <cell r="C5180" t="str">
            <v>82400001USD-648-18</v>
          </cell>
          <cell r="D5180" t="str">
            <v>Bienes inmuebles (Otros Gastos Administrativos)</v>
          </cell>
          <cell r="E5180">
            <v>71.540000000000006</v>
          </cell>
          <cell r="F5180">
            <v>0</v>
          </cell>
          <cell r="G5180">
            <v>0</v>
          </cell>
          <cell r="H5180">
            <v>71.540000000000006</v>
          </cell>
          <cell r="I5180">
            <v>71.540000000000006</v>
          </cell>
          <cell r="J5180">
            <v>0</v>
          </cell>
          <cell r="K5180">
            <v>0</v>
          </cell>
          <cell r="L5180">
            <v>71.540000000000006</v>
          </cell>
        </row>
        <row r="5181">
          <cell r="A5181" t="str">
            <v>8240000119</v>
          </cell>
          <cell r="B5181">
            <v>18</v>
          </cell>
          <cell r="C5181" t="str">
            <v>82400001USD-648-19</v>
          </cell>
          <cell r="D5181" t="str">
            <v>Bienes inmuebles (Otros Gastos Administrativos)</v>
          </cell>
          <cell r="E5181">
            <v>12224.1</v>
          </cell>
          <cell r="F5181">
            <v>655.44</v>
          </cell>
          <cell r="G5181">
            <v>0</v>
          </cell>
          <cell r="H5181">
            <v>12879.54</v>
          </cell>
          <cell r="I5181">
            <v>12224.1</v>
          </cell>
          <cell r="J5181">
            <v>655.44</v>
          </cell>
          <cell r="K5181">
            <v>0</v>
          </cell>
          <cell r="L5181">
            <v>12879.54</v>
          </cell>
        </row>
        <row r="5182">
          <cell r="A5182" t="str">
            <v>8240000122</v>
          </cell>
          <cell r="B5182">
            <v>18</v>
          </cell>
          <cell r="C5182" t="str">
            <v>82400001USD-648-22</v>
          </cell>
          <cell r="D5182" t="str">
            <v>Bienes inmuebles (Otros Gastos Administrativos)</v>
          </cell>
          <cell r="E5182">
            <v>19076.37</v>
          </cell>
          <cell r="F5182">
            <v>714.24</v>
          </cell>
          <cell r="G5182">
            <v>0</v>
          </cell>
          <cell r="H5182">
            <v>19790.61</v>
          </cell>
          <cell r="I5182">
            <v>19076.37</v>
          </cell>
          <cell r="J5182">
            <v>714.24</v>
          </cell>
          <cell r="K5182">
            <v>0</v>
          </cell>
          <cell r="L5182">
            <v>19790.61</v>
          </cell>
        </row>
        <row r="5183">
          <cell r="A5183" t="str">
            <v>8240000123</v>
          </cell>
          <cell r="B5183">
            <v>18</v>
          </cell>
          <cell r="C5183" t="str">
            <v>82400001USD-648-23</v>
          </cell>
          <cell r="D5183" t="str">
            <v>Bienes inmuebles (Otros Gastos Administrativos)</v>
          </cell>
          <cell r="E5183">
            <v>13761.26</v>
          </cell>
          <cell r="F5183">
            <v>870.51</v>
          </cell>
          <cell r="G5183">
            <v>0</v>
          </cell>
          <cell r="H5183">
            <v>14631.77</v>
          </cell>
          <cell r="I5183">
            <v>13761.26</v>
          </cell>
          <cell r="J5183">
            <v>870.51</v>
          </cell>
          <cell r="K5183">
            <v>0</v>
          </cell>
          <cell r="L5183">
            <v>14631.77</v>
          </cell>
        </row>
        <row r="5184">
          <cell r="A5184" t="str">
            <v>8240000124</v>
          </cell>
          <cell r="B5184">
            <v>18</v>
          </cell>
          <cell r="C5184" t="str">
            <v>82400001USD-648-24</v>
          </cell>
          <cell r="D5184" t="str">
            <v>Bienes inmuebles (Otros Gastos Administrativos)</v>
          </cell>
          <cell r="E5184">
            <v>2533.4</v>
          </cell>
          <cell r="F5184">
            <v>312.5</v>
          </cell>
          <cell r="G5184">
            <v>0</v>
          </cell>
          <cell r="H5184">
            <v>2845.9</v>
          </cell>
          <cell r="I5184">
            <v>2533.4</v>
          </cell>
          <cell r="J5184">
            <v>312.5</v>
          </cell>
          <cell r="K5184">
            <v>0</v>
          </cell>
          <cell r="L5184">
            <v>2845.9</v>
          </cell>
        </row>
        <row r="5185">
          <cell r="A5185" t="str">
            <v>8240000127</v>
          </cell>
          <cell r="B5185">
            <v>18</v>
          </cell>
          <cell r="C5185" t="str">
            <v>82400001USD-648-27</v>
          </cell>
          <cell r="D5185" t="str">
            <v>Bienes inmuebles (Otros Gastos Administrativos)</v>
          </cell>
          <cell r="E5185">
            <v>6003.64</v>
          </cell>
          <cell r="F5185">
            <v>0</v>
          </cell>
          <cell r="G5185">
            <v>0</v>
          </cell>
          <cell r="H5185">
            <v>6003.64</v>
          </cell>
          <cell r="I5185">
            <v>6003.64</v>
          </cell>
          <cell r="J5185">
            <v>0</v>
          </cell>
          <cell r="K5185">
            <v>0</v>
          </cell>
          <cell r="L5185">
            <v>6003.64</v>
          </cell>
        </row>
        <row r="5186">
          <cell r="A5186" t="str">
            <v>8240000131</v>
          </cell>
          <cell r="B5186">
            <v>18</v>
          </cell>
          <cell r="C5186" t="str">
            <v>82400001USD-648-31</v>
          </cell>
          <cell r="D5186" t="str">
            <v>Bienes inmuebles (Otros Gastos Administrativos)</v>
          </cell>
          <cell r="E5186">
            <v>494176.34</v>
          </cell>
          <cell r="F5186">
            <v>27186.400000000001</v>
          </cell>
          <cell r="G5186">
            <v>0</v>
          </cell>
          <cell r="H5186">
            <v>521362.74</v>
          </cell>
          <cell r="I5186">
            <v>494176.34</v>
          </cell>
          <cell r="J5186">
            <v>27186.400000000001</v>
          </cell>
          <cell r="K5186">
            <v>0</v>
          </cell>
          <cell r="L5186">
            <v>521362.74</v>
          </cell>
        </row>
        <row r="5187">
          <cell r="A5187" t="str">
            <v>8240000141</v>
          </cell>
          <cell r="B5187">
            <v>18</v>
          </cell>
          <cell r="C5187" t="str">
            <v>82400001USD-648-41</v>
          </cell>
          <cell r="D5187" t="str">
            <v>Bienes inmuebles (Otros Gastos Administrativos)</v>
          </cell>
          <cell r="E5187">
            <v>104618.85</v>
          </cell>
          <cell r="F5187">
            <v>10077.459999999999</v>
          </cell>
          <cell r="G5187">
            <v>0</v>
          </cell>
          <cell r="H5187">
            <v>114696.31</v>
          </cell>
          <cell r="I5187">
            <v>104618.85</v>
          </cell>
          <cell r="J5187">
            <v>10077.459999999999</v>
          </cell>
          <cell r="K5187">
            <v>0</v>
          </cell>
          <cell r="L5187">
            <v>114696.31</v>
          </cell>
        </row>
        <row r="5188">
          <cell r="A5188" t="str">
            <v>82400002 U</v>
          </cell>
          <cell r="B5188">
            <v>12</v>
          </cell>
          <cell r="C5188" t="str">
            <v>82400002 USD</v>
          </cell>
          <cell r="D5188" t="str">
            <v>Bienes muebles</v>
          </cell>
          <cell r="E5188">
            <v>6621.87</v>
          </cell>
          <cell r="F5188">
            <v>805.38</v>
          </cell>
          <cell r="G5188">
            <v>0</v>
          </cell>
          <cell r="H5188">
            <v>7427.25</v>
          </cell>
          <cell r="I5188">
            <v>6621.87</v>
          </cell>
          <cell r="J5188">
            <v>805.38</v>
          </cell>
          <cell r="K5188">
            <v>0</v>
          </cell>
          <cell r="L5188">
            <v>7427.25</v>
          </cell>
        </row>
        <row r="5189">
          <cell r="A5189" t="str">
            <v>8240000202</v>
          </cell>
          <cell r="B5189">
            <v>18</v>
          </cell>
          <cell r="C5189" t="str">
            <v>82400002USD-648-02</v>
          </cell>
          <cell r="D5189" t="str">
            <v>Bienes muebles (Otros Gastos Administrativos)</v>
          </cell>
          <cell r="E5189">
            <v>16.670000000000002</v>
          </cell>
          <cell r="F5189">
            <v>0</v>
          </cell>
          <cell r="G5189">
            <v>0</v>
          </cell>
          <cell r="H5189">
            <v>16.670000000000002</v>
          </cell>
          <cell r="I5189">
            <v>16.670000000000002</v>
          </cell>
          <cell r="J5189">
            <v>0</v>
          </cell>
          <cell r="K5189">
            <v>0</v>
          </cell>
          <cell r="L5189">
            <v>16.670000000000002</v>
          </cell>
        </row>
        <row r="5190">
          <cell r="A5190" t="str">
            <v>8240000203</v>
          </cell>
          <cell r="B5190">
            <v>18</v>
          </cell>
          <cell r="C5190" t="str">
            <v>82400002USD-648-03</v>
          </cell>
          <cell r="D5190" t="str">
            <v>Bienes muebles (Otros Gastos Administrativos)</v>
          </cell>
          <cell r="E5190">
            <v>3177.09</v>
          </cell>
          <cell r="F5190">
            <v>505.21</v>
          </cell>
          <cell r="G5190">
            <v>0</v>
          </cell>
          <cell r="H5190">
            <v>3682.3</v>
          </cell>
          <cell r="I5190">
            <v>3177.09</v>
          </cell>
          <cell r="J5190">
            <v>505.21</v>
          </cell>
          <cell r="K5190">
            <v>0</v>
          </cell>
          <cell r="L5190">
            <v>3682.3</v>
          </cell>
        </row>
        <row r="5191">
          <cell r="A5191" t="str">
            <v>8240000204</v>
          </cell>
          <cell r="B5191">
            <v>18</v>
          </cell>
          <cell r="C5191" t="str">
            <v>82400002USD-648-04</v>
          </cell>
          <cell r="D5191" t="str">
            <v>Bienes muebles (Otros Gastos Administrativos)</v>
          </cell>
          <cell r="E5191">
            <v>76.5</v>
          </cell>
          <cell r="F5191">
            <v>8.5</v>
          </cell>
          <cell r="G5191">
            <v>0</v>
          </cell>
          <cell r="H5191">
            <v>85</v>
          </cell>
          <cell r="I5191">
            <v>76.5</v>
          </cell>
          <cell r="J5191">
            <v>8.5</v>
          </cell>
          <cell r="K5191">
            <v>0</v>
          </cell>
          <cell r="L5191">
            <v>85</v>
          </cell>
        </row>
        <row r="5192">
          <cell r="A5192" t="str">
            <v>8240000208</v>
          </cell>
          <cell r="B5192">
            <v>18</v>
          </cell>
          <cell r="C5192" t="str">
            <v>82400002USD-648-08</v>
          </cell>
          <cell r="D5192" t="str">
            <v>Bienes muebles (Otros Gastos Administrativos)</v>
          </cell>
          <cell r="E5192">
            <v>2106.25</v>
          </cell>
          <cell r="F5192">
            <v>187.5</v>
          </cell>
          <cell r="G5192">
            <v>0</v>
          </cell>
          <cell r="H5192">
            <v>2293.75</v>
          </cell>
          <cell r="I5192">
            <v>2106.25</v>
          </cell>
          <cell r="J5192">
            <v>187.5</v>
          </cell>
          <cell r="K5192">
            <v>0</v>
          </cell>
          <cell r="L5192">
            <v>2293.75</v>
          </cell>
        </row>
        <row r="5193">
          <cell r="A5193" t="str">
            <v>8240000210</v>
          </cell>
          <cell r="B5193">
            <v>18</v>
          </cell>
          <cell r="C5193" t="str">
            <v>82400002USD-648-10</v>
          </cell>
          <cell r="D5193" t="str">
            <v>Bienes muebles (Otros Gastos Administrativos)</v>
          </cell>
          <cell r="E5193">
            <v>978.69</v>
          </cell>
          <cell r="F5193">
            <v>104.17</v>
          </cell>
          <cell r="G5193">
            <v>0</v>
          </cell>
          <cell r="H5193">
            <v>1082.8599999999999</v>
          </cell>
          <cell r="I5193">
            <v>978.69</v>
          </cell>
          <cell r="J5193">
            <v>104.17</v>
          </cell>
          <cell r="K5193">
            <v>0</v>
          </cell>
          <cell r="L5193">
            <v>1082.8599999999999</v>
          </cell>
        </row>
        <row r="5194">
          <cell r="A5194" t="str">
            <v>8240000231</v>
          </cell>
          <cell r="B5194">
            <v>18</v>
          </cell>
          <cell r="C5194" t="str">
            <v>82400002USD-648-31</v>
          </cell>
          <cell r="D5194" t="str">
            <v>Bienes muebles (Otros Gastos Administrativos)</v>
          </cell>
          <cell r="E5194">
            <v>266.67</v>
          </cell>
          <cell r="F5194">
            <v>0</v>
          </cell>
          <cell r="G5194">
            <v>0</v>
          </cell>
          <cell r="H5194">
            <v>266.67</v>
          </cell>
          <cell r="I5194">
            <v>266.67</v>
          </cell>
          <cell r="J5194">
            <v>0</v>
          </cell>
          <cell r="K5194">
            <v>0</v>
          </cell>
          <cell r="L5194">
            <v>266.67</v>
          </cell>
        </row>
        <row r="5195">
          <cell r="A5195" t="str">
            <v>825</v>
          </cell>
          <cell r="B5195">
            <v>3</v>
          </cell>
          <cell r="C5195">
            <v>825</v>
          </cell>
          <cell r="D5195" t="str">
            <v>GASTOS POR DIFERENCIAS TEMPORARIAS DE IMPUESTOS SOBRE LAS GANANCIAS</v>
          </cell>
          <cell r="I5195">
            <v>0</v>
          </cell>
          <cell r="J5195">
            <v>104946.68</v>
          </cell>
          <cell r="K5195">
            <v>0</v>
          </cell>
          <cell r="L5195">
            <v>104946.68</v>
          </cell>
        </row>
        <row r="5196">
          <cell r="A5196" t="str">
            <v>8250</v>
          </cell>
          <cell r="B5196">
            <v>4</v>
          </cell>
          <cell r="C5196">
            <v>8250</v>
          </cell>
          <cell r="D5196" t="str">
            <v>GASTOS POR DIFERENCIAS TEMPORARIAS DE IMPUESTOS SOBRE LAS GANANCIAS</v>
          </cell>
          <cell r="I5196">
            <v>0</v>
          </cell>
          <cell r="J5196">
            <v>104946.68</v>
          </cell>
          <cell r="K5196">
            <v>0</v>
          </cell>
          <cell r="L5196">
            <v>104946.68</v>
          </cell>
        </row>
        <row r="5197">
          <cell r="A5197" t="str">
            <v>8250</v>
          </cell>
          <cell r="B5197">
            <v>4</v>
          </cell>
          <cell r="C5197">
            <v>8250</v>
          </cell>
          <cell r="D5197" t="str">
            <v>GASTOS POR DIFERENCIAS TEMPORARIAS DE IMPUESTOS</v>
          </cell>
          <cell r="I5197">
            <v>0</v>
          </cell>
          <cell r="J5197">
            <v>104946.68</v>
          </cell>
          <cell r="K5197">
            <v>0</v>
          </cell>
          <cell r="L5197">
            <v>104946.68</v>
          </cell>
        </row>
        <row r="5198">
          <cell r="A5198" t="str">
            <v>82500001 U</v>
          </cell>
          <cell r="B5198">
            <v>12</v>
          </cell>
          <cell r="C5198" t="str">
            <v>82500001 USD</v>
          </cell>
          <cell r="D5198" t="str">
            <v>Impuesto sobre la renta temporario</v>
          </cell>
          <cell r="E5198">
            <v>0</v>
          </cell>
          <cell r="F5198">
            <v>104946.68</v>
          </cell>
          <cell r="G5198">
            <v>0</v>
          </cell>
          <cell r="H5198">
            <v>104946.68</v>
          </cell>
          <cell r="I5198">
            <v>0</v>
          </cell>
          <cell r="J5198">
            <v>104946.68</v>
          </cell>
          <cell r="K5198">
            <v>0</v>
          </cell>
          <cell r="L5198">
            <v>104946.68</v>
          </cell>
        </row>
        <row r="5199">
          <cell r="A5199" t="str">
            <v>8250000100</v>
          </cell>
          <cell r="B5199">
            <v>18</v>
          </cell>
          <cell r="C5199" t="str">
            <v>82500001USD-034-00</v>
          </cell>
          <cell r="D5199" t="str">
            <v>Impuesto sobre la renta temporario (Impuestos (I))</v>
          </cell>
          <cell r="E5199">
            <v>0</v>
          </cell>
          <cell r="F5199">
            <v>104946.68</v>
          </cell>
          <cell r="G5199">
            <v>0</v>
          </cell>
          <cell r="H5199">
            <v>104946.68</v>
          </cell>
          <cell r="I5199">
            <v>0</v>
          </cell>
          <cell r="J5199">
            <v>104946.68</v>
          </cell>
          <cell r="K5199">
            <v>0</v>
          </cell>
          <cell r="L5199">
            <v>104946.68</v>
          </cell>
        </row>
        <row r="5200">
          <cell r="A5200" t="str">
            <v>827</v>
          </cell>
          <cell r="B5200">
            <v>3</v>
          </cell>
          <cell r="C5200">
            <v>827</v>
          </cell>
          <cell r="D5200" t="str">
            <v>OTROS</v>
          </cell>
          <cell r="I5200">
            <v>100627.23</v>
          </cell>
          <cell r="J5200">
            <v>21038.73</v>
          </cell>
          <cell r="K5200">
            <v>0</v>
          </cell>
          <cell r="L5200">
            <v>121665.96</v>
          </cell>
        </row>
        <row r="5201">
          <cell r="A5201" t="str">
            <v>8270</v>
          </cell>
          <cell r="B5201">
            <v>4</v>
          </cell>
          <cell r="C5201">
            <v>8270</v>
          </cell>
          <cell r="D5201" t="str">
            <v>OTROS</v>
          </cell>
          <cell r="I5201">
            <v>100627.23</v>
          </cell>
          <cell r="J5201">
            <v>21038.73</v>
          </cell>
          <cell r="K5201">
            <v>0</v>
          </cell>
          <cell r="L5201">
            <v>121665.96</v>
          </cell>
        </row>
        <row r="5202">
          <cell r="A5202" t="str">
            <v>8270</v>
          </cell>
          <cell r="B5202">
            <v>4</v>
          </cell>
          <cell r="C5202">
            <v>8270</v>
          </cell>
          <cell r="D5202" t="str">
            <v>OTROS</v>
          </cell>
          <cell r="I5202">
            <v>100627.23</v>
          </cell>
          <cell r="J5202">
            <v>21038.73</v>
          </cell>
          <cell r="K5202">
            <v>0</v>
          </cell>
          <cell r="L5202">
            <v>121665.96</v>
          </cell>
        </row>
        <row r="5203">
          <cell r="A5203" t="str">
            <v>8270000001</v>
          </cell>
          <cell r="B5203">
            <v>14</v>
          </cell>
          <cell r="C5203" t="str">
            <v>8270000001 USD</v>
          </cell>
          <cell r="D5203" t="str">
            <v>Otros</v>
          </cell>
          <cell r="E5203">
            <v>100203.64</v>
          </cell>
          <cell r="F5203">
            <v>21038.73</v>
          </cell>
          <cell r="G5203">
            <v>0</v>
          </cell>
          <cell r="H5203">
            <v>121242.37</v>
          </cell>
          <cell r="I5203">
            <v>100203.64</v>
          </cell>
          <cell r="J5203">
            <v>21038.73</v>
          </cell>
          <cell r="K5203">
            <v>0</v>
          </cell>
          <cell r="L5203">
            <v>121242.37</v>
          </cell>
        </row>
        <row r="5204">
          <cell r="A5204" t="str">
            <v>827000000001</v>
          </cell>
          <cell r="B5204">
            <v>20</v>
          </cell>
          <cell r="C5204" t="str">
            <v>8270000001USD-191-00</v>
          </cell>
          <cell r="D5204" t="str">
            <v>Otros (Otros, Gastos)</v>
          </cell>
          <cell r="E5204">
            <v>62096.21</v>
          </cell>
          <cell r="F5204">
            <v>16921.849999999999</v>
          </cell>
          <cell r="G5204">
            <v>0</v>
          </cell>
          <cell r="H5204">
            <v>79018.06</v>
          </cell>
          <cell r="I5204">
            <v>62096.21</v>
          </cell>
          <cell r="J5204">
            <v>16921.849999999999</v>
          </cell>
          <cell r="K5204">
            <v>0</v>
          </cell>
          <cell r="L5204">
            <v>79018.06</v>
          </cell>
        </row>
        <row r="5205">
          <cell r="A5205" t="str">
            <v>827000000301</v>
          </cell>
          <cell r="B5205">
            <v>20</v>
          </cell>
          <cell r="C5205" t="str">
            <v>8270000001USD-191-03</v>
          </cell>
          <cell r="D5205" t="str">
            <v>Otros (Otros, Gastos)</v>
          </cell>
          <cell r="E5205">
            <v>344.2</v>
          </cell>
          <cell r="F5205">
            <v>0</v>
          </cell>
          <cell r="G5205">
            <v>0</v>
          </cell>
          <cell r="H5205">
            <v>344.2</v>
          </cell>
          <cell r="I5205">
            <v>344.2</v>
          </cell>
          <cell r="J5205">
            <v>0</v>
          </cell>
          <cell r="K5205">
            <v>0</v>
          </cell>
          <cell r="L5205">
            <v>344.2</v>
          </cell>
        </row>
        <row r="5206">
          <cell r="A5206" t="str">
            <v>827000000701</v>
          </cell>
          <cell r="B5206">
            <v>20</v>
          </cell>
          <cell r="C5206" t="str">
            <v>8270000001USD-191-07</v>
          </cell>
          <cell r="D5206" t="str">
            <v>Otros (Otros, Gastos)</v>
          </cell>
          <cell r="E5206">
            <v>410.35</v>
          </cell>
          <cell r="F5206">
            <v>60.58</v>
          </cell>
          <cell r="G5206">
            <v>0</v>
          </cell>
          <cell r="H5206">
            <v>470.93</v>
          </cell>
          <cell r="I5206">
            <v>410.35</v>
          </cell>
          <cell r="J5206">
            <v>60.58</v>
          </cell>
          <cell r="K5206">
            <v>0</v>
          </cell>
          <cell r="L5206">
            <v>470.93</v>
          </cell>
        </row>
        <row r="5207">
          <cell r="A5207" t="str">
            <v>827000001001</v>
          </cell>
          <cell r="B5207">
            <v>20</v>
          </cell>
          <cell r="C5207" t="str">
            <v>8270000001USD-191-10</v>
          </cell>
          <cell r="D5207" t="str">
            <v>Otros (Otros, Gastos)</v>
          </cell>
          <cell r="E5207">
            <v>30.68</v>
          </cell>
          <cell r="F5207">
            <v>0</v>
          </cell>
          <cell r="G5207">
            <v>0</v>
          </cell>
          <cell r="H5207">
            <v>30.68</v>
          </cell>
          <cell r="I5207">
            <v>30.68</v>
          </cell>
          <cell r="J5207">
            <v>0</v>
          </cell>
          <cell r="K5207">
            <v>0</v>
          </cell>
          <cell r="L5207">
            <v>30.68</v>
          </cell>
        </row>
        <row r="5208">
          <cell r="A5208" t="str">
            <v>827000001201</v>
          </cell>
          <cell r="B5208">
            <v>20</v>
          </cell>
          <cell r="C5208" t="str">
            <v>8270000001USD-191-12</v>
          </cell>
          <cell r="D5208" t="str">
            <v>Otros (Otros, Gastos)</v>
          </cell>
          <cell r="E5208">
            <v>222.56</v>
          </cell>
          <cell r="F5208">
            <v>0</v>
          </cell>
          <cell r="G5208">
            <v>0</v>
          </cell>
          <cell r="H5208">
            <v>222.56</v>
          </cell>
          <cell r="I5208">
            <v>222.56</v>
          </cell>
          <cell r="J5208">
            <v>0</v>
          </cell>
          <cell r="K5208">
            <v>0</v>
          </cell>
          <cell r="L5208">
            <v>222.56</v>
          </cell>
        </row>
        <row r="5209">
          <cell r="A5209" t="str">
            <v>827000001301</v>
          </cell>
          <cell r="B5209">
            <v>20</v>
          </cell>
          <cell r="C5209" t="str">
            <v>8270000001USD-191-13</v>
          </cell>
          <cell r="D5209" t="str">
            <v>Otros (Otros, Gastos)</v>
          </cell>
          <cell r="E5209">
            <v>401.91</v>
          </cell>
          <cell r="F5209">
            <v>0</v>
          </cell>
          <cell r="G5209">
            <v>0</v>
          </cell>
          <cell r="H5209">
            <v>401.91</v>
          </cell>
          <cell r="I5209">
            <v>401.91</v>
          </cell>
          <cell r="J5209">
            <v>0</v>
          </cell>
          <cell r="K5209">
            <v>0</v>
          </cell>
          <cell r="L5209">
            <v>401.91</v>
          </cell>
        </row>
        <row r="5210">
          <cell r="A5210" t="str">
            <v>827000002201</v>
          </cell>
          <cell r="B5210">
            <v>20</v>
          </cell>
          <cell r="C5210" t="str">
            <v>8270000001USD-191-22</v>
          </cell>
          <cell r="D5210" t="str">
            <v>Otros (Otros, Gastos)</v>
          </cell>
          <cell r="E5210">
            <v>55.56</v>
          </cell>
          <cell r="F5210">
            <v>0</v>
          </cell>
          <cell r="G5210">
            <v>0</v>
          </cell>
          <cell r="H5210">
            <v>55.56</v>
          </cell>
          <cell r="I5210">
            <v>55.56</v>
          </cell>
          <cell r="J5210">
            <v>0</v>
          </cell>
          <cell r="K5210">
            <v>0</v>
          </cell>
          <cell r="L5210">
            <v>55.56</v>
          </cell>
        </row>
        <row r="5211">
          <cell r="A5211" t="str">
            <v>827000002401</v>
          </cell>
          <cell r="B5211">
            <v>20</v>
          </cell>
          <cell r="C5211" t="str">
            <v>8270000001USD-191-24</v>
          </cell>
          <cell r="D5211" t="str">
            <v>Otros (Otros, Gastos)</v>
          </cell>
          <cell r="E5211">
            <v>2.89</v>
          </cell>
          <cell r="F5211">
            <v>0</v>
          </cell>
          <cell r="G5211">
            <v>0</v>
          </cell>
          <cell r="H5211">
            <v>2.89</v>
          </cell>
          <cell r="I5211">
            <v>2.89</v>
          </cell>
          <cell r="J5211">
            <v>0</v>
          </cell>
          <cell r="K5211">
            <v>0</v>
          </cell>
          <cell r="L5211">
            <v>2.89</v>
          </cell>
        </row>
        <row r="5212">
          <cell r="A5212" t="str">
            <v>827000003101</v>
          </cell>
          <cell r="B5212">
            <v>20</v>
          </cell>
          <cell r="C5212" t="str">
            <v>8270000001USD-191-31</v>
          </cell>
          <cell r="D5212" t="str">
            <v>Otros (Otros, Gastos)</v>
          </cell>
          <cell r="E5212">
            <v>36445.760000000002</v>
          </cell>
          <cell r="F5212">
            <v>4056.3</v>
          </cell>
          <cell r="G5212">
            <v>0</v>
          </cell>
          <cell r="H5212">
            <v>40502.06</v>
          </cell>
          <cell r="I5212">
            <v>36445.760000000002</v>
          </cell>
          <cell r="J5212">
            <v>4056.3</v>
          </cell>
          <cell r="K5212">
            <v>0</v>
          </cell>
          <cell r="L5212">
            <v>40502.06</v>
          </cell>
        </row>
        <row r="5213">
          <cell r="A5213" t="str">
            <v>827000004101</v>
          </cell>
          <cell r="B5213">
            <v>20</v>
          </cell>
          <cell r="C5213" t="str">
            <v>8270000001USD-191-41</v>
          </cell>
          <cell r="D5213" t="str">
            <v>Otros (Otros, Gastos)</v>
          </cell>
          <cell r="E5213">
            <v>193.52</v>
          </cell>
          <cell r="F5213">
            <v>0</v>
          </cell>
          <cell r="G5213">
            <v>0</v>
          </cell>
          <cell r="H5213">
            <v>193.52</v>
          </cell>
          <cell r="I5213">
            <v>193.52</v>
          </cell>
          <cell r="J5213">
            <v>0</v>
          </cell>
          <cell r="K5213">
            <v>0</v>
          </cell>
          <cell r="L5213">
            <v>193.52</v>
          </cell>
        </row>
        <row r="5214">
          <cell r="A5214" t="str">
            <v>8270000002</v>
          </cell>
          <cell r="B5214">
            <v>14</v>
          </cell>
          <cell r="C5214" t="str">
            <v>8270000002 USD</v>
          </cell>
          <cell r="D5214" t="str">
            <v>Otros</v>
          </cell>
          <cell r="E5214">
            <v>423.59</v>
          </cell>
          <cell r="F5214">
            <v>0</v>
          </cell>
          <cell r="G5214">
            <v>0</v>
          </cell>
          <cell r="H5214">
            <v>423.59</v>
          </cell>
          <cell r="I5214">
            <v>423.59</v>
          </cell>
          <cell r="J5214">
            <v>0</v>
          </cell>
          <cell r="K5214">
            <v>0</v>
          </cell>
          <cell r="L5214">
            <v>423.59</v>
          </cell>
        </row>
        <row r="5215">
          <cell r="A5215" t="str">
            <v>827000000002</v>
          </cell>
          <cell r="B5215">
            <v>20</v>
          </cell>
          <cell r="C5215" t="str">
            <v>8270000002USD-191-00</v>
          </cell>
          <cell r="D5215" t="str">
            <v>Otros (Otros, Gastos)</v>
          </cell>
          <cell r="E5215">
            <v>254.65</v>
          </cell>
          <cell r="F5215">
            <v>0</v>
          </cell>
          <cell r="G5215">
            <v>0</v>
          </cell>
          <cell r="H5215">
            <v>254.65</v>
          </cell>
          <cell r="I5215">
            <v>254.65</v>
          </cell>
          <cell r="J5215">
            <v>0</v>
          </cell>
          <cell r="K5215">
            <v>0</v>
          </cell>
          <cell r="L5215">
            <v>254.65</v>
          </cell>
        </row>
        <row r="5216">
          <cell r="A5216" t="str">
            <v>827000000702</v>
          </cell>
          <cell r="B5216">
            <v>20</v>
          </cell>
          <cell r="C5216" t="str">
            <v>8270000002USD-191-07</v>
          </cell>
          <cell r="D5216" t="str">
            <v>Otros (Otros, Gastos)</v>
          </cell>
          <cell r="E5216">
            <v>33.33</v>
          </cell>
          <cell r="F5216">
            <v>0</v>
          </cell>
          <cell r="G5216">
            <v>0</v>
          </cell>
          <cell r="H5216">
            <v>33.33</v>
          </cell>
          <cell r="I5216">
            <v>33.33</v>
          </cell>
          <cell r="J5216">
            <v>0</v>
          </cell>
          <cell r="K5216">
            <v>0</v>
          </cell>
          <cell r="L5216">
            <v>33.33</v>
          </cell>
        </row>
        <row r="5217">
          <cell r="A5217" t="str">
            <v>827000001202</v>
          </cell>
          <cell r="B5217">
            <v>20</v>
          </cell>
          <cell r="C5217" t="str">
            <v>8270000002USD-191-12</v>
          </cell>
          <cell r="D5217" t="str">
            <v>Otros (Otros, Gastos)</v>
          </cell>
          <cell r="E5217">
            <v>21.56</v>
          </cell>
          <cell r="F5217">
            <v>0</v>
          </cell>
          <cell r="G5217">
            <v>0</v>
          </cell>
          <cell r="H5217">
            <v>21.56</v>
          </cell>
          <cell r="I5217">
            <v>21.56</v>
          </cell>
          <cell r="J5217">
            <v>0</v>
          </cell>
          <cell r="K5217">
            <v>0</v>
          </cell>
          <cell r="L5217">
            <v>21.56</v>
          </cell>
        </row>
        <row r="5218">
          <cell r="A5218" t="str">
            <v>827000001302</v>
          </cell>
          <cell r="B5218">
            <v>20</v>
          </cell>
          <cell r="C5218" t="str">
            <v>8270000002USD-191-13</v>
          </cell>
          <cell r="D5218" t="str">
            <v>Otros (Otros, Gastos)</v>
          </cell>
          <cell r="E5218">
            <v>114.05</v>
          </cell>
          <cell r="F5218">
            <v>0</v>
          </cell>
          <cell r="G5218">
            <v>0</v>
          </cell>
          <cell r="H5218">
            <v>114.05</v>
          </cell>
          <cell r="I5218">
            <v>114.05</v>
          </cell>
          <cell r="J5218">
            <v>0</v>
          </cell>
          <cell r="K5218">
            <v>0</v>
          </cell>
          <cell r="L5218">
            <v>114.05</v>
          </cell>
        </row>
        <row r="5219">
          <cell r="A5219" t="str">
            <v>83</v>
          </cell>
          <cell r="B5219">
            <v>2</v>
          </cell>
          <cell r="C5219">
            <v>83</v>
          </cell>
          <cell r="D5219" t="str">
            <v>IMPUESTOS DIRECTOS</v>
          </cell>
          <cell r="I5219">
            <v>183428.35</v>
          </cell>
          <cell r="J5219">
            <v>500.84</v>
          </cell>
          <cell r="K5219">
            <v>104946.68</v>
          </cell>
          <cell r="L5219">
            <v>78982.509999999995</v>
          </cell>
        </row>
        <row r="5220">
          <cell r="A5220" t="str">
            <v>831</v>
          </cell>
          <cell r="B5220">
            <v>3</v>
          </cell>
          <cell r="C5220">
            <v>831</v>
          </cell>
          <cell r="D5220" t="str">
            <v>IMPUESTO SOBRE LA RENTA</v>
          </cell>
          <cell r="I5220">
            <v>183428.35</v>
          </cell>
          <cell r="J5220">
            <v>500.84</v>
          </cell>
          <cell r="K5220">
            <v>104946.68</v>
          </cell>
          <cell r="L5220">
            <v>78982.509999999995</v>
          </cell>
        </row>
        <row r="5221">
          <cell r="A5221" t="str">
            <v>8310</v>
          </cell>
          <cell r="B5221">
            <v>4</v>
          </cell>
          <cell r="C5221">
            <v>8310</v>
          </cell>
          <cell r="D5221" t="str">
            <v>IMPUESTO SOBRE LA RENTA</v>
          </cell>
          <cell r="I5221">
            <v>183428.35</v>
          </cell>
          <cell r="J5221">
            <v>500.84</v>
          </cell>
          <cell r="K5221">
            <v>104946.68</v>
          </cell>
          <cell r="L5221">
            <v>78982.509999999995</v>
          </cell>
        </row>
        <row r="5222">
          <cell r="A5222" t="str">
            <v>8310</v>
          </cell>
          <cell r="B5222">
            <v>4</v>
          </cell>
          <cell r="C5222">
            <v>8310</v>
          </cell>
          <cell r="D5222" t="str">
            <v>IMPUESTO SOBRE LA RENTA</v>
          </cell>
          <cell r="I5222">
            <v>183428.35</v>
          </cell>
          <cell r="J5222">
            <v>500.84</v>
          </cell>
          <cell r="K5222">
            <v>104946.68</v>
          </cell>
          <cell r="L5222">
            <v>78982.509999999995</v>
          </cell>
        </row>
        <row r="5223">
          <cell r="A5223" t="str">
            <v>83100000 U</v>
          </cell>
          <cell r="B5223">
            <v>12</v>
          </cell>
          <cell r="C5223" t="str">
            <v>83100000 USD</v>
          </cell>
          <cell r="D5223" t="str">
            <v>Impuesto sobre la renta</v>
          </cell>
          <cell r="E5223">
            <v>183428.35</v>
          </cell>
          <cell r="F5223">
            <v>500.84</v>
          </cell>
          <cell r="G5223">
            <v>104946.68</v>
          </cell>
          <cell r="H5223">
            <v>78982.509999999995</v>
          </cell>
          <cell r="I5223">
            <v>183428.35</v>
          </cell>
          <cell r="J5223">
            <v>500.84</v>
          </cell>
          <cell r="K5223">
            <v>104946.68</v>
          </cell>
          <cell r="L5223">
            <v>78982.509999999995</v>
          </cell>
        </row>
        <row r="5224">
          <cell r="A5224" t="str">
            <v>8310000000</v>
          </cell>
          <cell r="B5224">
            <v>18</v>
          </cell>
          <cell r="C5224" t="str">
            <v>83100000USD-034-00</v>
          </cell>
          <cell r="D5224" t="str">
            <v>Impuesto sobre la renta (Impuestos (I))</v>
          </cell>
          <cell r="E5224">
            <v>183428.35</v>
          </cell>
          <cell r="F5224">
            <v>500.84</v>
          </cell>
          <cell r="G5224">
            <v>104946.68</v>
          </cell>
          <cell r="H5224">
            <v>78982.509999999995</v>
          </cell>
          <cell r="I5224">
            <v>183428.35</v>
          </cell>
          <cell r="J5224">
            <v>500.84</v>
          </cell>
          <cell r="K5224">
            <v>104946.68</v>
          </cell>
          <cell r="L5224">
            <v>78982.509999999995</v>
          </cell>
        </row>
        <row r="5225">
          <cell r="A5225" t="str">
            <v>84</v>
          </cell>
          <cell r="B5225">
            <v>2</v>
          </cell>
          <cell r="C5225">
            <v>84</v>
          </cell>
          <cell r="D5225" t="str">
            <v>CONTRIBUCIONES ESPECIALES</v>
          </cell>
          <cell r="I5225">
            <v>119279.78</v>
          </cell>
          <cell r="J5225">
            <v>45395.31</v>
          </cell>
          <cell r="K5225">
            <v>0</v>
          </cell>
          <cell r="L5225">
            <v>164675.09</v>
          </cell>
        </row>
        <row r="5226">
          <cell r="A5226" t="str">
            <v>841</v>
          </cell>
          <cell r="B5226">
            <v>3</v>
          </cell>
          <cell r="C5226">
            <v>841</v>
          </cell>
          <cell r="D5226" t="str">
            <v>CONTRIBUCIONES ESPECIALES</v>
          </cell>
          <cell r="I5226">
            <v>119279.78</v>
          </cell>
          <cell r="J5226">
            <v>45395.31</v>
          </cell>
          <cell r="K5226">
            <v>0</v>
          </cell>
          <cell r="L5226">
            <v>164675.09</v>
          </cell>
        </row>
        <row r="5227">
          <cell r="A5227" t="str">
            <v>8410</v>
          </cell>
          <cell r="B5227">
            <v>4</v>
          </cell>
          <cell r="C5227">
            <v>8410</v>
          </cell>
          <cell r="D5227" t="str">
            <v>CONTRIBUCIONES ESPECIALES POR LEY</v>
          </cell>
          <cell r="I5227">
            <v>119279.78</v>
          </cell>
          <cell r="J5227">
            <v>45395.31</v>
          </cell>
          <cell r="K5227">
            <v>0</v>
          </cell>
          <cell r="L5227">
            <v>164675.09</v>
          </cell>
        </row>
        <row r="5228">
          <cell r="A5228" t="str">
            <v>8410</v>
          </cell>
          <cell r="B5228">
            <v>4</v>
          </cell>
          <cell r="C5228">
            <v>8410</v>
          </cell>
          <cell r="D5228" t="str">
            <v>PLAN DE SEGURIDAD  CIUDADANA-GRANDES</v>
          </cell>
          <cell r="I5228">
            <v>119279.78</v>
          </cell>
          <cell r="J5228">
            <v>45395.31</v>
          </cell>
          <cell r="K5228">
            <v>0</v>
          </cell>
          <cell r="L5228">
            <v>164675.09</v>
          </cell>
        </row>
        <row r="5229">
          <cell r="A5229" t="str">
            <v>8410000000</v>
          </cell>
          <cell r="B5229">
            <v>14</v>
          </cell>
          <cell r="C5229" t="str">
            <v>8410000000 USD</v>
          </cell>
          <cell r="D5229" t="str">
            <v>Plan de seguridad ciudadana-Grandes contribuyentes</v>
          </cell>
          <cell r="E5229">
            <v>119279.78</v>
          </cell>
          <cell r="F5229">
            <v>45395.31</v>
          </cell>
          <cell r="G5229">
            <v>0</v>
          </cell>
          <cell r="H5229">
            <v>164675.09</v>
          </cell>
          <cell r="I5229">
            <v>119279.78</v>
          </cell>
          <cell r="J5229">
            <v>45395.31</v>
          </cell>
          <cell r="K5229">
            <v>0</v>
          </cell>
          <cell r="L5229">
            <v>164675.09</v>
          </cell>
        </row>
        <row r="5230">
          <cell r="A5230" t="str">
            <v>841000000000</v>
          </cell>
          <cell r="B5230">
            <v>20</v>
          </cell>
          <cell r="C5230" t="str">
            <v>8410000000USD-034-00</v>
          </cell>
          <cell r="D5230" t="str">
            <v>Plan de seguridad ciudadana-Grandes contribuyentes (Impuestos (I))</v>
          </cell>
          <cell r="E5230">
            <v>119279.78</v>
          </cell>
          <cell r="F5230">
            <v>45395.31</v>
          </cell>
          <cell r="G5230">
            <v>0</v>
          </cell>
          <cell r="H5230">
            <v>164675.09</v>
          </cell>
          <cell r="I5230">
            <v>119279.78</v>
          </cell>
          <cell r="J5230">
            <v>45395.31</v>
          </cell>
          <cell r="K5230">
            <v>0</v>
          </cell>
          <cell r="L5230">
            <v>164675.09</v>
          </cell>
        </row>
        <row r="5231">
          <cell r="A5231" t="str">
            <v>9</v>
          </cell>
          <cell r="B5231">
            <v>1</v>
          </cell>
          <cell r="C5231">
            <v>9</v>
          </cell>
          <cell r="D5231" t="str">
            <v>CUENTAS DE ORDEN</v>
          </cell>
          <cell r="I5231">
            <v>0</v>
          </cell>
          <cell r="J5231">
            <v>335743092.16000003</v>
          </cell>
          <cell r="K5231">
            <v>335743092.16000003</v>
          </cell>
          <cell r="L5231">
            <v>0</v>
          </cell>
        </row>
        <row r="5232">
          <cell r="A5232" t="str">
            <v>91</v>
          </cell>
          <cell r="B5232">
            <v>2</v>
          </cell>
          <cell r="C5232">
            <v>91</v>
          </cell>
          <cell r="D5232" t="str">
            <v>INFORMACIÓN FINANCIERA</v>
          </cell>
          <cell r="I5232">
            <v>32673112.66</v>
          </cell>
          <cell r="J5232">
            <v>4733229.03</v>
          </cell>
          <cell r="K5232">
            <v>2137422.85</v>
          </cell>
          <cell r="L5232">
            <v>35268918.840000004</v>
          </cell>
        </row>
        <row r="5233">
          <cell r="A5233" t="str">
            <v>915</v>
          </cell>
          <cell r="B5233">
            <v>3</v>
          </cell>
          <cell r="C5233">
            <v>915</v>
          </cell>
          <cell r="D5233" t="str">
            <v>INTERESES SOBRE PRESTAMOS DE DUDOSA RECUPERACIÓN</v>
          </cell>
          <cell r="I5233">
            <v>735206</v>
          </cell>
          <cell r="J5233">
            <v>138508.69</v>
          </cell>
          <cell r="K5233">
            <v>177797.47</v>
          </cell>
          <cell r="L5233">
            <v>695917.22</v>
          </cell>
        </row>
        <row r="5234">
          <cell r="A5234" t="str">
            <v>9150</v>
          </cell>
          <cell r="B5234">
            <v>4</v>
          </cell>
          <cell r="C5234">
            <v>9150</v>
          </cell>
          <cell r="D5234" t="str">
            <v>INTERESES SOBRE PRESTAMOS DE DUDOSA RECUPERACIÓN</v>
          </cell>
          <cell r="I5234">
            <v>735206</v>
          </cell>
          <cell r="J5234">
            <v>138508.69</v>
          </cell>
          <cell r="K5234">
            <v>177797.47</v>
          </cell>
          <cell r="L5234">
            <v>695917.22</v>
          </cell>
        </row>
        <row r="5235">
          <cell r="A5235" t="str">
            <v>9150</v>
          </cell>
          <cell r="B5235">
            <v>4</v>
          </cell>
          <cell r="C5235">
            <v>9150</v>
          </cell>
          <cell r="D5235" t="str">
            <v>INTERESES SOBRE PRÉSTAMOS DE DUDOSA RECUPERACIÓN</v>
          </cell>
          <cell r="I5235">
            <v>735206</v>
          </cell>
          <cell r="J5235">
            <v>138508.69</v>
          </cell>
          <cell r="K5235">
            <v>177797.47</v>
          </cell>
          <cell r="L5235">
            <v>695917.22</v>
          </cell>
        </row>
        <row r="5236">
          <cell r="A5236" t="str">
            <v>9150000001</v>
          </cell>
          <cell r="B5236">
            <v>14</v>
          </cell>
          <cell r="C5236" t="str">
            <v>9150000001 USD</v>
          </cell>
          <cell r="D5236" t="str">
            <v>Int. S/Prést. Vencidos Emp. Privada Originales</v>
          </cell>
          <cell r="E5236">
            <v>12388.19</v>
          </cell>
          <cell r="F5236">
            <v>9942.07</v>
          </cell>
          <cell r="G5236">
            <v>8873.4</v>
          </cell>
          <cell r="H5236">
            <v>13456.86</v>
          </cell>
          <cell r="I5236">
            <v>12388.19</v>
          </cell>
          <cell r="J5236">
            <v>9942.07</v>
          </cell>
          <cell r="K5236">
            <v>8873.4</v>
          </cell>
          <cell r="L5236">
            <v>13456.86</v>
          </cell>
        </row>
        <row r="5237">
          <cell r="A5237" t="str">
            <v>915000000401</v>
          </cell>
          <cell r="B5237">
            <v>20</v>
          </cell>
          <cell r="C5237" t="str">
            <v>9150000001USD-651-04</v>
          </cell>
          <cell r="D5237" t="str">
            <v>Int. S/Prést. Vencidos Emp. Privada Originales (Cuentas de Orden - Castigo de In</v>
          </cell>
          <cell r="E5237">
            <v>0</v>
          </cell>
          <cell r="F5237">
            <v>657.33</v>
          </cell>
          <cell r="G5237">
            <v>0</v>
          </cell>
          <cell r="H5237">
            <v>657.33</v>
          </cell>
          <cell r="I5237">
            <v>0</v>
          </cell>
          <cell r="J5237">
            <v>657.33</v>
          </cell>
          <cell r="K5237">
            <v>0</v>
          </cell>
          <cell r="L5237">
            <v>657.33</v>
          </cell>
        </row>
        <row r="5238">
          <cell r="A5238" t="str">
            <v>915000000801</v>
          </cell>
          <cell r="B5238">
            <v>20</v>
          </cell>
          <cell r="C5238" t="str">
            <v>9150000001USD-651-08</v>
          </cell>
          <cell r="D5238" t="str">
            <v>Int. S/Prést. Vencidos Emp. Privada Originales (Cuentas de Orden - Castigo de In</v>
          </cell>
          <cell r="E5238">
            <v>4196.96</v>
          </cell>
          <cell r="F5238">
            <v>115.07</v>
          </cell>
          <cell r="G5238">
            <v>4312.03</v>
          </cell>
          <cell r="H5238">
            <v>0</v>
          </cell>
          <cell r="I5238">
            <v>4196.96</v>
          </cell>
          <cell r="J5238">
            <v>115.07</v>
          </cell>
          <cell r="K5238">
            <v>4312.03</v>
          </cell>
          <cell r="L5238">
            <v>0</v>
          </cell>
        </row>
        <row r="5239">
          <cell r="A5239" t="str">
            <v>915000001001</v>
          </cell>
          <cell r="B5239">
            <v>20</v>
          </cell>
          <cell r="C5239" t="str">
            <v>9150000001USD-651-10</v>
          </cell>
          <cell r="D5239" t="str">
            <v>Int. S/Prést. Vencidos Emp. Privada Originales (Cuentas de Orden - Castigo de In</v>
          </cell>
          <cell r="E5239">
            <v>8191.23</v>
          </cell>
          <cell r="F5239">
            <v>1395.12</v>
          </cell>
          <cell r="G5239">
            <v>1126.46</v>
          </cell>
          <cell r="H5239">
            <v>8459.89</v>
          </cell>
          <cell r="I5239">
            <v>8191.23</v>
          </cell>
          <cell r="J5239">
            <v>1395.12</v>
          </cell>
          <cell r="K5239">
            <v>1126.46</v>
          </cell>
          <cell r="L5239">
            <v>8459.89</v>
          </cell>
        </row>
        <row r="5240">
          <cell r="A5240" t="str">
            <v>915000001201</v>
          </cell>
          <cell r="B5240">
            <v>20</v>
          </cell>
          <cell r="C5240" t="str">
            <v>9150000001USD-651-12</v>
          </cell>
          <cell r="D5240" t="str">
            <v>Int. S/Prést. Vencidos Emp. Privada Originales (Cuentas de Orden - Castigo de In</v>
          </cell>
          <cell r="E5240">
            <v>0</v>
          </cell>
          <cell r="F5240">
            <v>1302.29</v>
          </cell>
          <cell r="G5240">
            <v>1302.29</v>
          </cell>
          <cell r="H5240">
            <v>0</v>
          </cell>
          <cell r="I5240">
            <v>0</v>
          </cell>
          <cell r="J5240">
            <v>1302.29</v>
          </cell>
          <cell r="K5240">
            <v>1302.29</v>
          </cell>
          <cell r="L5240">
            <v>0</v>
          </cell>
        </row>
        <row r="5241">
          <cell r="A5241" t="str">
            <v>915000003101</v>
          </cell>
          <cell r="B5241">
            <v>20</v>
          </cell>
          <cell r="C5241" t="str">
            <v>9150000001USD-651-31</v>
          </cell>
          <cell r="D5241" t="str">
            <v>Int. S/Prést. Vencidos Emp. Privada Originales (Cuentas de Orden - Castigo de In</v>
          </cell>
          <cell r="E5241">
            <v>0</v>
          </cell>
          <cell r="F5241">
            <v>4339.6400000000003</v>
          </cell>
          <cell r="G5241">
            <v>0</v>
          </cell>
          <cell r="H5241">
            <v>4339.6400000000003</v>
          </cell>
          <cell r="I5241">
            <v>0</v>
          </cell>
          <cell r="J5241">
            <v>4339.6400000000003</v>
          </cell>
          <cell r="K5241">
            <v>0</v>
          </cell>
          <cell r="L5241">
            <v>4339.6400000000003</v>
          </cell>
        </row>
        <row r="5242">
          <cell r="A5242" t="str">
            <v>915000004101</v>
          </cell>
          <cell r="B5242">
            <v>20</v>
          </cell>
          <cell r="C5242" t="str">
            <v>9150000001USD-651-41</v>
          </cell>
          <cell r="D5242" t="str">
            <v>Int. S/Prést. Vencidos Emp. Privada Originales (Cuentas de Orden - Castigo de In</v>
          </cell>
          <cell r="E5242">
            <v>0</v>
          </cell>
          <cell r="F5242">
            <v>2132.62</v>
          </cell>
          <cell r="G5242">
            <v>2132.62</v>
          </cell>
          <cell r="H5242">
            <v>0</v>
          </cell>
          <cell r="I5242">
            <v>0</v>
          </cell>
          <cell r="J5242">
            <v>2132.62</v>
          </cell>
          <cell r="K5242">
            <v>2132.62</v>
          </cell>
          <cell r="L5242">
            <v>0</v>
          </cell>
        </row>
        <row r="5243">
          <cell r="A5243" t="str">
            <v>9150000002</v>
          </cell>
          <cell r="B5243">
            <v>14</v>
          </cell>
          <cell r="C5243" t="str">
            <v>9150000002 USD</v>
          </cell>
          <cell r="D5243" t="str">
            <v>Int. S/Prést. Vencidos Emp. Privada Refinanciados</v>
          </cell>
          <cell r="E5243">
            <v>3775.42</v>
          </cell>
          <cell r="F5243">
            <v>1375.79</v>
          </cell>
          <cell r="G5243">
            <v>4259.58</v>
          </cell>
          <cell r="H5243">
            <v>891.63</v>
          </cell>
          <cell r="I5243">
            <v>3775.42</v>
          </cell>
          <cell r="J5243">
            <v>1375.79</v>
          </cell>
          <cell r="K5243">
            <v>4259.58</v>
          </cell>
          <cell r="L5243">
            <v>891.63</v>
          </cell>
        </row>
        <row r="5244">
          <cell r="A5244" t="str">
            <v>915000001002</v>
          </cell>
          <cell r="B5244">
            <v>20</v>
          </cell>
          <cell r="C5244" t="str">
            <v>9150000002USD-651-10</v>
          </cell>
          <cell r="D5244" t="str">
            <v>Int. S/Prést. Vencidos Emp. Privada Refinanciados (Cuentas de Orden - Castigo de</v>
          </cell>
          <cell r="E5244">
            <v>1872.2</v>
          </cell>
          <cell r="F5244">
            <v>266.55</v>
          </cell>
          <cell r="G5244">
            <v>1964.13</v>
          </cell>
          <cell r="H5244">
            <v>174.62</v>
          </cell>
          <cell r="I5244">
            <v>1872.2</v>
          </cell>
          <cell r="J5244">
            <v>266.55</v>
          </cell>
          <cell r="K5244">
            <v>1964.13</v>
          </cell>
          <cell r="L5244">
            <v>174.62</v>
          </cell>
        </row>
        <row r="5245">
          <cell r="A5245" t="str">
            <v>915000001202</v>
          </cell>
          <cell r="B5245">
            <v>20</v>
          </cell>
          <cell r="C5245" t="str">
            <v>9150000002USD-651-12</v>
          </cell>
          <cell r="D5245" t="str">
            <v>Int. S/Prést. Vencidos Emp. Privada Refinanciados (Cuentas de Orden - Castigo de</v>
          </cell>
          <cell r="E5245">
            <v>1903.22</v>
          </cell>
          <cell r="F5245">
            <v>392.23</v>
          </cell>
          <cell r="G5245">
            <v>2295.4499999999998</v>
          </cell>
          <cell r="H5245">
            <v>0</v>
          </cell>
          <cell r="I5245">
            <v>1903.22</v>
          </cell>
          <cell r="J5245">
            <v>392.23</v>
          </cell>
          <cell r="K5245">
            <v>2295.4499999999998</v>
          </cell>
          <cell r="L5245">
            <v>0</v>
          </cell>
        </row>
        <row r="5246">
          <cell r="A5246" t="str">
            <v>915000003102</v>
          </cell>
          <cell r="B5246">
            <v>20</v>
          </cell>
          <cell r="C5246" t="str">
            <v>9150000002USD-651-31</v>
          </cell>
          <cell r="D5246" t="str">
            <v>Int. S/Prést. Vencidos Emp. Privada Refinanciados (Cuentas de Orden - Castigo de</v>
          </cell>
          <cell r="E5246">
            <v>0</v>
          </cell>
          <cell r="F5246">
            <v>717.01</v>
          </cell>
          <cell r="G5246">
            <v>0</v>
          </cell>
          <cell r="H5246">
            <v>717.01</v>
          </cell>
          <cell r="I5246">
            <v>0</v>
          </cell>
          <cell r="J5246">
            <v>717.01</v>
          </cell>
          <cell r="K5246">
            <v>0</v>
          </cell>
          <cell r="L5246">
            <v>717.01</v>
          </cell>
        </row>
        <row r="5247">
          <cell r="A5247" t="str">
            <v>9150000003</v>
          </cell>
          <cell r="B5247">
            <v>14</v>
          </cell>
          <cell r="C5247" t="str">
            <v>9150000003 USD</v>
          </cell>
          <cell r="D5247" t="str">
            <v>Int. S/Prést. Vencidos Vivienda Originales</v>
          </cell>
          <cell r="E5247">
            <v>98419.48</v>
          </cell>
          <cell r="F5247">
            <v>18536.5</v>
          </cell>
          <cell r="G5247">
            <v>18841.95</v>
          </cell>
          <cell r="H5247">
            <v>98114.03</v>
          </cell>
          <cell r="I5247">
            <v>98419.48</v>
          </cell>
          <cell r="J5247">
            <v>18536.5</v>
          </cell>
          <cell r="K5247">
            <v>18841.95</v>
          </cell>
          <cell r="L5247">
            <v>98114.03</v>
          </cell>
        </row>
        <row r="5248">
          <cell r="A5248" t="str">
            <v>915000000203</v>
          </cell>
          <cell r="B5248">
            <v>20</v>
          </cell>
          <cell r="C5248" t="str">
            <v>9150000003USD-651-02</v>
          </cell>
          <cell r="D5248" t="str">
            <v>Int. S/Prést. Vencidos Vivienda Originales (Cuentas de Orden - Castigo de Intere</v>
          </cell>
          <cell r="E5248">
            <v>0</v>
          </cell>
          <cell r="F5248">
            <v>1.98</v>
          </cell>
          <cell r="G5248">
            <v>1.98</v>
          </cell>
          <cell r="H5248">
            <v>0</v>
          </cell>
          <cell r="I5248">
            <v>0</v>
          </cell>
          <cell r="J5248">
            <v>1.98</v>
          </cell>
          <cell r="K5248">
            <v>1.98</v>
          </cell>
          <cell r="L5248">
            <v>0</v>
          </cell>
        </row>
        <row r="5249">
          <cell r="A5249" t="str">
            <v>915000000303</v>
          </cell>
          <cell r="B5249">
            <v>20</v>
          </cell>
          <cell r="C5249" t="str">
            <v>9150000003USD-651-03</v>
          </cell>
          <cell r="D5249" t="str">
            <v>Int. S/Prést. Vencidos Vivienda Originales (Cuentas de Orden - Castigo de Intere</v>
          </cell>
          <cell r="E5249">
            <v>1980.85</v>
          </cell>
          <cell r="F5249">
            <v>731.48</v>
          </cell>
          <cell r="G5249">
            <v>0</v>
          </cell>
          <cell r="H5249">
            <v>2712.33</v>
          </cell>
          <cell r="I5249">
            <v>1980.85</v>
          </cell>
          <cell r="J5249">
            <v>731.48</v>
          </cell>
          <cell r="K5249">
            <v>0</v>
          </cell>
          <cell r="L5249">
            <v>2712.33</v>
          </cell>
        </row>
        <row r="5250">
          <cell r="A5250" t="str">
            <v>915000000403</v>
          </cell>
          <cell r="B5250">
            <v>20</v>
          </cell>
          <cell r="C5250" t="str">
            <v>9150000003USD-651-04</v>
          </cell>
          <cell r="D5250" t="str">
            <v>Int. S/Prést. Vencidos Vivienda Originales (Cuentas de Orden - Castigo de Intere</v>
          </cell>
          <cell r="E5250">
            <v>7692.86</v>
          </cell>
          <cell r="F5250">
            <v>165.49</v>
          </cell>
          <cell r="G5250">
            <v>0</v>
          </cell>
          <cell r="H5250">
            <v>7858.35</v>
          </cell>
          <cell r="I5250">
            <v>7692.86</v>
          </cell>
          <cell r="J5250">
            <v>165.49</v>
          </cell>
          <cell r="K5250">
            <v>0</v>
          </cell>
          <cell r="L5250">
            <v>7858.35</v>
          </cell>
        </row>
        <row r="5251">
          <cell r="A5251" t="str">
            <v>915000000503</v>
          </cell>
          <cell r="B5251">
            <v>20</v>
          </cell>
          <cell r="C5251" t="str">
            <v>9150000003USD-651-05</v>
          </cell>
          <cell r="D5251" t="str">
            <v>Int. S/Prést. Vencidos Vivienda Originales (Cuentas de Orden - Castigo de Intere</v>
          </cell>
          <cell r="E5251">
            <v>907.3</v>
          </cell>
          <cell r="F5251">
            <v>1293.76</v>
          </cell>
          <cell r="G5251">
            <v>1207.48</v>
          </cell>
          <cell r="H5251">
            <v>993.58</v>
          </cell>
          <cell r="I5251">
            <v>907.3</v>
          </cell>
          <cell r="J5251">
            <v>1293.76</v>
          </cell>
          <cell r="K5251">
            <v>1207.48</v>
          </cell>
          <cell r="L5251">
            <v>993.58</v>
          </cell>
        </row>
        <row r="5252">
          <cell r="A5252" t="str">
            <v>915000000703</v>
          </cell>
          <cell r="B5252">
            <v>20</v>
          </cell>
          <cell r="C5252" t="str">
            <v>9150000003USD-651-07</v>
          </cell>
          <cell r="D5252" t="str">
            <v>Int. S/Prést. Vencidos Vivienda Originales (Cuentas de Orden - Castigo de Intere</v>
          </cell>
          <cell r="E5252">
            <v>44869.99</v>
          </cell>
          <cell r="F5252">
            <v>1520.19</v>
          </cell>
          <cell r="G5252">
            <v>91.98</v>
          </cell>
          <cell r="H5252">
            <v>46298.2</v>
          </cell>
          <cell r="I5252">
            <v>44869.99</v>
          </cell>
          <cell r="J5252">
            <v>1520.19</v>
          </cell>
          <cell r="K5252">
            <v>91.98</v>
          </cell>
          <cell r="L5252">
            <v>46298.2</v>
          </cell>
        </row>
        <row r="5253">
          <cell r="A5253" t="str">
            <v>915000000803</v>
          </cell>
          <cell r="B5253">
            <v>20</v>
          </cell>
          <cell r="C5253" t="str">
            <v>9150000003USD-651-08</v>
          </cell>
          <cell r="D5253" t="str">
            <v>Int. S/Prést. Vencidos Vivienda Originales (Cuentas de Orden - Castigo de Intere</v>
          </cell>
          <cell r="E5253">
            <v>15688.37</v>
          </cell>
          <cell r="F5253">
            <v>999.2</v>
          </cell>
          <cell r="G5253">
            <v>7268.46</v>
          </cell>
          <cell r="H5253">
            <v>9419.11</v>
          </cell>
          <cell r="I5253">
            <v>15688.37</v>
          </cell>
          <cell r="J5253">
            <v>999.2</v>
          </cell>
          <cell r="K5253">
            <v>7268.46</v>
          </cell>
          <cell r="L5253">
            <v>9419.11</v>
          </cell>
        </row>
        <row r="5254">
          <cell r="A5254" t="str">
            <v>915000001003</v>
          </cell>
          <cell r="B5254">
            <v>20</v>
          </cell>
          <cell r="C5254" t="str">
            <v>9150000003USD-651-10</v>
          </cell>
          <cell r="D5254" t="str">
            <v>Int. S/Prést. Vencidos Vivienda Originales (Cuentas de Orden - Castigo de Intere</v>
          </cell>
          <cell r="E5254">
            <v>4964.0200000000004</v>
          </cell>
          <cell r="F5254">
            <v>2880.43</v>
          </cell>
          <cell r="G5254">
            <v>2421.9499999999998</v>
          </cell>
          <cell r="H5254">
            <v>5422.5</v>
          </cell>
          <cell r="I5254">
            <v>4964.0200000000004</v>
          </cell>
          <cell r="J5254">
            <v>2880.43</v>
          </cell>
          <cell r="K5254">
            <v>2421.9499999999998</v>
          </cell>
          <cell r="L5254">
            <v>5422.5</v>
          </cell>
        </row>
        <row r="5255">
          <cell r="A5255" t="str">
            <v>915000001203</v>
          </cell>
          <cell r="B5255">
            <v>20</v>
          </cell>
          <cell r="C5255" t="str">
            <v>9150000003USD-651-12</v>
          </cell>
          <cell r="D5255" t="str">
            <v>Int. S/Prést. Vencidos Vivienda Originales (Cuentas de Orden - Castigo de Intere</v>
          </cell>
          <cell r="E5255">
            <v>8214.74</v>
          </cell>
          <cell r="F5255">
            <v>1907.7</v>
          </cell>
          <cell r="G5255">
            <v>1737.48</v>
          </cell>
          <cell r="H5255">
            <v>8384.9599999999991</v>
          </cell>
          <cell r="I5255">
            <v>8214.74</v>
          </cell>
          <cell r="J5255">
            <v>1907.7</v>
          </cell>
          <cell r="K5255">
            <v>1737.48</v>
          </cell>
          <cell r="L5255">
            <v>8384.9599999999991</v>
          </cell>
        </row>
        <row r="5256">
          <cell r="A5256" t="str">
            <v>915000001303</v>
          </cell>
          <cell r="B5256">
            <v>20</v>
          </cell>
          <cell r="C5256" t="str">
            <v>9150000003USD-651-13</v>
          </cell>
          <cell r="D5256" t="str">
            <v>Int. S/Prést. Vencidos Vivienda Originales (Cuentas de Orden - Castigo de Intere</v>
          </cell>
          <cell r="E5256">
            <v>2670.69</v>
          </cell>
          <cell r="F5256">
            <v>832.8</v>
          </cell>
          <cell r="G5256">
            <v>266.69</v>
          </cell>
          <cell r="H5256">
            <v>3236.8</v>
          </cell>
          <cell r="I5256">
            <v>2670.69</v>
          </cell>
          <cell r="J5256">
            <v>832.8</v>
          </cell>
          <cell r="K5256">
            <v>266.69</v>
          </cell>
          <cell r="L5256">
            <v>3236.8</v>
          </cell>
        </row>
        <row r="5257">
          <cell r="A5257" t="str">
            <v>915000001903</v>
          </cell>
          <cell r="B5257">
            <v>20</v>
          </cell>
          <cell r="C5257" t="str">
            <v>9150000003USD-651-19</v>
          </cell>
          <cell r="D5257" t="str">
            <v>Int. S/Prést. Vencidos Vivienda Originales (Cuentas de Orden - Castigo de Intere</v>
          </cell>
          <cell r="E5257">
            <v>1020.85</v>
          </cell>
          <cell r="F5257">
            <v>2122.4899999999998</v>
          </cell>
          <cell r="G5257">
            <v>1700.99</v>
          </cell>
          <cell r="H5257">
            <v>1442.35</v>
          </cell>
          <cell r="I5257">
            <v>1020.85</v>
          </cell>
          <cell r="J5257">
            <v>2122.4899999999998</v>
          </cell>
          <cell r="K5257">
            <v>1700.99</v>
          </cell>
          <cell r="L5257">
            <v>1442.35</v>
          </cell>
        </row>
        <row r="5258">
          <cell r="A5258" t="str">
            <v>915000002203</v>
          </cell>
          <cell r="B5258">
            <v>20</v>
          </cell>
          <cell r="C5258" t="str">
            <v>9150000003USD-651-22</v>
          </cell>
          <cell r="D5258" t="str">
            <v>Int. S/Prést. Vencidos Vivienda Originales (Cuentas de Orden - Castigo de Intere</v>
          </cell>
          <cell r="E5258">
            <v>0</v>
          </cell>
          <cell r="F5258">
            <v>93.63</v>
          </cell>
          <cell r="G5258">
            <v>93.63</v>
          </cell>
          <cell r="H5258">
            <v>0</v>
          </cell>
          <cell r="I5258">
            <v>0</v>
          </cell>
          <cell r="J5258">
            <v>93.63</v>
          </cell>
          <cell r="K5258">
            <v>93.63</v>
          </cell>
          <cell r="L5258">
            <v>0</v>
          </cell>
        </row>
        <row r="5259">
          <cell r="A5259" t="str">
            <v>915000002303</v>
          </cell>
          <cell r="B5259">
            <v>20</v>
          </cell>
          <cell r="C5259" t="str">
            <v>9150000003USD-651-23</v>
          </cell>
          <cell r="D5259" t="str">
            <v>Int. S/Prést. Vencidos Vivienda Originales (Cuentas de Orden - Castigo de Intere</v>
          </cell>
          <cell r="E5259">
            <v>6781.75</v>
          </cell>
          <cell r="F5259">
            <v>474.89</v>
          </cell>
          <cell r="G5259">
            <v>72.540000000000006</v>
          </cell>
          <cell r="H5259">
            <v>7184.1</v>
          </cell>
          <cell r="I5259">
            <v>6781.75</v>
          </cell>
          <cell r="J5259">
            <v>474.89</v>
          </cell>
          <cell r="K5259">
            <v>72.540000000000006</v>
          </cell>
          <cell r="L5259">
            <v>7184.1</v>
          </cell>
        </row>
        <row r="5260">
          <cell r="A5260" t="str">
            <v>915000002603</v>
          </cell>
          <cell r="B5260">
            <v>20</v>
          </cell>
          <cell r="C5260" t="str">
            <v>9150000003USD-651-26</v>
          </cell>
          <cell r="D5260" t="str">
            <v>Int. S/Prést. Vencidos Vivienda Originales (Cuentas de Orden - Castigo de Intere</v>
          </cell>
          <cell r="E5260">
            <v>1161.24</v>
          </cell>
          <cell r="F5260">
            <v>109.09</v>
          </cell>
          <cell r="G5260">
            <v>0</v>
          </cell>
          <cell r="H5260">
            <v>1270.33</v>
          </cell>
          <cell r="I5260">
            <v>1161.24</v>
          </cell>
          <cell r="J5260">
            <v>109.09</v>
          </cell>
          <cell r="K5260">
            <v>0</v>
          </cell>
          <cell r="L5260">
            <v>1270.33</v>
          </cell>
        </row>
        <row r="5261">
          <cell r="A5261" t="str">
            <v>915000003103</v>
          </cell>
          <cell r="B5261">
            <v>20</v>
          </cell>
          <cell r="C5261" t="str">
            <v>9150000003USD-651-31</v>
          </cell>
          <cell r="D5261" t="str">
            <v>Int. S/Prést. Vencidos Vivienda Originales (Cuentas de Orden - Castigo de Intere</v>
          </cell>
          <cell r="E5261">
            <v>0</v>
          </cell>
          <cell r="F5261">
            <v>3717.6</v>
          </cell>
          <cell r="G5261">
            <v>3717.6</v>
          </cell>
          <cell r="H5261">
            <v>0</v>
          </cell>
          <cell r="I5261">
            <v>0</v>
          </cell>
          <cell r="J5261">
            <v>3717.6</v>
          </cell>
          <cell r="K5261">
            <v>3717.6</v>
          </cell>
          <cell r="L5261">
            <v>0</v>
          </cell>
        </row>
        <row r="5262">
          <cell r="A5262" t="str">
            <v>915000004103</v>
          </cell>
          <cell r="B5262">
            <v>20</v>
          </cell>
          <cell r="C5262" t="str">
            <v>9150000003USD-651-41</v>
          </cell>
          <cell r="D5262" t="str">
            <v>Int. S/Prést. Vencidos Vivienda Originales (Cuentas de Orden - Castigo de Intere</v>
          </cell>
          <cell r="E5262">
            <v>2466.8200000000002</v>
          </cell>
          <cell r="F5262">
            <v>1685.77</v>
          </cell>
          <cell r="G5262">
            <v>261.17</v>
          </cell>
          <cell r="H5262">
            <v>3891.42</v>
          </cell>
          <cell r="I5262">
            <v>2466.8200000000002</v>
          </cell>
          <cell r="J5262">
            <v>1685.77</v>
          </cell>
          <cell r="K5262">
            <v>261.17</v>
          </cell>
          <cell r="L5262">
            <v>3891.42</v>
          </cell>
        </row>
        <row r="5263">
          <cell r="A5263" t="str">
            <v>9150000004</v>
          </cell>
          <cell r="B5263">
            <v>14</v>
          </cell>
          <cell r="C5263" t="str">
            <v>9150000004 USD</v>
          </cell>
          <cell r="D5263" t="str">
            <v>Int. S/Prést. Vencidos Vivienda Refinanciados</v>
          </cell>
          <cell r="E5263">
            <v>20022.599999999999</v>
          </cell>
          <cell r="F5263">
            <v>1632.27</v>
          </cell>
          <cell r="G5263">
            <v>1337.5</v>
          </cell>
          <cell r="H5263">
            <v>20317.37</v>
          </cell>
          <cell r="I5263">
            <v>20022.599999999999</v>
          </cell>
          <cell r="J5263">
            <v>1632.27</v>
          </cell>
          <cell r="K5263">
            <v>1337.5</v>
          </cell>
          <cell r="L5263">
            <v>20317.37</v>
          </cell>
        </row>
        <row r="5264">
          <cell r="A5264" t="str">
            <v>915000000404</v>
          </cell>
          <cell r="B5264">
            <v>20</v>
          </cell>
          <cell r="C5264" t="str">
            <v>9150000004USD-651-04</v>
          </cell>
          <cell r="D5264" t="str">
            <v>Int. S/Prést. Vencidos Vivienda Refinanciados (Cuentas de Orden - Castigo de Int</v>
          </cell>
          <cell r="E5264">
            <v>11419.31</v>
          </cell>
          <cell r="F5264">
            <v>123.44</v>
          </cell>
          <cell r="G5264">
            <v>0</v>
          </cell>
          <cell r="H5264">
            <v>11542.75</v>
          </cell>
          <cell r="I5264">
            <v>11419.31</v>
          </cell>
          <cell r="J5264">
            <v>123.44</v>
          </cell>
          <cell r="K5264">
            <v>0</v>
          </cell>
          <cell r="L5264">
            <v>11542.75</v>
          </cell>
        </row>
        <row r="5265">
          <cell r="A5265" t="str">
            <v>915000000504</v>
          </cell>
          <cell r="B5265">
            <v>20</v>
          </cell>
          <cell r="C5265" t="str">
            <v>9150000004USD-651-05</v>
          </cell>
          <cell r="D5265" t="str">
            <v>Int. S/Prést. Vencidos Vivienda Refinanciados (Cuentas de Orden - Castigo de Int</v>
          </cell>
          <cell r="E5265">
            <v>226.31</v>
          </cell>
          <cell r="F5265">
            <v>35.799999999999997</v>
          </cell>
          <cell r="G5265">
            <v>262.11</v>
          </cell>
          <cell r="H5265">
            <v>0</v>
          </cell>
          <cell r="I5265">
            <v>226.31</v>
          </cell>
          <cell r="J5265">
            <v>35.799999999999997</v>
          </cell>
          <cell r="K5265">
            <v>262.11</v>
          </cell>
          <cell r="L5265">
            <v>0</v>
          </cell>
        </row>
        <row r="5266">
          <cell r="A5266" t="str">
            <v>915000000704</v>
          </cell>
          <cell r="B5266">
            <v>20</v>
          </cell>
          <cell r="C5266" t="str">
            <v>9150000004USD-651-07</v>
          </cell>
          <cell r="D5266" t="str">
            <v>Int. S/Prést. Vencidos Vivienda Refinanciados (Cuentas de Orden - Castigo de Int</v>
          </cell>
          <cell r="E5266">
            <v>3516.03</v>
          </cell>
          <cell r="F5266">
            <v>417.16</v>
          </cell>
          <cell r="G5266">
            <v>0</v>
          </cell>
          <cell r="H5266">
            <v>3933.19</v>
          </cell>
          <cell r="I5266">
            <v>3516.03</v>
          </cell>
          <cell r="J5266">
            <v>417.16</v>
          </cell>
          <cell r="K5266">
            <v>0</v>
          </cell>
          <cell r="L5266">
            <v>3933.19</v>
          </cell>
        </row>
        <row r="5267">
          <cell r="A5267" t="str">
            <v>915000000804</v>
          </cell>
          <cell r="B5267">
            <v>20</v>
          </cell>
          <cell r="C5267" t="str">
            <v>9150000004USD-651-08</v>
          </cell>
          <cell r="D5267" t="str">
            <v>Int. S/Prést. Vencidos Vivienda Refinanciados (Cuentas de Orden - Castigo de Int</v>
          </cell>
          <cell r="E5267">
            <v>0</v>
          </cell>
          <cell r="F5267">
            <v>929.99</v>
          </cell>
          <cell r="G5267">
            <v>929.99</v>
          </cell>
          <cell r="H5267">
            <v>0</v>
          </cell>
          <cell r="I5267">
            <v>0</v>
          </cell>
          <cell r="J5267">
            <v>929.99</v>
          </cell>
          <cell r="K5267">
            <v>929.99</v>
          </cell>
          <cell r="L5267">
            <v>0</v>
          </cell>
        </row>
        <row r="5268">
          <cell r="A5268" t="str">
            <v>915000001304</v>
          </cell>
          <cell r="B5268">
            <v>20</v>
          </cell>
          <cell r="C5268" t="str">
            <v>9150000004USD-651-13</v>
          </cell>
          <cell r="D5268" t="str">
            <v>Int. S/Prést. Vencidos Vivienda Refinanciados (Cuentas de Orden - Castigo de Int</v>
          </cell>
          <cell r="E5268">
            <v>2693.58</v>
          </cell>
          <cell r="F5268">
            <v>57.63</v>
          </cell>
          <cell r="G5268">
            <v>71.33</v>
          </cell>
          <cell r="H5268">
            <v>2679.88</v>
          </cell>
          <cell r="I5268">
            <v>2693.58</v>
          </cell>
          <cell r="J5268">
            <v>57.63</v>
          </cell>
          <cell r="K5268">
            <v>71.33</v>
          </cell>
          <cell r="L5268">
            <v>2679.88</v>
          </cell>
        </row>
        <row r="5269">
          <cell r="A5269" t="str">
            <v>915000002304</v>
          </cell>
          <cell r="B5269">
            <v>20</v>
          </cell>
          <cell r="C5269" t="str">
            <v>9150000004USD-651-23</v>
          </cell>
          <cell r="D5269" t="str">
            <v>Int. S/Prést. Vencidos Vivienda Refinanciados (Cuentas de Orden - Castigo de Int</v>
          </cell>
          <cell r="E5269">
            <v>51.59</v>
          </cell>
          <cell r="F5269">
            <v>22.48</v>
          </cell>
          <cell r="G5269">
            <v>74.069999999999993</v>
          </cell>
          <cell r="H5269">
            <v>0</v>
          </cell>
          <cell r="I5269">
            <v>51.59</v>
          </cell>
          <cell r="J5269">
            <v>22.48</v>
          </cell>
          <cell r="K5269">
            <v>74.069999999999993</v>
          </cell>
          <cell r="L5269">
            <v>0</v>
          </cell>
        </row>
        <row r="5270">
          <cell r="A5270" t="str">
            <v>915000004104</v>
          </cell>
          <cell r="B5270">
            <v>20</v>
          </cell>
          <cell r="C5270" t="str">
            <v>9150000004USD-651-41</v>
          </cell>
          <cell r="D5270" t="str">
            <v>Int. S/Prést. Vencidos Vivienda Refinanciados (Cuentas de Orden - Castigo de Int</v>
          </cell>
          <cell r="E5270">
            <v>2115.7800000000002</v>
          </cell>
          <cell r="F5270">
            <v>45.77</v>
          </cell>
          <cell r="G5270">
            <v>0</v>
          </cell>
          <cell r="H5270">
            <v>2161.5500000000002</v>
          </cell>
          <cell r="I5270">
            <v>2115.7800000000002</v>
          </cell>
          <cell r="J5270">
            <v>45.77</v>
          </cell>
          <cell r="K5270">
            <v>0</v>
          </cell>
          <cell r="L5270">
            <v>2161.5500000000002</v>
          </cell>
        </row>
        <row r="5271">
          <cell r="A5271" t="str">
            <v>9150000005</v>
          </cell>
          <cell r="B5271">
            <v>14</v>
          </cell>
          <cell r="C5271" t="str">
            <v>9150000005 USD</v>
          </cell>
          <cell r="D5271" t="str">
            <v>Int. S/Prést. Vencidos Particulares Originales</v>
          </cell>
          <cell r="E5271">
            <v>387614.44</v>
          </cell>
          <cell r="F5271">
            <v>52606.9</v>
          </cell>
          <cell r="G5271">
            <v>97468.97</v>
          </cell>
          <cell r="H5271">
            <v>342752.37</v>
          </cell>
          <cell r="I5271">
            <v>387614.44</v>
          </cell>
          <cell r="J5271">
            <v>52606.9</v>
          </cell>
          <cell r="K5271">
            <v>97468.97</v>
          </cell>
          <cell r="L5271">
            <v>342752.37</v>
          </cell>
        </row>
        <row r="5272">
          <cell r="A5272" t="str">
            <v>915000000205</v>
          </cell>
          <cell r="B5272">
            <v>20</v>
          </cell>
          <cell r="C5272" t="str">
            <v>9150000005USD-651-02</v>
          </cell>
          <cell r="D5272" t="str">
            <v>Int. S/Prést. Vencidos Particulares Originales (Cuentas de Orden - Castigo de In</v>
          </cell>
          <cell r="E5272">
            <v>1014.04</v>
          </cell>
          <cell r="F5272">
            <v>1344.7</v>
          </cell>
          <cell r="G5272">
            <v>1356.18</v>
          </cell>
          <cell r="H5272">
            <v>1002.56</v>
          </cell>
          <cell r="I5272">
            <v>1014.04</v>
          </cell>
          <cell r="J5272">
            <v>1344.7</v>
          </cell>
          <cell r="K5272">
            <v>1356.18</v>
          </cell>
          <cell r="L5272">
            <v>1002.56</v>
          </cell>
        </row>
        <row r="5273">
          <cell r="A5273" t="str">
            <v>915000000305</v>
          </cell>
          <cell r="B5273">
            <v>20</v>
          </cell>
          <cell r="C5273" t="str">
            <v>9150000005USD-651-03</v>
          </cell>
          <cell r="D5273" t="str">
            <v>Int. S/Prést. Vencidos Particulares Originales (Cuentas de Orden - Castigo de In</v>
          </cell>
          <cell r="E5273">
            <v>36166.639999999999</v>
          </cell>
          <cell r="F5273">
            <v>3754.82</v>
          </cell>
          <cell r="G5273">
            <v>2704.33</v>
          </cell>
          <cell r="H5273">
            <v>37217.129999999997</v>
          </cell>
          <cell r="I5273">
            <v>36166.639999999999</v>
          </cell>
          <cell r="J5273">
            <v>3754.82</v>
          </cell>
          <cell r="K5273">
            <v>2704.33</v>
          </cell>
          <cell r="L5273">
            <v>37217.129999999997</v>
          </cell>
        </row>
        <row r="5274">
          <cell r="A5274" t="str">
            <v>915000000405</v>
          </cell>
          <cell r="B5274">
            <v>20</v>
          </cell>
          <cell r="C5274" t="str">
            <v>9150000005USD-651-04</v>
          </cell>
          <cell r="D5274" t="str">
            <v>Int. S/Prést. Vencidos Particulares Originales (Cuentas de Orden - Castigo de In</v>
          </cell>
          <cell r="E5274">
            <v>12396.21</v>
          </cell>
          <cell r="F5274">
            <v>1063.75</v>
          </cell>
          <cell r="G5274">
            <v>191.88</v>
          </cell>
          <cell r="H5274">
            <v>13268.08</v>
          </cell>
          <cell r="I5274">
            <v>12396.21</v>
          </cell>
          <cell r="J5274">
            <v>1063.75</v>
          </cell>
          <cell r="K5274">
            <v>191.88</v>
          </cell>
          <cell r="L5274">
            <v>13268.08</v>
          </cell>
        </row>
        <row r="5275">
          <cell r="A5275" t="str">
            <v>915000000505</v>
          </cell>
          <cell r="B5275">
            <v>20</v>
          </cell>
          <cell r="C5275" t="str">
            <v>9150000005USD-651-05</v>
          </cell>
          <cell r="D5275" t="str">
            <v>Int. S/Prést. Vencidos Particulares Originales (Cuentas de Orden - Castigo de In</v>
          </cell>
          <cell r="E5275">
            <v>969.65</v>
          </cell>
          <cell r="F5275">
            <v>4804.18</v>
          </cell>
          <cell r="G5275">
            <v>3940.49</v>
          </cell>
          <cell r="H5275">
            <v>1833.34</v>
          </cell>
          <cell r="I5275">
            <v>969.65</v>
          </cell>
          <cell r="J5275">
            <v>4804.18</v>
          </cell>
          <cell r="K5275">
            <v>3940.49</v>
          </cell>
          <cell r="L5275">
            <v>1833.34</v>
          </cell>
        </row>
        <row r="5276">
          <cell r="A5276" t="str">
            <v>915000000705</v>
          </cell>
          <cell r="B5276">
            <v>20</v>
          </cell>
          <cell r="C5276" t="str">
            <v>9150000005USD-651-07</v>
          </cell>
          <cell r="D5276" t="str">
            <v>Int. S/Prést. Vencidos Particulares Originales (Cuentas de Orden - Castigo de In</v>
          </cell>
          <cell r="E5276">
            <v>46969.22</v>
          </cell>
          <cell r="F5276">
            <v>3991.94</v>
          </cell>
          <cell r="G5276">
            <v>537.48</v>
          </cell>
          <cell r="H5276">
            <v>50423.68</v>
          </cell>
          <cell r="I5276">
            <v>46969.22</v>
          </cell>
          <cell r="J5276">
            <v>3991.94</v>
          </cell>
          <cell r="K5276">
            <v>537.48</v>
          </cell>
          <cell r="L5276">
            <v>50423.68</v>
          </cell>
        </row>
        <row r="5277">
          <cell r="A5277" t="str">
            <v>915000000805</v>
          </cell>
          <cell r="B5277">
            <v>20</v>
          </cell>
          <cell r="C5277" t="str">
            <v>9150000005USD-651-08</v>
          </cell>
          <cell r="D5277" t="str">
            <v>Int. S/Prést. Vencidos Particulares Originales (Cuentas de Orden - Castigo de In</v>
          </cell>
          <cell r="E5277">
            <v>5285.6</v>
          </cell>
          <cell r="F5277">
            <v>5424.57</v>
          </cell>
          <cell r="G5277">
            <v>5043.0200000000004</v>
          </cell>
          <cell r="H5277">
            <v>5667.15</v>
          </cell>
          <cell r="I5277">
            <v>5285.6</v>
          </cell>
          <cell r="J5277">
            <v>5424.57</v>
          </cell>
          <cell r="K5277">
            <v>5043.0200000000004</v>
          </cell>
          <cell r="L5277">
            <v>5667.15</v>
          </cell>
        </row>
        <row r="5278">
          <cell r="A5278" t="str">
            <v>915000001005</v>
          </cell>
          <cell r="B5278">
            <v>20</v>
          </cell>
          <cell r="C5278" t="str">
            <v>9150000005USD-651-10</v>
          </cell>
          <cell r="D5278" t="str">
            <v>Int. S/Prést. Vencidos Particulares Originales (Cuentas de Orden - Castigo de In</v>
          </cell>
          <cell r="E5278">
            <v>29306.55</v>
          </cell>
          <cell r="F5278">
            <v>2581.7399999999998</v>
          </cell>
          <cell r="G5278">
            <v>4359.05</v>
          </cell>
          <cell r="H5278">
            <v>27529.24</v>
          </cell>
          <cell r="I5278">
            <v>29306.55</v>
          </cell>
          <cell r="J5278">
            <v>2581.7399999999998</v>
          </cell>
          <cell r="K5278">
            <v>4359.05</v>
          </cell>
          <cell r="L5278">
            <v>27529.24</v>
          </cell>
        </row>
        <row r="5279">
          <cell r="A5279" t="str">
            <v>915000001105</v>
          </cell>
          <cell r="B5279">
            <v>20</v>
          </cell>
          <cell r="C5279" t="str">
            <v>9150000005USD-651-11</v>
          </cell>
          <cell r="D5279" t="str">
            <v>Int. S/Prést. Vencidos Particulares Originales (Cuentas de Orden - Castigo de In</v>
          </cell>
          <cell r="E5279">
            <v>0</v>
          </cell>
          <cell r="F5279">
            <v>543.04999999999995</v>
          </cell>
          <cell r="G5279">
            <v>543.04999999999995</v>
          </cell>
          <cell r="H5279">
            <v>0</v>
          </cell>
          <cell r="I5279">
            <v>0</v>
          </cell>
          <cell r="J5279">
            <v>543.04999999999995</v>
          </cell>
          <cell r="K5279">
            <v>543.04999999999995</v>
          </cell>
          <cell r="L5279">
            <v>0</v>
          </cell>
        </row>
        <row r="5280">
          <cell r="A5280" t="str">
            <v>915000001205</v>
          </cell>
          <cell r="B5280">
            <v>20</v>
          </cell>
          <cell r="C5280" t="str">
            <v>9150000005USD-651-12</v>
          </cell>
          <cell r="D5280" t="str">
            <v>Int. S/Prést. Vencidos Particulares Originales (Cuentas de Orden - Castigo de In</v>
          </cell>
          <cell r="E5280">
            <v>33645.53</v>
          </cell>
          <cell r="F5280">
            <v>8207.8799999999992</v>
          </cell>
          <cell r="G5280">
            <v>4982.18</v>
          </cell>
          <cell r="H5280">
            <v>36871.230000000003</v>
          </cell>
          <cell r="I5280">
            <v>33645.53</v>
          </cell>
          <cell r="J5280">
            <v>8207.8799999999992</v>
          </cell>
          <cell r="K5280">
            <v>4982.18</v>
          </cell>
          <cell r="L5280">
            <v>36871.230000000003</v>
          </cell>
        </row>
        <row r="5281">
          <cell r="A5281" t="str">
            <v>915000001305</v>
          </cell>
          <cell r="B5281">
            <v>20</v>
          </cell>
          <cell r="C5281" t="str">
            <v>9150000005USD-651-13</v>
          </cell>
          <cell r="D5281" t="str">
            <v>Int. S/Prést. Vencidos Particulares Originales (Cuentas de Orden - Castigo de In</v>
          </cell>
          <cell r="E5281">
            <v>6513.8</v>
          </cell>
          <cell r="F5281">
            <v>1093.42</v>
          </cell>
          <cell r="G5281">
            <v>729.02</v>
          </cell>
          <cell r="H5281">
            <v>6878.2</v>
          </cell>
          <cell r="I5281">
            <v>6513.8</v>
          </cell>
          <cell r="J5281">
            <v>1093.42</v>
          </cell>
          <cell r="K5281">
            <v>729.02</v>
          </cell>
          <cell r="L5281">
            <v>6878.2</v>
          </cell>
        </row>
        <row r="5282">
          <cell r="A5282" t="str">
            <v>915000001705</v>
          </cell>
          <cell r="B5282">
            <v>20</v>
          </cell>
          <cell r="C5282" t="str">
            <v>9150000005USD-651-17</v>
          </cell>
          <cell r="D5282" t="str">
            <v>Int. S/Prést. Vencidos Particulares Originales (Cuentas de Orden - Castigo de In</v>
          </cell>
          <cell r="E5282">
            <v>1354.34</v>
          </cell>
          <cell r="F5282">
            <v>186.19</v>
          </cell>
          <cell r="G5282">
            <v>0</v>
          </cell>
          <cell r="H5282">
            <v>1540.53</v>
          </cell>
          <cell r="I5282">
            <v>1354.34</v>
          </cell>
          <cell r="J5282">
            <v>186.19</v>
          </cell>
          <cell r="K5282">
            <v>0</v>
          </cell>
          <cell r="L5282">
            <v>1540.53</v>
          </cell>
        </row>
        <row r="5283">
          <cell r="A5283" t="str">
            <v>915000001805</v>
          </cell>
          <cell r="B5283">
            <v>20</v>
          </cell>
          <cell r="C5283" t="str">
            <v>9150000005USD-651-18</v>
          </cell>
          <cell r="D5283" t="str">
            <v>Int. S/Prést. Vencidos Particulares Originales (Cuentas de Orden - Castigo de In</v>
          </cell>
          <cell r="E5283">
            <v>7196.72</v>
          </cell>
          <cell r="F5283">
            <v>734.33</v>
          </cell>
          <cell r="G5283">
            <v>358.93</v>
          </cell>
          <cell r="H5283">
            <v>7572.12</v>
          </cell>
          <cell r="I5283">
            <v>7196.72</v>
          </cell>
          <cell r="J5283">
            <v>734.33</v>
          </cell>
          <cell r="K5283">
            <v>358.93</v>
          </cell>
          <cell r="L5283">
            <v>7572.12</v>
          </cell>
        </row>
        <row r="5284">
          <cell r="A5284" t="str">
            <v>915000001905</v>
          </cell>
          <cell r="B5284">
            <v>20</v>
          </cell>
          <cell r="C5284" t="str">
            <v>9150000005USD-651-19</v>
          </cell>
          <cell r="D5284" t="str">
            <v>Int. S/Prést. Vencidos Particulares Originales (Cuentas de Orden - Castigo de In</v>
          </cell>
          <cell r="E5284">
            <v>12472.47</v>
          </cell>
          <cell r="F5284">
            <v>2566.54</v>
          </cell>
          <cell r="G5284">
            <v>1451.09</v>
          </cell>
          <cell r="H5284">
            <v>13587.92</v>
          </cell>
          <cell r="I5284">
            <v>12472.47</v>
          </cell>
          <cell r="J5284">
            <v>2566.54</v>
          </cell>
          <cell r="K5284">
            <v>1451.09</v>
          </cell>
          <cell r="L5284">
            <v>13587.92</v>
          </cell>
        </row>
        <row r="5285">
          <cell r="A5285" t="str">
            <v>915000002205</v>
          </cell>
          <cell r="B5285">
            <v>20</v>
          </cell>
          <cell r="C5285" t="str">
            <v>9150000005USD-651-22</v>
          </cell>
          <cell r="D5285" t="str">
            <v>Int. S/Prést. Vencidos Particulares Originales (Cuentas de Orden - Castigo de In</v>
          </cell>
          <cell r="E5285">
            <v>13228.66</v>
          </cell>
          <cell r="F5285">
            <v>1504.61</v>
          </cell>
          <cell r="G5285">
            <v>795.13</v>
          </cell>
          <cell r="H5285">
            <v>13938.14</v>
          </cell>
          <cell r="I5285">
            <v>13228.66</v>
          </cell>
          <cell r="J5285">
            <v>1504.61</v>
          </cell>
          <cell r="K5285">
            <v>795.13</v>
          </cell>
          <cell r="L5285">
            <v>13938.14</v>
          </cell>
        </row>
        <row r="5286">
          <cell r="A5286" t="str">
            <v>915000002305</v>
          </cell>
          <cell r="B5286">
            <v>20</v>
          </cell>
          <cell r="C5286" t="str">
            <v>9150000005USD-651-23</v>
          </cell>
          <cell r="D5286" t="str">
            <v>Int. S/Prést. Vencidos Particulares Originales (Cuentas de Orden - Castigo de In</v>
          </cell>
          <cell r="E5286">
            <v>24244.17</v>
          </cell>
          <cell r="F5286">
            <v>3298.62</v>
          </cell>
          <cell r="G5286">
            <v>1817.96</v>
          </cell>
          <cell r="H5286">
            <v>25724.83</v>
          </cell>
          <cell r="I5286">
            <v>24244.17</v>
          </cell>
          <cell r="J5286">
            <v>3298.62</v>
          </cell>
          <cell r="K5286">
            <v>1817.96</v>
          </cell>
          <cell r="L5286">
            <v>25724.83</v>
          </cell>
        </row>
        <row r="5287">
          <cell r="A5287" t="str">
            <v>915000002405</v>
          </cell>
          <cell r="B5287">
            <v>20</v>
          </cell>
          <cell r="C5287" t="str">
            <v>9150000005USD-651-24</v>
          </cell>
          <cell r="D5287" t="str">
            <v>Int. S/Prést. Vencidos Particulares Originales (Cuentas de Orden - Castigo de In</v>
          </cell>
          <cell r="E5287">
            <v>7080.74</v>
          </cell>
          <cell r="F5287">
            <v>962.48</v>
          </cell>
          <cell r="G5287">
            <v>666.71</v>
          </cell>
          <cell r="H5287">
            <v>7376.51</v>
          </cell>
          <cell r="I5287">
            <v>7080.74</v>
          </cell>
          <cell r="J5287">
            <v>962.48</v>
          </cell>
          <cell r="K5287">
            <v>666.71</v>
          </cell>
          <cell r="L5287">
            <v>7376.51</v>
          </cell>
        </row>
        <row r="5288">
          <cell r="A5288" t="str">
            <v>915000002605</v>
          </cell>
          <cell r="B5288">
            <v>20</v>
          </cell>
          <cell r="C5288" t="str">
            <v>9150000005USD-651-26</v>
          </cell>
          <cell r="D5288" t="str">
            <v>Int. S/Prést. Vencidos Particulares Originales (Cuentas de Orden - Castigo de In</v>
          </cell>
          <cell r="E5288">
            <v>2479.12</v>
          </cell>
          <cell r="F5288">
            <v>585.65</v>
          </cell>
          <cell r="G5288">
            <v>315.35000000000002</v>
          </cell>
          <cell r="H5288">
            <v>2749.42</v>
          </cell>
          <cell r="I5288">
            <v>2479.12</v>
          </cell>
          <cell r="J5288">
            <v>585.65</v>
          </cell>
          <cell r="K5288">
            <v>315.35000000000002</v>
          </cell>
          <cell r="L5288">
            <v>2749.42</v>
          </cell>
        </row>
        <row r="5289">
          <cell r="A5289" t="str">
            <v>915000002705</v>
          </cell>
          <cell r="B5289">
            <v>20</v>
          </cell>
          <cell r="C5289" t="str">
            <v>9150000005USD-651-27</v>
          </cell>
          <cell r="D5289" t="str">
            <v>Int. S/Prést. Vencidos Particulares Originales (Cuentas de Orden - Castigo de In</v>
          </cell>
          <cell r="E5289">
            <v>1404.46</v>
          </cell>
          <cell r="F5289">
            <v>565.4</v>
          </cell>
          <cell r="G5289">
            <v>619.09</v>
          </cell>
          <cell r="H5289">
            <v>1350.77</v>
          </cell>
          <cell r="I5289">
            <v>1404.46</v>
          </cell>
          <cell r="J5289">
            <v>565.4</v>
          </cell>
          <cell r="K5289">
            <v>619.09</v>
          </cell>
          <cell r="L5289">
            <v>1350.77</v>
          </cell>
        </row>
        <row r="5290">
          <cell r="A5290" t="str">
            <v>915000003105</v>
          </cell>
          <cell r="B5290">
            <v>20</v>
          </cell>
          <cell r="C5290" t="str">
            <v>9150000005USD-651-31</v>
          </cell>
          <cell r="D5290" t="str">
            <v>Int. S/Prést. Vencidos Particulares Originales (Cuentas de Orden - Castigo de In</v>
          </cell>
          <cell r="E5290">
            <v>45396.92</v>
          </cell>
          <cell r="F5290">
            <v>5250.16</v>
          </cell>
          <cell r="G5290">
            <v>868.77</v>
          </cell>
          <cell r="H5290">
            <v>49778.31</v>
          </cell>
          <cell r="I5290">
            <v>45396.92</v>
          </cell>
          <cell r="J5290">
            <v>5250.16</v>
          </cell>
          <cell r="K5290">
            <v>868.77</v>
          </cell>
          <cell r="L5290">
            <v>49778.31</v>
          </cell>
        </row>
        <row r="5291">
          <cell r="A5291" t="str">
            <v>915000004105</v>
          </cell>
          <cell r="B5291">
            <v>20</v>
          </cell>
          <cell r="C5291" t="str">
            <v>9150000005USD-651-41</v>
          </cell>
          <cell r="D5291" t="str">
            <v>Int. S/Prést. Vencidos Particulares Originales (Cuentas de Orden - Castigo de In</v>
          </cell>
          <cell r="E5291">
            <v>100489.60000000001</v>
          </cell>
          <cell r="F5291">
            <v>4142.87</v>
          </cell>
          <cell r="G5291">
            <v>66189.259999999995</v>
          </cell>
          <cell r="H5291">
            <v>38443.21</v>
          </cell>
          <cell r="I5291">
            <v>100489.60000000001</v>
          </cell>
          <cell r="J5291">
            <v>4142.87</v>
          </cell>
          <cell r="K5291">
            <v>66189.259999999995</v>
          </cell>
          <cell r="L5291">
            <v>38443.21</v>
          </cell>
        </row>
        <row r="5292">
          <cell r="A5292" t="str">
            <v>9150000006</v>
          </cell>
          <cell r="B5292">
            <v>14</v>
          </cell>
          <cell r="C5292" t="str">
            <v>9150000006 USD</v>
          </cell>
          <cell r="D5292" t="str">
            <v>Int. S/Prést. Vencidos Particulares Refinanciados</v>
          </cell>
          <cell r="E5292">
            <v>111091.38</v>
          </cell>
          <cell r="F5292">
            <v>44440.49</v>
          </cell>
          <cell r="G5292">
            <v>36351.58</v>
          </cell>
          <cell r="H5292">
            <v>119180.29</v>
          </cell>
          <cell r="I5292">
            <v>111091.38</v>
          </cell>
          <cell r="J5292">
            <v>44440.49</v>
          </cell>
          <cell r="K5292">
            <v>36351.58</v>
          </cell>
          <cell r="L5292">
            <v>119180.29</v>
          </cell>
        </row>
        <row r="5293">
          <cell r="A5293" t="str">
            <v>915000000306</v>
          </cell>
          <cell r="B5293">
            <v>20</v>
          </cell>
          <cell r="C5293" t="str">
            <v>9150000006USD-651-03</v>
          </cell>
          <cell r="D5293" t="str">
            <v>Int. S/Prést. Vencidos Particulares Refinanciados (Cuentas de Orden - Castigo de</v>
          </cell>
          <cell r="E5293">
            <v>2353.2800000000002</v>
          </cell>
          <cell r="F5293">
            <v>1623.52</v>
          </cell>
          <cell r="G5293">
            <v>1853.95</v>
          </cell>
          <cell r="H5293">
            <v>2122.85</v>
          </cell>
          <cell r="I5293">
            <v>2353.2800000000002</v>
          </cell>
          <cell r="J5293">
            <v>1623.52</v>
          </cell>
          <cell r="K5293">
            <v>1853.95</v>
          </cell>
          <cell r="L5293">
            <v>2122.85</v>
          </cell>
        </row>
        <row r="5294">
          <cell r="A5294" t="str">
            <v>915000000406</v>
          </cell>
          <cell r="B5294">
            <v>20</v>
          </cell>
          <cell r="C5294" t="str">
            <v>9150000006USD-651-04</v>
          </cell>
          <cell r="D5294" t="str">
            <v>Int. S/Prést. Vencidos Particulares Refinanciados (Cuentas de Orden - Castigo de</v>
          </cell>
          <cell r="E5294">
            <v>1447.78</v>
          </cell>
          <cell r="F5294">
            <v>919.73</v>
          </cell>
          <cell r="G5294">
            <v>629.52</v>
          </cell>
          <cell r="H5294">
            <v>1737.99</v>
          </cell>
          <cell r="I5294">
            <v>1447.78</v>
          </cell>
          <cell r="J5294">
            <v>919.73</v>
          </cell>
          <cell r="K5294">
            <v>629.52</v>
          </cell>
          <cell r="L5294">
            <v>1737.99</v>
          </cell>
        </row>
        <row r="5295">
          <cell r="A5295" t="str">
            <v>915000000506</v>
          </cell>
          <cell r="B5295">
            <v>20</v>
          </cell>
          <cell r="C5295" t="str">
            <v>9150000006USD-651-05</v>
          </cell>
          <cell r="D5295" t="str">
            <v>Int. S/Prést. Vencidos Particulares Refinanciados (Cuentas de Orden - Castigo de</v>
          </cell>
          <cell r="E5295">
            <v>554.79</v>
          </cell>
          <cell r="F5295">
            <v>540.04</v>
          </cell>
          <cell r="G5295">
            <v>265.02999999999997</v>
          </cell>
          <cell r="H5295">
            <v>829.8</v>
          </cell>
          <cell r="I5295">
            <v>554.79</v>
          </cell>
          <cell r="J5295">
            <v>540.04</v>
          </cell>
          <cell r="K5295">
            <v>265.02999999999997</v>
          </cell>
          <cell r="L5295">
            <v>829.8</v>
          </cell>
        </row>
        <row r="5296">
          <cell r="A5296" t="str">
            <v>915000000706</v>
          </cell>
          <cell r="B5296">
            <v>20</v>
          </cell>
          <cell r="C5296" t="str">
            <v>9150000006USD-651-07</v>
          </cell>
          <cell r="D5296" t="str">
            <v>Int. S/Prést. Vencidos Particulares Refinanciados (Cuentas de Orden - Castigo de</v>
          </cell>
          <cell r="E5296">
            <v>6833.7</v>
          </cell>
          <cell r="F5296">
            <v>1281.74</v>
          </cell>
          <cell r="G5296">
            <v>886.54</v>
          </cell>
          <cell r="H5296">
            <v>7228.9</v>
          </cell>
          <cell r="I5296">
            <v>6833.7</v>
          </cell>
          <cell r="J5296">
            <v>1281.74</v>
          </cell>
          <cell r="K5296">
            <v>886.54</v>
          </cell>
          <cell r="L5296">
            <v>7228.9</v>
          </cell>
        </row>
        <row r="5297">
          <cell r="A5297" t="str">
            <v>915000000806</v>
          </cell>
          <cell r="B5297">
            <v>20</v>
          </cell>
          <cell r="C5297" t="str">
            <v>9150000006USD-651-08</v>
          </cell>
          <cell r="D5297" t="str">
            <v>Int. S/Prést. Vencidos Particulares Refinanciados (Cuentas de Orden - Castigo de</v>
          </cell>
          <cell r="E5297">
            <v>4786.29</v>
          </cell>
          <cell r="F5297">
            <v>17112.060000000001</v>
          </cell>
          <cell r="G5297">
            <v>17497.560000000001</v>
          </cell>
          <cell r="H5297">
            <v>4400.79</v>
          </cell>
          <cell r="I5297">
            <v>4786.29</v>
          </cell>
          <cell r="J5297">
            <v>17112.060000000001</v>
          </cell>
          <cell r="K5297">
            <v>17497.560000000001</v>
          </cell>
          <cell r="L5297">
            <v>4400.79</v>
          </cell>
        </row>
        <row r="5298">
          <cell r="A5298" t="str">
            <v>915000001006</v>
          </cell>
          <cell r="B5298">
            <v>20</v>
          </cell>
          <cell r="C5298" t="str">
            <v>9150000006USD-651-10</v>
          </cell>
          <cell r="D5298" t="str">
            <v>Int. S/Prést. Vencidos Particulares Refinanciados (Cuentas de Orden - Castigo de</v>
          </cell>
          <cell r="E5298">
            <v>45693.29</v>
          </cell>
          <cell r="F5298">
            <v>792.59</v>
          </cell>
          <cell r="G5298">
            <v>0</v>
          </cell>
          <cell r="H5298">
            <v>46485.88</v>
          </cell>
          <cell r="I5298">
            <v>45693.29</v>
          </cell>
          <cell r="J5298">
            <v>792.59</v>
          </cell>
          <cell r="K5298">
            <v>0</v>
          </cell>
          <cell r="L5298">
            <v>46485.88</v>
          </cell>
        </row>
        <row r="5299">
          <cell r="A5299" t="str">
            <v>915000001106</v>
          </cell>
          <cell r="B5299">
            <v>20</v>
          </cell>
          <cell r="C5299" t="str">
            <v>9150000006USD-651-11</v>
          </cell>
          <cell r="D5299" t="str">
            <v>Int. S/Prést. Vencidos Particulares Refinanciados (Cuentas de Orden - Castigo de</v>
          </cell>
          <cell r="E5299">
            <v>406.06</v>
          </cell>
          <cell r="F5299">
            <v>216.98</v>
          </cell>
          <cell r="G5299">
            <v>623.04</v>
          </cell>
          <cell r="H5299">
            <v>0</v>
          </cell>
          <cell r="I5299">
            <v>406.06</v>
          </cell>
          <cell r="J5299">
            <v>216.98</v>
          </cell>
          <cell r="K5299">
            <v>623.04</v>
          </cell>
          <cell r="L5299">
            <v>0</v>
          </cell>
        </row>
        <row r="5300">
          <cell r="A5300" t="str">
            <v>915000001206</v>
          </cell>
          <cell r="B5300">
            <v>20</v>
          </cell>
          <cell r="C5300" t="str">
            <v>9150000006USD-651-12</v>
          </cell>
          <cell r="D5300" t="str">
            <v>Int. S/Prést. Vencidos Particulares Refinanciados (Cuentas de Orden - Castigo de</v>
          </cell>
          <cell r="E5300">
            <v>10040.24</v>
          </cell>
          <cell r="F5300">
            <v>4184.2700000000004</v>
          </cell>
          <cell r="G5300">
            <v>3826.72</v>
          </cell>
          <cell r="H5300">
            <v>10397.790000000001</v>
          </cell>
          <cell r="I5300">
            <v>10040.24</v>
          </cell>
          <cell r="J5300">
            <v>4184.2700000000004</v>
          </cell>
          <cell r="K5300">
            <v>3826.72</v>
          </cell>
          <cell r="L5300">
            <v>10397.790000000001</v>
          </cell>
        </row>
        <row r="5301">
          <cell r="A5301" t="str">
            <v>915000001306</v>
          </cell>
          <cell r="B5301">
            <v>20</v>
          </cell>
          <cell r="C5301" t="str">
            <v>9150000006USD-651-13</v>
          </cell>
          <cell r="D5301" t="str">
            <v>Int. S/Prést. Vencidos Particulares Refinanciados (Cuentas de Orden - Castigo de</v>
          </cell>
          <cell r="E5301">
            <v>14109.8</v>
          </cell>
          <cell r="F5301">
            <v>3316.03</v>
          </cell>
          <cell r="G5301">
            <v>1450.59</v>
          </cell>
          <cell r="H5301">
            <v>15975.24</v>
          </cell>
          <cell r="I5301">
            <v>14109.8</v>
          </cell>
          <cell r="J5301">
            <v>3316.03</v>
          </cell>
          <cell r="K5301">
            <v>1450.59</v>
          </cell>
          <cell r="L5301">
            <v>15975.24</v>
          </cell>
        </row>
        <row r="5302">
          <cell r="A5302" t="str">
            <v>915000001806</v>
          </cell>
          <cell r="B5302">
            <v>20</v>
          </cell>
          <cell r="C5302" t="str">
            <v>9150000006USD-651-18</v>
          </cell>
          <cell r="D5302" t="str">
            <v>Int. S/Prést. Vencidos Particulares Refinanciados (Cuentas de Orden - Castigo de</v>
          </cell>
          <cell r="E5302">
            <v>0</v>
          </cell>
          <cell r="F5302">
            <v>243.78</v>
          </cell>
          <cell r="G5302">
            <v>230.57</v>
          </cell>
          <cell r="H5302">
            <v>13.21</v>
          </cell>
          <cell r="I5302">
            <v>0</v>
          </cell>
          <cell r="J5302">
            <v>243.78</v>
          </cell>
          <cell r="K5302">
            <v>230.57</v>
          </cell>
          <cell r="L5302">
            <v>13.21</v>
          </cell>
        </row>
        <row r="5303">
          <cell r="A5303" t="str">
            <v>915000001906</v>
          </cell>
          <cell r="B5303">
            <v>20</v>
          </cell>
          <cell r="C5303" t="str">
            <v>9150000006USD-651-19</v>
          </cell>
          <cell r="D5303" t="str">
            <v>Int. S/Prést. Vencidos Particulares Refinanciados (Cuentas de Orden - Castigo de</v>
          </cell>
          <cell r="E5303">
            <v>840.78</v>
          </cell>
          <cell r="F5303">
            <v>1927.55</v>
          </cell>
          <cell r="G5303">
            <v>412.91</v>
          </cell>
          <cell r="H5303">
            <v>2355.42</v>
          </cell>
          <cell r="I5303">
            <v>840.78</v>
          </cell>
          <cell r="J5303">
            <v>1927.55</v>
          </cell>
          <cell r="K5303">
            <v>412.91</v>
          </cell>
          <cell r="L5303">
            <v>2355.42</v>
          </cell>
        </row>
        <row r="5304">
          <cell r="A5304" t="str">
            <v>915000002206</v>
          </cell>
          <cell r="B5304">
            <v>20</v>
          </cell>
          <cell r="C5304" t="str">
            <v>9150000006USD-651-22</v>
          </cell>
          <cell r="D5304" t="str">
            <v>Int. S/Prést. Vencidos Particulares Refinanciados (Cuentas de Orden - Castigo de</v>
          </cell>
          <cell r="E5304">
            <v>562.46</v>
          </cell>
          <cell r="F5304">
            <v>3050.78</v>
          </cell>
          <cell r="G5304">
            <v>425.33</v>
          </cell>
          <cell r="H5304">
            <v>3187.91</v>
          </cell>
          <cell r="I5304">
            <v>562.46</v>
          </cell>
          <cell r="J5304">
            <v>3050.78</v>
          </cell>
          <cell r="K5304">
            <v>425.33</v>
          </cell>
          <cell r="L5304">
            <v>3187.91</v>
          </cell>
        </row>
        <row r="5305">
          <cell r="A5305" t="str">
            <v>915000002306</v>
          </cell>
          <cell r="B5305">
            <v>20</v>
          </cell>
          <cell r="C5305" t="str">
            <v>9150000006USD-651-23</v>
          </cell>
          <cell r="D5305" t="str">
            <v>Int. S/Prést. Vencidos Particulares Refinanciados (Cuentas de Orden - Castigo de</v>
          </cell>
          <cell r="E5305">
            <v>2660.37</v>
          </cell>
          <cell r="F5305">
            <v>414.31</v>
          </cell>
          <cell r="G5305">
            <v>16.87</v>
          </cell>
          <cell r="H5305">
            <v>3057.81</v>
          </cell>
          <cell r="I5305">
            <v>2660.37</v>
          </cell>
          <cell r="J5305">
            <v>414.31</v>
          </cell>
          <cell r="K5305">
            <v>16.87</v>
          </cell>
          <cell r="L5305">
            <v>3057.81</v>
          </cell>
        </row>
        <row r="5306">
          <cell r="A5306" t="str">
            <v>915000003106</v>
          </cell>
          <cell r="B5306">
            <v>20</v>
          </cell>
          <cell r="C5306" t="str">
            <v>9150000006USD-651-31</v>
          </cell>
          <cell r="D5306" t="str">
            <v>Int. S/Prést. Vencidos Particulares Refinanciados (Cuentas de Orden - Castigo de</v>
          </cell>
          <cell r="E5306">
            <v>0</v>
          </cell>
          <cell r="F5306">
            <v>7727.61</v>
          </cell>
          <cell r="G5306">
            <v>7727.61</v>
          </cell>
          <cell r="H5306">
            <v>0</v>
          </cell>
          <cell r="I5306">
            <v>0</v>
          </cell>
          <cell r="J5306">
            <v>7727.61</v>
          </cell>
          <cell r="K5306">
            <v>7727.61</v>
          </cell>
          <cell r="L5306">
            <v>0</v>
          </cell>
        </row>
        <row r="5307">
          <cell r="A5307" t="str">
            <v>915000004106</v>
          </cell>
          <cell r="B5307">
            <v>20</v>
          </cell>
          <cell r="C5307" t="str">
            <v>9150000006USD-651-41</v>
          </cell>
          <cell r="D5307" t="str">
            <v>Int. S/Prést. Vencidos Particulares Refinanciados (Cuentas de Orden - Castigo de</v>
          </cell>
          <cell r="E5307">
            <v>20802.54</v>
          </cell>
          <cell r="F5307">
            <v>1089.5</v>
          </cell>
          <cell r="G5307">
            <v>505.34</v>
          </cell>
          <cell r="H5307">
            <v>21386.7</v>
          </cell>
          <cell r="I5307">
            <v>20802.54</v>
          </cell>
          <cell r="J5307">
            <v>1089.5</v>
          </cell>
          <cell r="K5307">
            <v>505.34</v>
          </cell>
          <cell r="L5307">
            <v>21386.7</v>
          </cell>
        </row>
        <row r="5308">
          <cell r="A5308" t="str">
            <v>9150000012</v>
          </cell>
          <cell r="B5308">
            <v>14</v>
          </cell>
          <cell r="C5308" t="str">
            <v>9150000012 USD</v>
          </cell>
          <cell r="D5308" t="str">
            <v>Int. S/Prést. Vencidos Empresa privada Reestruc.</v>
          </cell>
          <cell r="E5308">
            <v>1854.17</v>
          </cell>
          <cell r="F5308">
            <v>129.28</v>
          </cell>
          <cell r="G5308">
            <v>1983.45</v>
          </cell>
          <cell r="H5308">
            <v>0</v>
          </cell>
          <cell r="I5308">
            <v>1854.17</v>
          </cell>
          <cell r="J5308">
            <v>129.28</v>
          </cell>
          <cell r="K5308">
            <v>1983.45</v>
          </cell>
          <cell r="L5308">
            <v>0</v>
          </cell>
        </row>
        <row r="5309">
          <cell r="A5309" t="str">
            <v>915000004112</v>
          </cell>
          <cell r="B5309">
            <v>20</v>
          </cell>
          <cell r="C5309" t="str">
            <v>9150000012USD-651-41</v>
          </cell>
          <cell r="D5309" t="str">
            <v>Int. S/Prést. Vencidos Empresa privada Reestruc. (Cuentas de Orden - Castigo de</v>
          </cell>
          <cell r="E5309">
            <v>1854.17</v>
          </cell>
          <cell r="F5309">
            <v>129.28</v>
          </cell>
          <cell r="G5309">
            <v>1983.45</v>
          </cell>
          <cell r="H5309">
            <v>0</v>
          </cell>
          <cell r="I5309">
            <v>1854.17</v>
          </cell>
          <cell r="J5309">
            <v>129.28</v>
          </cell>
          <cell r="K5309">
            <v>1983.45</v>
          </cell>
          <cell r="L5309">
            <v>0</v>
          </cell>
        </row>
        <row r="5310">
          <cell r="A5310" t="str">
            <v>9150000013</v>
          </cell>
          <cell r="B5310">
            <v>14</v>
          </cell>
          <cell r="C5310" t="str">
            <v>9150000013 USD</v>
          </cell>
          <cell r="D5310" t="str">
            <v>Int. S/Prést. Vencidos Particulares Reestruc</v>
          </cell>
          <cell r="E5310">
            <v>89502.92</v>
          </cell>
          <cell r="F5310">
            <v>9704.75</v>
          </cell>
          <cell r="G5310">
            <v>8681.0400000000009</v>
          </cell>
          <cell r="H5310">
            <v>90526.63</v>
          </cell>
          <cell r="I5310">
            <v>89502.92</v>
          </cell>
          <cell r="J5310">
            <v>9704.75</v>
          </cell>
          <cell r="K5310">
            <v>8681.0400000000009</v>
          </cell>
          <cell r="L5310">
            <v>90526.63</v>
          </cell>
        </row>
        <row r="5311">
          <cell r="A5311" t="str">
            <v>915000000813</v>
          </cell>
          <cell r="B5311">
            <v>20</v>
          </cell>
          <cell r="C5311" t="str">
            <v>9150000013USD-651-08</v>
          </cell>
          <cell r="D5311" t="str">
            <v>Int. S/Prést. Vencidos Particulares Reestruc (Cuentas de Orden - Castigo de Inte</v>
          </cell>
          <cell r="E5311">
            <v>0</v>
          </cell>
          <cell r="F5311">
            <v>8311.1</v>
          </cell>
          <cell r="G5311">
            <v>8311.1</v>
          </cell>
          <cell r="H5311">
            <v>0</v>
          </cell>
          <cell r="I5311">
            <v>0</v>
          </cell>
          <cell r="J5311">
            <v>8311.1</v>
          </cell>
          <cell r="K5311">
            <v>8311.1</v>
          </cell>
          <cell r="L5311">
            <v>0</v>
          </cell>
        </row>
        <row r="5312">
          <cell r="A5312" t="str">
            <v>915000001213</v>
          </cell>
          <cell r="B5312">
            <v>20</v>
          </cell>
          <cell r="C5312" t="str">
            <v>9150000013USD-651-12</v>
          </cell>
          <cell r="D5312" t="str">
            <v>Int. S/Prést. Vencidos Particulares Reestruc (Cuentas de Orden - Castigo de Inte</v>
          </cell>
          <cell r="E5312">
            <v>94.92</v>
          </cell>
          <cell r="F5312">
            <v>24.32</v>
          </cell>
          <cell r="G5312">
            <v>0</v>
          </cell>
          <cell r="H5312">
            <v>119.24</v>
          </cell>
          <cell r="I5312">
            <v>94.92</v>
          </cell>
          <cell r="J5312">
            <v>24.32</v>
          </cell>
          <cell r="K5312">
            <v>0</v>
          </cell>
          <cell r="L5312">
            <v>119.24</v>
          </cell>
        </row>
        <row r="5313">
          <cell r="A5313" t="str">
            <v>915000001313</v>
          </cell>
          <cell r="B5313">
            <v>20</v>
          </cell>
          <cell r="C5313" t="str">
            <v>9150000013USD-651-13</v>
          </cell>
          <cell r="D5313" t="str">
            <v>Int. S/Prést. Vencidos Particulares Reestruc (Cuentas de Orden - Castigo de Inte</v>
          </cell>
          <cell r="E5313">
            <v>0</v>
          </cell>
          <cell r="F5313">
            <v>173.8</v>
          </cell>
          <cell r="G5313">
            <v>173.8</v>
          </cell>
          <cell r="H5313">
            <v>0</v>
          </cell>
          <cell r="I5313">
            <v>0</v>
          </cell>
          <cell r="J5313">
            <v>173.8</v>
          </cell>
          <cell r="K5313">
            <v>173.8</v>
          </cell>
          <cell r="L5313">
            <v>0</v>
          </cell>
        </row>
        <row r="5314">
          <cell r="A5314" t="str">
            <v>915000002713</v>
          </cell>
          <cell r="B5314">
            <v>20</v>
          </cell>
          <cell r="C5314" t="str">
            <v>9150000013USD-651-27</v>
          </cell>
          <cell r="D5314" t="str">
            <v>Int. S/Prést. Vencidos Particulares Reestruc (Cuentas de Orden - Castigo de Inte</v>
          </cell>
          <cell r="E5314">
            <v>0</v>
          </cell>
          <cell r="F5314">
            <v>196.14</v>
          </cell>
          <cell r="G5314">
            <v>196.14</v>
          </cell>
          <cell r="H5314">
            <v>0</v>
          </cell>
          <cell r="I5314">
            <v>0</v>
          </cell>
          <cell r="J5314">
            <v>196.14</v>
          </cell>
          <cell r="K5314">
            <v>196.14</v>
          </cell>
          <cell r="L5314">
            <v>0</v>
          </cell>
        </row>
        <row r="5315">
          <cell r="A5315" t="str">
            <v>915000003113</v>
          </cell>
          <cell r="B5315">
            <v>20</v>
          </cell>
          <cell r="C5315" t="str">
            <v>9150000013USD-651-31</v>
          </cell>
          <cell r="D5315" t="str">
            <v>Int. S/Prést. Vencidos Particulares Reestruc (Cuentas de Orden - Castigo de Inte</v>
          </cell>
          <cell r="E5315">
            <v>50688.58</v>
          </cell>
          <cell r="F5315">
            <v>452.06</v>
          </cell>
          <cell r="G5315">
            <v>0</v>
          </cell>
          <cell r="H5315">
            <v>51140.639999999999</v>
          </cell>
          <cell r="I5315">
            <v>50688.58</v>
          </cell>
          <cell r="J5315">
            <v>452.06</v>
          </cell>
          <cell r="K5315">
            <v>0</v>
          </cell>
          <cell r="L5315">
            <v>51140.639999999999</v>
          </cell>
        </row>
        <row r="5316">
          <cell r="A5316" t="str">
            <v>915000004113</v>
          </cell>
          <cell r="B5316">
            <v>20</v>
          </cell>
          <cell r="C5316" t="str">
            <v>9150000013USD-651-41</v>
          </cell>
          <cell r="D5316" t="str">
            <v>Int. S/Prést. Vencidos Particulares Reestruc (Cuentas de Orden - Castigo de Inte</v>
          </cell>
          <cell r="E5316">
            <v>38719.42</v>
          </cell>
          <cell r="F5316">
            <v>547.33000000000004</v>
          </cell>
          <cell r="G5316">
            <v>0</v>
          </cell>
          <cell r="H5316">
            <v>39266.75</v>
          </cell>
          <cell r="I5316">
            <v>38719.42</v>
          </cell>
          <cell r="J5316">
            <v>547.33000000000004</v>
          </cell>
          <cell r="K5316">
            <v>0</v>
          </cell>
          <cell r="L5316">
            <v>39266.75</v>
          </cell>
        </row>
        <row r="5317">
          <cell r="A5317" t="str">
            <v>9150000014</v>
          </cell>
          <cell r="B5317">
            <v>14</v>
          </cell>
          <cell r="C5317" t="str">
            <v>9150000014 USD</v>
          </cell>
          <cell r="D5317" t="str">
            <v>Int. S/Prést. Vencidos Particulares Vivienda Reestruc.</v>
          </cell>
          <cell r="E5317">
            <v>10537.4</v>
          </cell>
          <cell r="F5317">
            <v>140.63999999999999</v>
          </cell>
          <cell r="G5317">
            <v>0</v>
          </cell>
          <cell r="H5317">
            <v>10678.04</v>
          </cell>
          <cell r="I5317">
            <v>10537.4</v>
          </cell>
          <cell r="J5317">
            <v>140.63999999999999</v>
          </cell>
          <cell r="K5317">
            <v>0</v>
          </cell>
          <cell r="L5317">
            <v>10678.04</v>
          </cell>
        </row>
        <row r="5318">
          <cell r="A5318" t="str">
            <v>915000002314</v>
          </cell>
          <cell r="B5318">
            <v>20</v>
          </cell>
          <cell r="C5318" t="str">
            <v>9150000014USD-651-23</v>
          </cell>
          <cell r="D5318" t="str">
            <v>Int. S/Prést. Vencidos Particulares Vivienda Reestruc. (Cuentas de Orden - Casti</v>
          </cell>
          <cell r="E5318">
            <v>10537.4</v>
          </cell>
          <cell r="F5318">
            <v>140.63999999999999</v>
          </cell>
          <cell r="G5318">
            <v>0</v>
          </cell>
          <cell r="H5318">
            <v>10678.04</v>
          </cell>
          <cell r="I5318">
            <v>10537.4</v>
          </cell>
          <cell r="J5318">
            <v>140.63999999999999</v>
          </cell>
          <cell r="K5318">
            <v>0</v>
          </cell>
          <cell r="L5318">
            <v>10678.04</v>
          </cell>
        </row>
        <row r="5319">
          <cell r="A5319" t="str">
            <v>916</v>
          </cell>
          <cell r="B5319">
            <v>3</v>
          </cell>
          <cell r="C5319">
            <v>916</v>
          </cell>
          <cell r="D5319" t="str">
            <v>CARTERA DE PRÉSTAMOS PIGNORADA</v>
          </cell>
          <cell r="I5319">
            <v>31937906.66</v>
          </cell>
          <cell r="J5319">
            <v>4594720.34</v>
          </cell>
          <cell r="K5319">
            <v>1959625.38</v>
          </cell>
          <cell r="L5319">
            <v>34573001.619999997</v>
          </cell>
        </row>
        <row r="5320">
          <cell r="A5320" t="str">
            <v>9160</v>
          </cell>
          <cell r="B5320">
            <v>4</v>
          </cell>
          <cell r="C5320">
            <v>9160</v>
          </cell>
          <cell r="D5320" t="str">
            <v>CARTERA DE PRÉSTAMOS PIGNORADA</v>
          </cell>
          <cell r="I5320">
            <v>31937906.66</v>
          </cell>
          <cell r="J5320">
            <v>4594720.34</v>
          </cell>
          <cell r="K5320">
            <v>1959625.38</v>
          </cell>
          <cell r="L5320">
            <v>34573001.619999997</v>
          </cell>
        </row>
        <row r="5321">
          <cell r="A5321" t="str">
            <v>916002</v>
          </cell>
          <cell r="B5321">
            <v>6</v>
          </cell>
          <cell r="C5321">
            <v>916002</v>
          </cell>
          <cell r="D5321" t="str">
            <v>A FAVOR DEL BMI</v>
          </cell>
          <cell r="I5321">
            <v>31937906.66</v>
          </cell>
          <cell r="J5321">
            <v>4594720.34</v>
          </cell>
          <cell r="K5321">
            <v>1959625.38</v>
          </cell>
          <cell r="L5321">
            <v>34573001.619999997</v>
          </cell>
        </row>
        <row r="5322">
          <cell r="A5322" t="str">
            <v>91600200 U</v>
          </cell>
          <cell r="B5322">
            <v>12</v>
          </cell>
          <cell r="C5322" t="str">
            <v>91600200 USD</v>
          </cell>
          <cell r="D5322" t="str">
            <v>A FAVOR DEL BMI</v>
          </cell>
          <cell r="E5322">
            <v>31937906.66</v>
          </cell>
          <cell r="F5322">
            <v>4594720.34</v>
          </cell>
          <cell r="G5322">
            <v>1959625.38</v>
          </cell>
          <cell r="H5322">
            <v>34573001.619999997</v>
          </cell>
          <cell r="I5322">
            <v>31937906.66</v>
          </cell>
          <cell r="J5322">
            <v>4594720.34</v>
          </cell>
          <cell r="K5322">
            <v>1959625.38</v>
          </cell>
          <cell r="L5322">
            <v>34573001.619999997</v>
          </cell>
        </row>
        <row r="5323">
          <cell r="A5323" t="str">
            <v>9160020000</v>
          </cell>
          <cell r="B5323">
            <v>18</v>
          </cell>
          <cell r="C5323" t="str">
            <v>91600200USD-653-00</v>
          </cell>
          <cell r="D5323" t="str">
            <v>A FAVOR DEL BMI (Cuentas de Orden - Cartera Pignorada)</v>
          </cell>
          <cell r="E5323">
            <v>31937906.66</v>
          </cell>
          <cell r="F5323">
            <v>4594720.34</v>
          </cell>
          <cell r="G5323">
            <v>1959625.38</v>
          </cell>
          <cell r="H5323">
            <v>34573001.619999997</v>
          </cell>
          <cell r="I5323">
            <v>31937906.66</v>
          </cell>
          <cell r="J5323">
            <v>4594720.34</v>
          </cell>
          <cell r="K5323">
            <v>1959625.38</v>
          </cell>
          <cell r="L5323">
            <v>34573001.619999997</v>
          </cell>
        </row>
        <row r="5324">
          <cell r="A5324" t="str">
            <v>92</v>
          </cell>
          <cell r="B5324">
            <v>2</v>
          </cell>
          <cell r="C5324">
            <v>92</v>
          </cell>
          <cell r="D5324" t="str">
            <v>EXISTENCIAS EN LA BÓVEDA</v>
          </cell>
          <cell r="I5324">
            <v>602192547.30999994</v>
          </cell>
          <cell r="J5324">
            <v>307167119.68000001</v>
          </cell>
          <cell r="K5324">
            <v>21713993.390000001</v>
          </cell>
          <cell r="L5324">
            <v>887645673.60000002</v>
          </cell>
        </row>
        <row r="5325">
          <cell r="A5325" t="str">
            <v>921</v>
          </cell>
          <cell r="B5325">
            <v>3</v>
          </cell>
          <cell r="C5325">
            <v>921</v>
          </cell>
          <cell r="D5325" t="str">
            <v>DOCUMENTOS DE PRESTAMOS Y CRÉDITOS</v>
          </cell>
          <cell r="I5325">
            <v>473471273.73000002</v>
          </cell>
          <cell r="J5325">
            <v>304512611.08999997</v>
          </cell>
          <cell r="K5325">
            <v>16994905.699999999</v>
          </cell>
          <cell r="L5325">
            <v>760988979.12</v>
          </cell>
        </row>
        <row r="5326">
          <cell r="A5326" t="str">
            <v>9210</v>
          </cell>
          <cell r="B5326">
            <v>4</v>
          </cell>
          <cell r="C5326">
            <v>9210</v>
          </cell>
          <cell r="D5326" t="str">
            <v>DOCUMENTOS DE PRESTAMOS Y CRÉDITOS</v>
          </cell>
          <cell r="I5326">
            <v>473471273.73000002</v>
          </cell>
          <cell r="J5326">
            <v>304512611.08999997</v>
          </cell>
          <cell r="K5326">
            <v>16994905.699999999</v>
          </cell>
          <cell r="L5326">
            <v>760988979.12</v>
          </cell>
        </row>
        <row r="5327">
          <cell r="A5327" t="str">
            <v>9210</v>
          </cell>
          <cell r="B5327">
            <v>4</v>
          </cell>
          <cell r="C5327">
            <v>9210</v>
          </cell>
          <cell r="D5327" t="str">
            <v>DOCUMENTOS DE PRESTAMOS Y CRÉDITOS</v>
          </cell>
          <cell r="I5327">
            <v>473471273.73000002</v>
          </cell>
          <cell r="J5327">
            <v>304512611.08999997</v>
          </cell>
          <cell r="K5327">
            <v>16994905.699999999</v>
          </cell>
          <cell r="L5327">
            <v>760988979.12</v>
          </cell>
        </row>
        <row r="5328">
          <cell r="A5328" t="str">
            <v>92100001 U</v>
          </cell>
          <cell r="B5328">
            <v>12</v>
          </cell>
          <cell r="C5328" t="str">
            <v>92100001 USD</v>
          </cell>
          <cell r="D5328" t="str">
            <v>Con hipoteca</v>
          </cell>
          <cell r="E5328">
            <v>426211669.10000002</v>
          </cell>
          <cell r="F5328">
            <v>4253604.0999999996</v>
          </cell>
          <cell r="G5328">
            <v>3582023.24</v>
          </cell>
          <cell r="H5328">
            <v>426883249.95999998</v>
          </cell>
          <cell r="I5328">
            <v>426211669.10000002</v>
          </cell>
          <cell r="J5328">
            <v>4253604.0999999996</v>
          </cell>
          <cell r="K5328">
            <v>3582023.24</v>
          </cell>
          <cell r="L5328">
            <v>426883249.95999998</v>
          </cell>
        </row>
        <row r="5329">
          <cell r="A5329" t="str">
            <v>9210000101</v>
          </cell>
          <cell r="B5329">
            <v>18</v>
          </cell>
          <cell r="C5329" t="str">
            <v>92100001USD-271-01</v>
          </cell>
          <cell r="D5329" t="str">
            <v>Con hipoteca (Ctas. Conting/Orden - Otros)</v>
          </cell>
          <cell r="E5329">
            <v>2490959.62</v>
          </cell>
          <cell r="F5329">
            <v>0</v>
          </cell>
          <cell r="G5329">
            <v>7500</v>
          </cell>
          <cell r="H5329">
            <v>2483459.62</v>
          </cell>
          <cell r="I5329">
            <v>2490959.62</v>
          </cell>
          <cell r="J5329">
            <v>0</v>
          </cell>
          <cell r="K5329">
            <v>7500</v>
          </cell>
          <cell r="L5329">
            <v>2483459.62</v>
          </cell>
        </row>
        <row r="5330">
          <cell r="A5330" t="str">
            <v>9210000102</v>
          </cell>
          <cell r="B5330">
            <v>18</v>
          </cell>
          <cell r="C5330" t="str">
            <v>92100001USD-271-02</v>
          </cell>
          <cell r="D5330" t="str">
            <v>Con hipoteca (Ctas. Conting/Orden - Otros)</v>
          </cell>
          <cell r="E5330">
            <v>34506724.409999996</v>
          </cell>
          <cell r="F5330">
            <v>0</v>
          </cell>
          <cell r="G5330">
            <v>535926</v>
          </cell>
          <cell r="H5330">
            <v>33970798.409999996</v>
          </cell>
          <cell r="I5330">
            <v>34506724.409999996</v>
          </cell>
          <cell r="J5330">
            <v>0</v>
          </cell>
          <cell r="K5330">
            <v>535926</v>
          </cell>
          <cell r="L5330">
            <v>33970798.409999996</v>
          </cell>
        </row>
        <row r="5331">
          <cell r="A5331" t="str">
            <v>9210000103</v>
          </cell>
          <cell r="B5331">
            <v>18</v>
          </cell>
          <cell r="C5331" t="str">
            <v>92100001USD-271-03</v>
          </cell>
          <cell r="D5331" t="str">
            <v>Con hipoteca (Ctas. Conting/Orden - Otros)</v>
          </cell>
          <cell r="E5331">
            <v>37015747.490000002</v>
          </cell>
          <cell r="F5331">
            <v>30144.15</v>
          </cell>
          <cell r="G5331">
            <v>0</v>
          </cell>
          <cell r="H5331">
            <v>37045891.640000001</v>
          </cell>
          <cell r="I5331">
            <v>37015747.490000002</v>
          </cell>
          <cell r="J5331">
            <v>30144.15</v>
          </cell>
          <cell r="K5331">
            <v>0</v>
          </cell>
          <cell r="L5331">
            <v>37045891.640000001</v>
          </cell>
        </row>
        <row r="5332">
          <cell r="A5332" t="str">
            <v>9210000104</v>
          </cell>
          <cell r="B5332">
            <v>18</v>
          </cell>
          <cell r="C5332" t="str">
            <v>92100001USD-271-04</v>
          </cell>
          <cell r="D5332" t="str">
            <v>Con hipoteca (Ctas. Conting/Orden - Otros)</v>
          </cell>
          <cell r="E5332">
            <v>8733648.9499999993</v>
          </cell>
          <cell r="F5332">
            <v>0</v>
          </cell>
          <cell r="G5332">
            <v>500747.28</v>
          </cell>
          <cell r="H5332">
            <v>8232901.6699999999</v>
          </cell>
          <cell r="I5332">
            <v>8733648.9499999993</v>
          </cell>
          <cell r="J5332">
            <v>0</v>
          </cell>
          <cell r="K5332">
            <v>500747.28</v>
          </cell>
          <cell r="L5332">
            <v>8232901.6699999999</v>
          </cell>
        </row>
        <row r="5333">
          <cell r="A5333" t="str">
            <v>9210000105</v>
          </cell>
          <cell r="B5333">
            <v>18</v>
          </cell>
          <cell r="C5333" t="str">
            <v>92100001USD-271-05</v>
          </cell>
          <cell r="D5333" t="str">
            <v>Con hipoteca (Ctas. Conting/Orden - Otros)</v>
          </cell>
          <cell r="E5333">
            <v>3307218.19</v>
          </cell>
          <cell r="F5333">
            <v>117400</v>
          </cell>
          <cell r="G5333">
            <v>0</v>
          </cell>
          <cell r="H5333">
            <v>3424618.19</v>
          </cell>
          <cell r="I5333">
            <v>3307218.19</v>
          </cell>
          <cell r="J5333">
            <v>117400</v>
          </cell>
          <cell r="K5333">
            <v>0</v>
          </cell>
          <cell r="L5333">
            <v>3424618.19</v>
          </cell>
        </row>
        <row r="5334">
          <cell r="A5334" t="str">
            <v>9210000107</v>
          </cell>
          <cell r="B5334">
            <v>18</v>
          </cell>
          <cell r="C5334" t="str">
            <v>92100001USD-271-07</v>
          </cell>
          <cell r="D5334" t="str">
            <v>Con hipoteca (Ctas. Conting/Orden - Otros)</v>
          </cell>
          <cell r="E5334">
            <v>19995734.809999999</v>
          </cell>
          <cell r="F5334">
            <v>0</v>
          </cell>
          <cell r="G5334">
            <v>218187.95</v>
          </cell>
          <cell r="H5334">
            <v>19777546.859999999</v>
          </cell>
          <cell r="I5334">
            <v>19995734.809999999</v>
          </cell>
          <cell r="J5334">
            <v>0</v>
          </cell>
          <cell r="K5334">
            <v>218187.95</v>
          </cell>
          <cell r="L5334">
            <v>19777546.859999999</v>
          </cell>
        </row>
        <row r="5335">
          <cell r="A5335" t="str">
            <v>9210000108</v>
          </cell>
          <cell r="B5335">
            <v>18</v>
          </cell>
          <cell r="C5335" t="str">
            <v>92100001USD-271-08</v>
          </cell>
          <cell r="D5335" t="str">
            <v>Con hipoteca (Ctas. Conting/Orden - Otros)</v>
          </cell>
          <cell r="E5335">
            <v>7254072.2699999996</v>
          </cell>
          <cell r="F5335">
            <v>88000</v>
          </cell>
          <cell r="G5335">
            <v>0</v>
          </cell>
          <cell r="H5335">
            <v>7342072.2699999996</v>
          </cell>
          <cell r="I5335">
            <v>7254072.2699999996</v>
          </cell>
          <cell r="J5335">
            <v>88000</v>
          </cell>
          <cell r="K5335">
            <v>0</v>
          </cell>
          <cell r="L5335">
            <v>7342072.2699999996</v>
          </cell>
        </row>
        <row r="5336">
          <cell r="A5336" t="str">
            <v>9210000110</v>
          </cell>
          <cell r="B5336">
            <v>18</v>
          </cell>
          <cell r="C5336" t="str">
            <v>92100001USD-271-10</v>
          </cell>
          <cell r="D5336" t="str">
            <v>Con hipoteca (Ctas. Conting/Orden - Otros)</v>
          </cell>
          <cell r="E5336">
            <v>10536792.32</v>
          </cell>
          <cell r="F5336">
            <v>0</v>
          </cell>
          <cell r="G5336">
            <v>99000</v>
          </cell>
          <cell r="H5336">
            <v>10437792.32</v>
          </cell>
          <cell r="I5336">
            <v>10536792.32</v>
          </cell>
          <cell r="J5336">
            <v>0</v>
          </cell>
          <cell r="K5336">
            <v>99000</v>
          </cell>
          <cell r="L5336">
            <v>10437792.32</v>
          </cell>
        </row>
        <row r="5337">
          <cell r="A5337" t="str">
            <v>9210000111</v>
          </cell>
          <cell r="B5337">
            <v>18</v>
          </cell>
          <cell r="C5337" t="str">
            <v>92100001USD-271-11</v>
          </cell>
          <cell r="D5337" t="str">
            <v>Con hipoteca (Ctas. Conting/Orden - Otros)</v>
          </cell>
          <cell r="E5337">
            <v>13885737.51</v>
          </cell>
          <cell r="F5337">
            <v>0</v>
          </cell>
          <cell r="G5337">
            <v>304000</v>
          </cell>
          <cell r="H5337">
            <v>13581737.51</v>
          </cell>
          <cell r="I5337">
            <v>13885737.51</v>
          </cell>
          <cell r="J5337">
            <v>0</v>
          </cell>
          <cell r="K5337">
            <v>304000</v>
          </cell>
          <cell r="L5337">
            <v>13581737.51</v>
          </cell>
        </row>
        <row r="5338">
          <cell r="A5338" t="str">
            <v>9210000112</v>
          </cell>
          <cell r="B5338">
            <v>18</v>
          </cell>
          <cell r="C5338" t="str">
            <v>92100001USD-271-12</v>
          </cell>
          <cell r="D5338" t="str">
            <v>Con hipoteca (Ctas. Conting/Orden - Otros)</v>
          </cell>
          <cell r="E5338">
            <v>13485983.359999999</v>
          </cell>
          <cell r="F5338">
            <v>580900</v>
          </cell>
          <cell r="G5338">
            <v>0</v>
          </cell>
          <cell r="H5338">
            <v>14066883.359999999</v>
          </cell>
          <cell r="I5338">
            <v>13485983.359999999</v>
          </cell>
          <cell r="J5338">
            <v>580900</v>
          </cell>
          <cell r="K5338">
            <v>0</v>
          </cell>
          <cell r="L5338">
            <v>14066883.359999999</v>
          </cell>
        </row>
        <row r="5339">
          <cell r="A5339" t="str">
            <v>9210000113</v>
          </cell>
          <cell r="B5339">
            <v>18</v>
          </cell>
          <cell r="C5339" t="str">
            <v>92100001USD-271-13</v>
          </cell>
          <cell r="D5339" t="str">
            <v>Con hipoteca (Ctas. Conting/Orden - Otros)</v>
          </cell>
          <cell r="E5339">
            <v>8095485.0800000001</v>
          </cell>
          <cell r="F5339">
            <v>0</v>
          </cell>
          <cell r="G5339">
            <v>224500</v>
          </cell>
          <cell r="H5339">
            <v>7870985.0800000001</v>
          </cell>
          <cell r="I5339">
            <v>8095485.0800000001</v>
          </cell>
          <cell r="J5339">
            <v>0</v>
          </cell>
          <cell r="K5339">
            <v>224500</v>
          </cell>
          <cell r="L5339">
            <v>7870985.0800000001</v>
          </cell>
        </row>
        <row r="5340">
          <cell r="A5340" t="str">
            <v>9210000117</v>
          </cell>
          <cell r="B5340">
            <v>18</v>
          </cell>
          <cell r="C5340" t="str">
            <v>92100001USD-271-17</v>
          </cell>
          <cell r="D5340" t="str">
            <v>Con hipoteca (Ctas. Conting/Orden - Otros)</v>
          </cell>
          <cell r="E5340">
            <v>9005964.9100000001</v>
          </cell>
          <cell r="F5340">
            <v>143380</v>
          </cell>
          <cell r="G5340">
            <v>0</v>
          </cell>
          <cell r="H5340">
            <v>9149344.9100000001</v>
          </cell>
          <cell r="I5340">
            <v>9005964.9100000001</v>
          </cell>
          <cell r="J5340">
            <v>143380</v>
          </cell>
          <cell r="K5340">
            <v>0</v>
          </cell>
          <cell r="L5340">
            <v>9149344.9100000001</v>
          </cell>
        </row>
        <row r="5341">
          <cell r="A5341" t="str">
            <v>9210000118</v>
          </cell>
          <cell r="B5341">
            <v>18</v>
          </cell>
          <cell r="C5341" t="str">
            <v>92100001USD-271-18</v>
          </cell>
          <cell r="D5341" t="str">
            <v>Con hipoteca (Ctas. Conting/Orden - Otros)</v>
          </cell>
          <cell r="E5341">
            <v>5880700.8799999999</v>
          </cell>
          <cell r="F5341">
            <v>0</v>
          </cell>
          <cell r="G5341">
            <v>4500</v>
          </cell>
          <cell r="H5341">
            <v>5876200.8799999999</v>
          </cell>
          <cell r="I5341">
            <v>5880700.8799999999</v>
          </cell>
          <cell r="J5341">
            <v>0</v>
          </cell>
          <cell r="K5341">
            <v>4500</v>
          </cell>
          <cell r="L5341">
            <v>5876200.8799999999</v>
          </cell>
        </row>
        <row r="5342">
          <cell r="A5342" t="str">
            <v>9210000119</v>
          </cell>
          <cell r="B5342">
            <v>18</v>
          </cell>
          <cell r="C5342" t="str">
            <v>92100001USD-271-19</v>
          </cell>
          <cell r="D5342" t="str">
            <v>Con hipoteca (Ctas. Conting/Orden - Otros)</v>
          </cell>
          <cell r="E5342">
            <v>6801558.6699999999</v>
          </cell>
          <cell r="F5342">
            <v>0</v>
          </cell>
          <cell r="G5342">
            <v>103300</v>
          </cell>
          <cell r="H5342">
            <v>6698258.6699999999</v>
          </cell>
          <cell r="I5342">
            <v>6801558.6699999999</v>
          </cell>
          <cell r="J5342">
            <v>0</v>
          </cell>
          <cell r="K5342">
            <v>103300</v>
          </cell>
          <cell r="L5342">
            <v>6698258.6699999999</v>
          </cell>
        </row>
        <row r="5343">
          <cell r="A5343" t="str">
            <v>9210000122</v>
          </cell>
          <cell r="B5343">
            <v>18</v>
          </cell>
          <cell r="C5343" t="str">
            <v>92100001USD-271-22</v>
          </cell>
          <cell r="D5343" t="str">
            <v>Con hipoteca (Ctas. Conting/Orden - Otros)</v>
          </cell>
          <cell r="E5343">
            <v>8068705.0199999996</v>
          </cell>
          <cell r="F5343">
            <v>0</v>
          </cell>
          <cell r="G5343">
            <v>35700</v>
          </cell>
          <cell r="H5343">
            <v>8033005.0199999996</v>
          </cell>
          <cell r="I5343">
            <v>8068705.0199999996</v>
          </cell>
          <cell r="J5343">
            <v>0</v>
          </cell>
          <cell r="K5343">
            <v>35700</v>
          </cell>
          <cell r="L5343">
            <v>8033005.0199999996</v>
          </cell>
        </row>
        <row r="5344">
          <cell r="A5344" t="str">
            <v>9210000123</v>
          </cell>
          <cell r="B5344">
            <v>18</v>
          </cell>
          <cell r="C5344" t="str">
            <v>92100001USD-271-23</v>
          </cell>
          <cell r="D5344" t="str">
            <v>Con hipoteca (Ctas. Conting/Orden - Otros)</v>
          </cell>
          <cell r="E5344">
            <v>8558795.3499999996</v>
          </cell>
          <cell r="F5344">
            <v>0</v>
          </cell>
          <cell r="G5344">
            <v>15413.21</v>
          </cell>
          <cell r="H5344">
            <v>8543382.1400000006</v>
          </cell>
          <cell r="I5344">
            <v>8558795.3499999996</v>
          </cell>
          <cell r="J5344">
            <v>0</v>
          </cell>
          <cell r="K5344">
            <v>15413.21</v>
          </cell>
          <cell r="L5344">
            <v>8543382.1400000006</v>
          </cell>
        </row>
        <row r="5345">
          <cell r="A5345" t="str">
            <v>9210000124</v>
          </cell>
          <cell r="B5345">
            <v>18</v>
          </cell>
          <cell r="C5345" t="str">
            <v>92100001USD-271-24</v>
          </cell>
          <cell r="D5345" t="str">
            <v>Con hipoteca (Ctas. Conting/Orden - Otros)</v>
          </cell>
          <cell r="E5345">
            <v>6880844.8300000001</v>
          </cell>
          <cell r="F5345">
            <v>0</v>
          </cell>
          <cell r="G5345">
            <v>2000</v>
          </cell>
          <cell r="H5345">
            <v>6878844.8300000001</v>
          </cell>
          <cell r="I5345">
            <v>6880844.8300000001</v>
          </cell>
          <cell r="J5345">
            <v>0</v>
          </cell>
          <cell r="K5345">
            <v>2000</v>
          </cell>
          <cell r="L5345">
            <v>6878844.8300000001</v>
          </cell>
        </row>
        <row r="5346">
          <cell r="A5346" t="str">
            <v>9210000125</v>
          </cell>
          <cell r="B5346">
            <v>18</v>
          </cell>
          <cell r="C5346" t="str">
            <v>92100001USD-271-25</v>
          </cell>
          <cell r="D5346" t="str">
            <v>Con hipoteca (Ctas. Conting/Orden - Otros)</v>
          </cell>
          <cell r="E5346">
            <v>1295152.8</v>
          </cell>
          <cell r="F5346">
            <v>0</v>
          </cell>
          <cell r="G5346">
            <v>118833.83</v>
          </cell>
          <cell r="H5346">
            <v>1176318.97</v>
          </cell>
          <cell r="I5346">
            <v>1295152.8</v>
          </cell>
          <cell r="J5346">
            <v>0</v>
          </cell>
          <cell r="K5346">
            <v>118833.83</v>
          </cell>
          <cell r="L5346">
            <v>1176318.97</v>
          </cell>
        </row>
        <row r="5347">
          <cell r="A5347" t="str">
            <v>9210000126</v>
          </cell>
          <cell r="B5347">
            <v>18</v>
          </cell>
          <cell r="C5347" t="str">
            <v>92100001USD-271-26</v>
          </cell>
          <cell r="D5347" t="str">
            <v>Con hipoteca (Ctas. Conting/Orden - Otros)</v>
          </cell>
          <cell r="E5347">
            <v>6768511.7000000002</v>
          </cell>
          <cell r="F5347">
            <v>0</v>
          </cell>
          <cell r="G5347">
            <v>296000</v>
          </cell>
          <cell r="H5347">
            <v>6472511.7000000002</v>
          </cell>
          <cell r="I5347">
            <v>6768511.7000000002</v>
          </cell>
          <cell r="J5347">
            <v>0</v>
          </cell>
          <cell r="K5347">
            <v>296000</v>
          </cell>
          <cell r="L5347">
            <v>6472511.7000000002</v>
          </cell>
        </row>
        <row r="5348">
          <cell r="A5348" t="str">
            <v>9210000127</v>
          </cell>
          <cell r="B5348">
            <v>18</v>
          </cell>
          <cell r="C5348" t="str">
            <v>92100001USD-271-27</v>
          </cell>
          <cell r="D5348" t="str">
            <v>Con hipoteca (Ctas. Conting/Orden - Otros)</v>
          </cell>
          <cell r="E5348">
            <v>3029179.33</v>
          </cell>
          <cell r="F5348">
            <v>228000</v>
          </cell>
          <cell r="G5348">
            <v>0</v>
          </cell>
          <cell r="H5348">
            <v>3257179.33</v>
          </cell>
          <cell r="I5348">
            <v>3029179.33</v>
          </cell>
          <cell r="J5348">
            <v>228000</v>
          </cell>
          <cell r="K5348">
            <v>0</v>
          </cell>
          <cell r="L5348">
            <v>3257179.33</v>
          </cell>
        </row>
        <row r="5349">
          <cell r="A5349" t="str">
            <v>9210000131</v>
          </cell>
          <cell r="B5349">
            <v>18</v>
          </cell>
          <cell r="C5349" t="str">
            <v>92100001USD-271-31</v>
          </cell>
          <cell r="D5349" t="str">
            <v>Con hipoteca (Ctas. Conting/Orden - Otros)</v>
          </cell>
          <cell r="E5349">
            <v>178545858.91</v>
          </cell>
          <cell r="F5349">
            <v>3065779.95</v>
          </cell>
          <cell r="G5349">
            <v>0</v>
          </cell>
          <cell r="H5349">
            <v>181611638.86000001</v>
          </cell>
          <cell r="I5349">
            <v>178545858.91</v>
          </cell>
          <cell r="J5349">
            <v>3065779.95</v>
          </cell>
          <cell r="K5349">
            <v>0</v>
          </cell>
          <cell r="L5349">
            <v>181611638.86000001</v>
          </cell>
        </row>
        <row r="5350">
          <cell r="A5350" t="str">
            <v>9210000141</v>
          </cell>
          <cell r="B5350">
            <v>18</v>
          </cell>
          <cell r="C5350" t="str">
            <v>92100001USD-271-41</v>
          </cell>
          <cell r="D5350" t="str">
            <v>Con hipoteca (Ctas. Conting/Orden - Otros)</v>
          </cell>
          <cell r="E5350">
            <v>32068292.690000001</v>
          </cell>
          <cell r="F5350">
            <v>0</v>
          </cell>
          <cell r="G5350">
            <v>1116414.97</v>
          </cell>
          <cell r="H5350">
            <v>30951877.719999999</v>
          </cell>
          <cell r="I5350">
            <v>32068292.690000001</v>
          </cell>
          <cell r="J5350">
            <v>0</v>
          </cell>
          <cell r="K5350">
            <v>1116414.97</v>
          </cell>
          <cell r="L5350">
            <v>30951877.719999999</v>
          </cell>
        </row>
        <row r="5351">
          <cell r="A5351" t="str">
            <v>92100006 U</v>
          </cell>
          <cell r="B5351">
            <v>12</v>
          </cell>
          <cell r="C5351" t="str">
            <v>92100006 USD</v>
          </cell>
          <cell r="D5351" t="str">
            <v>Mutuos sin garantía real (1)</v>
          </cell>
          <cell r="E5351">
            <v>47259604.630000003</v>
          </cell>
          <cell r="F5351">
            <v>300259006.99000001</v>
          </cell>
          <cell r="G5351">
            <v>13412882.460000001</v>
          </cell>
          <cell r="H5351">
            <v>334105729.16000003</v>
          </cell>
          <cell r="I5351">
            <v>47259604.630000003</v>
          </cell>
          <cell r="J5351">
            <v>300259006.99000001</v>
          </cell>
          <cell r="K5351">
            <v>13412882.460000001</v>
          </cell>
          <cell r="L5351">
            <v>334105729.16000003</v>
          </cell>
        </row>
        <row r="5352">
          <cell r="A5352" t="str">
            <v>9210000601</v>
          </cell>
          <cell r="B5352">
            <v>18</v>
          </cell>
          <cell r="C5352" t="str">
            <v>92100006USD-271-01</v>
          </cell>
          <cell r="D5352" t="str">
            <v>Mutuos sin garantía real (1) (Ctas. Conting/Orden - Otros)</v>
          </cell>
          <cell r="E5352">
            <v>3612201.54</v>
          </cell>
          <cell r="F5352">
            <v>0</v>
          </cell>
          <cell r="G5352">
            <v>3612201.54</v>
          </cell>
          <cell r="H5352">
            <v>0</v>
          </cell>
          <cell r="I5352">
            <v>3612201.54</v>
          </cell>
          <cell r="J5352">
            <v>0</v>
          </cell>
          <cell r="K5352">
            <v>3612201.54</v>
          </cell>
          <cell r="L5352">
            <v>0</v>
          </cell>
        </row>
        <row r="5353">
          <cell r="A5353" t="str">
            <v>9210000602</v>
          </cell>
          <cell r="B5353">
            <v>18</v>
          </cell>
          <cell r="C5353" t="str">
            <v>92100006USD-271-02</v>
          </cell>
          <cell r="D5353" t="str">
            <v>Mutuos sin garantía real (1) (Ctas. Conting/Orden - Otros)</v>
          </cell>
          <cell r="E5353">
            <v>3936552.82</v>
          </cell>
          <cell r="F5353">
            <v>7920681.4100000001</v>
          </cell>
          <cell r="G5353">
            <v>0</v>
          </cell>
          <cell r="H5353">
            <v>11857234.23</v>
          </cell>
          <cell r="I5353">
            <v>3936552.82</v>
          </cell>
          <cell r="J5353">
            <v>7920681.4100000001</v>
          </cell>
          <cell r="K5353">
            <v>0</v>
          </cell>
          <cell r="L5353">
            <v>11857234.23</v>
          </cell>
        </row>
        <row r="5354">
          <cell r="A5354" t="str">
            <v>9210000603</v>
          </cell>
          <cell r="B5354">
            <v>18</v>
          </cell>
          <cell r="C5354" t="str">
            <v>92100006USD-271-03</v>
          </cell>
          <cell r="D5354" t="str">
            <v>Mutuos sin garantía real (1) (Ctas. Conting/Orden - Otros)</v>
          </cell>
          <cell r="E5354">
            <v>4576385.4400000004</v>
          </cell>
          <cell r="F5354">
            <v>11831623.390000001</v>
          </cell>
          <cell r="G5354">
            <v>0</v>
          </cell>
          <cell r="H5354">
            <v>16408008.83</v>
          </cell>
          <cell r="I5354">
            <v>4576385.4400000004</v>
          </cell>
          <cell r="J5354">
            <v>11831623.390000001</v>
          </cell>
          <cell r="K5354">
            <v>0</v>
          </cell>
          <cell r="L5354">
            <v>16408008.83</v>
          </cell>
        </row>
        <row r="5355">
          <cell r="A5355" t="str">
            <v>9210000604</v>
          </cell>
          <cell r="B5355">
            <v>18</v>
          </cell>
          <cell r="C5355" t="str">
            <v>92100006USD-271-04</v>
          </cell>
          <cell r="D5355" t="str">
            <v>Mutuos sin garantía real (1) (Ctas. Conting/Orden - Otros)</v>
          </cell>
          <cell r="E5355">
            <v>4427315.68</v>
          </cell>
          <cell r="F5355">
            <v>997218.54</v>
          </cell>
          <cell r="G5355">
            <v>0</v>
          </cell>
          <cell r="H5355">
            <v>5424534.2199999997</v>
          </cell>
          <cell r="I5355">
            <v>4427315.68</v>
          </cell>
          <cell r="J5355">
            <v>997218.54</v>
          </cell>
          <cell r="K5355">
            <v>0</v>
          </cell>
          <cell r="L5355">
            <v>5424534.2199999997</v>
          </cell>
        </row>
        <row r="5356">
          <cell r="A5356" t="str">
            <v>9210000605</v>
          </cell>
          <cell r="B5356">
            <v>18</v>
          </cell>
          <cell r="C5356" t="str">
            <v>92100006USD-271-05</v>
          </cell>
          <cell r="D5356" t="str">
            <v>Mutuos sin garantía real (1) (Ctas. Conting/Orden - Otros)</v>
          </cell>
          <cell r="E5356">
            <v>1530649.17</v>
          </cell>
          <cell r="F5356">
            <v>1158625.8999999999</v>
          </cell>
          <cell r="G5356">
            <v>0.01</v>
          </cell>
          <cell r="H5356">
            <v>2689275.06</v>
          </cell>
          <cell r="I5356">
            <v>1530649.17</v>
          </cell>
          <cell r="J5356">
            <v>1158625.8999999999</v>
          </cell>
          <cell r="K5356">
            <v>0.01</v>
          </cell>
          <cell r="L5356">
            <v>2689275.06</v>
          </cell>
        </row>
        <row r="5357">
          <cell r="A5357" t="str">
            <v>9210000606</v>
          </cell>
          <cell r="B5357">
            <v>18</v>
          </cell>
          <cell r="C5357" t="str">
            <v>92100006USD-271-06</v>
          </cell>
          <cell r="D5357" t="str">
            <v>Mutuos sin garantía real (1) (Ctas. Conting/Orden - Otros)</v>
          </cell>
          <cell r="E5357">
            <v>5988350.2800000003</v>
          </cell>
          <cell r="F5357">
            <v>0.01</v>
          </cell>
          <cell r="G5357">
            <v>5988350.2800000003</v>
          </cell>
          <cell r="H5357">
            <v>0.01</v>
          </cell>
          <cell r="I5357">
            <v>5988350.2800000003</v>
          </cell>
          <cell r="J5357">
            <v>0.01</v>
          </cell>
          <cell r="K5357">
            <v>5988350.2800000003</v>
          </cell>
          <cell r="L5357">
            <v>0.01</v>
          </cell>
        </row>
        <row r="5358">
          <cell r="A5358" t="str">
            <v>9210000607</v>
          </cell>
          <cell r="B5358">
            <v>18</v>
          </cell>
          <cell r="C5358" t="str">
            <v>92100006USD-271-07</v>
          </cell>
          <cell r="D5358" t="str">
            <v>Mutuos sin garantía real (1) (Ctas. Conting/Orden - Otros)</v>
          </cell>
          <cell r="E5358">
            <v>4482165.3499999996</v>
          </cell>
          <cell r="F5358">
            <v>8636032.6699999999</v>
          </cell>
          <cell r="G5358">
            <v>0</v>
          </cell>
          <cell r="H5358">
            <v>13118198.02</v>
          </cell>
          <cell r="I5358">
            <v>4482165.3499999996</v>
          </cell>
          <cell r="J5358">
            <v>8636032.6699999999</v>
          </cell>
          <cell r="K5358">
            <v>0</v>
          </cell>
          <cell r="L5358">
            <v>13118198.02</v>
          </cell>
        </row>
        <row r="5359">
          <cell r="A5359" t="str">
            <v>9210000608</v>
          </cell>
          <cell r="B5359">
            <v>18</v>
          </cell>
          <cell r="C5359" t="str">
            <v>92100006USD-271-08</v>
          </cell>
          <cell r="D5359" t="str">
            <v>Mutuos sin garantía real (1) (Ctas. Conting/Orden - Otros)</v>
          </cell>
          <cell r="E5359">
            <v>3793773.78</v>
          </cell>
          <cell r="F5359">
            <v>609368.78</v>
          </cell>
          <cell r="G5359">
            <v>0</v>
          </cell>
          <cell r="H5359">
            <v>4403142.5599999996</v>
          </cell>
          <cell r="I5359">
            <v>3793773.78</v>
          </cell>
          <cell r="J5359">
            <v>609368.78</v>
          </cell>
          <cell r="K5359">
            <v>0</v>
          </cell>
          <cell r="L5359">
            <v>4403142.5599999996</v>
          </cell>
        </row>
        <row r="5360">
          <cell r="A5360" t="str">
            <v>9210000610</v>
          </cell>
          <cell r="B5360">
            <v>18</v>
          </cell>
          <cell r="C5360" t="str">
            <v>92100006USD-271-10</v>
          </cell>
          <cell r="D5360" t="str">
            <v>Mutuos sin garantía real (1) (Ctas. Conting/Orden - Otros)</v>
          </cell>
          <cell r="E5360">
            <v>2051802.04</v>
          </cell>
          <cell r="F5360">
            <v>1492524.51</v>
          </cell>
          <cell r="G5360">
            <v>0</v>
          </cell>
          <cell r="H5360">
            <v>3544326.55</v>
          </cell>
          <cell r="I5360">
            <v>2051802.04</v>
          </cell>
          <cell r="J5360">
            <v>1492524.51</v>
          </cell>
          <cell r="K5360">
            <v>0</v>
          </cell>
          <cell r="L5360">
            <v>3544326.55</v>
          </cell>
        </row>
        <row r="5361">
          <cell r="A5361" t="str">
            <v>9210000611</v>
          </cell>
          <cell r="B5361">
            <v>18</v>
          </cell>
          <cell r="C5361" t="str">
            <v>92100006USD-271-11</v>
          </cell>
          <cell r="D5361" t="str">
            <v>Mutuos sin garantía real (1) (Ctas. Conting/Orden - Otros)</v>
          </cell>
          <cell r="E5361">
            <v>2001915.46</v>
          </cell>
          <cell r="F5361">
            <v>2585565.3199999998</v>
          </cell>
          <cell r="G5361">
            <v>0</v>
          </cell>
          <cell r="H5361">
            <v>4587480.78</v>
          </cell>
          <cell r="I5361">
            <v>2001915.46</v>
          </cell>
          <cell r="J5361">
            <v>2585565.3199999998</v>
          </cell>
          <cell r="K5361">
            <v>0</v>
          </cell>
          <cell r="L5361">
            <v>4587480.78</v>
          </cell>
        </row>
        <row r="5362">
          <cell r="A5362" t="str">
            <v>9210000612</v>
          </cell>
          <cell r="B5362">
            <v>18</v>
          </cell>
          <cell r="C5362" t="str">
            <v>92100006USD-271-12</v>
          </cell>
          <cell r="D5362" t="str">
            <v>Mutuos sin garantía real (1) (Ctas. Conting/Orden - Otros)</v>
          </cell>
          <cell r="E5362">
            <v>2302881.21</v>
          </cell>
          <cell r="F5362">
            <v>6984693.8099999996</v>
          </cell>
          <cell r="G5362">
            <v>0</v>
          </cell>
          <cell r="H5362">
            <v>9287575.0199999996</v>
          </cell>
          <cell r="I5362">
            <v>2302881.21</v>
          </cell>
          <cell r="J5362">
            <v>6984693.8099999996</v>
          </cell>
          <cell r="K5362">
            <v>0</v>
          </cell>
          <cell r="L5362">
            <v>9287575.0199999996</v>
          </cell>
        </row>
        <row r="5363">
          <cell r="A5363" t="str">
            <v>9210000613</v>
          </cell>
          <cell r="B5363">
            <v>18</v>
          </cell>
          <cell r="C5363" t="str">
            <v>92100006USD-271-13</v>
          </cell>
          <cell r="D5363" t="str">
            <v>Mutuos sin garantía real (1) (Ctas. Conting/Orden - Otros)</v>
          </cell>
          <cell r="E5363">
            <v>1891964.65</v>
          </cell>
          <cell r="F5363">
            <v>3246220.28</v>
          </cell>
          <cell r="G5363">
            <v>0</v>
          </cell>
          <cell r="H5363">
            <v>5138184.93</v>
          </cell>
          <cell r="I5363">
            <v>1891964.65</v>
          </cell>
          <cell r="J5363">
            <v>3246220.28</v>
          </cell>
          <cell r="K5363">
            <v>0</v>
          </cell>
          <cell r="L5363">
            <v>5138184.93</v>
          </cell>
        </row>
        <row r="5364">
          <cell r="A5364" t="str">
            <v>9210000614</v>
          </cell>
          <cell r="B5364">
            <v>18</v>
          </cell>
          <cell r="C5364" t="str">
            <v>92100006USD-271-14</v>
          </cell>
          <cell r="D5364" t="str">
            <v>Mutuos sin garantía real (1) (Ctas. Conting/Orden - Otros)</v>
          </cell>
          <cell r="E5364">
            <v>1303899.8400000001</v>
          </cell>
          <cell r="F5364">
            <v>0</v>
          </cell>
          <cell r="G5364">
            <v>1303899.8400000001</v>
          </cell>
          <cell r="H5364">
            <v>0</v>
          </cell>
          <cell r="I5364">
            <v>1303899.8400000001</v>
          </cell>
          <cell r="J5364">
            <v>0</v>
          </cell>
          <cell r="K5364">
            <v>1303899.8400000001</v>
          </cell>
          <cell r="L5364">
            <v>0</v>
          </cell>
        </row>
        <row r="5365">
          <cell r="A5365" t="str">
            <v>9210000615</v>
          </cell>
          <cell r="B5365">
            <v>18</v>
          </cell>
          <cell r="C5365" t="str">
            <v>92100006USD-271-15</v>
          </cell>
          <cell r="D5365" t="str">
            <v>Mutuos sin garantía real (1) (Ctas. Conting/Orden - Otros)</v>
          </cell>
          <cell r="E5365">
            <v>1507157.54</v>
          </cell>
          <cell r="F5365">
            <v>0</v>
          </cell>
          <cell r="G5365">
            <v>1507157.54</v>
          </cell>
          <cell r="H5365">
            <v>0</v>
          </cell>
          <cell r="I5365">
            <v>1507157.54</v>
          </cell>
          <cell r="J5365">
            <v>0</v>
          </cell>
          <cell r="K5365">
            <v>1507157.54</v>
          </cell>
          <cell r="L5365">
            <v>0</v>
          </cell>
        </row>
        <row r="5366">
          <cell r="A5366" t="str">
            <v>9210000616</v>
          </cell>
          <cell r="B5366">
            <v>18</v>
          </cell>
          <cell r="C5366" t="str">
            <v>92100006USD-271-16</v>
          </cell>
          <cell r="D5366" t="str">
            <v>Mutuos sin garantía real (1) (Ctas. Conting/Orden - Otros)</v>
          </cell>
          <cell r="E5366">
            <v>670211.11</v>
          </cell>
          <cell r="F5366">
            <v>0</v>
          </cell>
          <cell r="G5366">
            <v>670211.11</v>
          </cell>
          <cell r="H5366">
            <v>0</v>
          </cell>
          <cell r="I5366">
            <v>670211.11</v>
          </cell>
          <cell r="J5366">
            <v>0</v>
          </cell>
          <cell r="K5366">
            <v>670211.11</v>
          </cell>
          <cell r="L5366">
            <v>0</v>
          </cell>
        </row>
        <row r="5367">
          <cell r="A5367" t="str">
            <v>9210000617</v>
          </cell>
          <cell r="B5367">
            <v>18</v>
          </cell>
          <cell r="C5367" t="str">
            <v>92100006USD-271-17</v>
          </cell>
          <cell r="D5367" t="str">
            <v>Mutuos sin garantía real (1) (Ctas. Conting/Orden - Otros)</v>
          </cell>
          <cell r="E5367">
            <v>830310.01</v>
          </cell>
          <cell r="F5367">
            <v>4420912.5199999996</v>
          </cell>
          <cell r="G5367">
            <v>0</v>
          </cell>
          <cell r="H5367">
            <v>5251222.53</v>
          </cell>
          <cell r="I5367">
            <v>830310.01</v>
          </cell>
          <cell r="J5367">
            <v>4420912.5199999996</v>
          </cell>
          <cell r="K5367">
            <v>0</v>
          </cell>
          <cell r="L5367">
            <v>5251222.53</v>
          </cell>
        </row>
        <row r="5368">
          <cell r="A5368" t="str">
            <v>9210000618</v>
          </cell>
          <cell r="B5368">
            <v>18</v>
          </cell>
          <cell r="C5368" t="str">
            <v>92100006USD-271-18</v>
          </cell>
          <cell r="D5368" t="str">
            <v>Mutuos sin garantía real (1) (Ctas. Conting/Orden - Otros)</v>
          </cell>
          <cell r="E5368">
            <v>1389559.71</v>
          </cell>
          <cell r="F5368">
            <v>1546521.28</v>
          </cell>
          <cell r="G5368">
            <v>0</v>
          </cell>
          <cell r="H5368">
            <v>2936080.99</v>
          </cell>
          <cell r="I5368">
            <v>1389559.71</v>
          </cell>
          <cell r="J5368">
            <v>1546521.28</v>
          </cell>
          <cell r="K5368">
            <v>0</v>
          </cell>
          <cell r="L5368">
            <v>2936080.99</v>
          </cell>
        </row>
        <row r="5369">
          <cell r="A5369" t="str">
            <v>9210000619</v>
          </cell>
          <cell r="B5369">
            <v>18</v>
          </cell>
          <cell r="C5369" t="str">
            <v>92100006USD-271-19</v>
          </cell>
          <cell r="D5369" t="str">
            <v>Mutuos sin garantía real (1) (Ctas. Conting/Orden - Otros)</v>
          </cell>
          <cell r="E5369">
            <v>624517.86</v>
          </cell>
          <cell r="F5369">
            <v>4010582.52</v>
          </cell>
          <cell r="G5369">
            <v>0</v>
          </cell>
          <cell r="H5369">
            <v>4635100.38</v>
          </cell>
          <cell r="I5369">
            <v>624517.86</v>
          </cell>
          <cell r="J5369">
            <v>4010582.52</v>
          </cell>
          <cell r="K5369">
            <v>0</v>
          </cell>
          <cell r="L5369">
            <v>4635100.38</v>
          </cell>
        </row>
        <row r="5370">
          <cell r="A5370" t="str">
            <v>9210000620</v>
          </cell>
          <cell r="B5370">
            <v>18</v>
          </cell>
          <cell r="C5370" t="str">
            <v>92100006USD-271-20</v>
          </cell>
          <cell r="D5370" t="str">
            <v>Mutuos sin garantía real (1) (Ctas. Conting/Orden - Otros)</v>
          </cell>
          <cell r="E5370">
            <v>298402.14</v>
          </cell>
          <cell r="F5370">
            <v>0</v>
          </cell>
          <cell r="G5370">
            <v>298402.14</v>
          </cell>
          <cell r="H5370">
            <v>0</v>
          </cell>
          <cell r="I5370">
            <v>298402.14</v>
          </cell>
          <cell r="J5370">
            <v>0</v>
          </cell>
          <cell r="K5370">
            <v>298402.14</v>
          </cell>
          <cell r="L5370">
            <v>0</v>
          </cell>
        </row>
        <row r="5371">
          <cell r="A5371" t="str">
            <v>9210000621</v>
          </cell>
          <cell r="B5371">
            <v>18</v>
          </cell>
          <cell r="C5371" t="str">
            <v>92100006USD-271-21</v>
          </cell>
          <cell r="D5371" t="str">
            <v>Mutuos sin garantía real (1) (Ctas. Conting/Orden - Otros)</v>
          </cell>
          <cell r="E5371">
            <v>32660</v>
          </cell>
          <cell r="F5371">
            <v>0</v>
          </cell>
          <cell r="G5371">
            <v>32660</v>
          </cell>
          <cell r="H5371">
            <v>0</v>
          </cell>
          <cell r="I5371">
            <v>32660</v>
          </cell>
          <cell r="J5371">
            <v>0</v>
          </cell>
          <cell r="K5371">
            <v>32660</v>
          </cell>
          <cell r="L5371">
            <v>0</v>
          </cell>
        </row>
        <row r="5372">
          <cell r="A5372" t="str">
            <v>9210000622</v>
          </cell>
          <cell r="B5372">
            <v>18</v>
          </cell>
          <cell r="C5372" t="str">
            <v>92100006USD-271-22</v>
          </cell>
          <cell r="D5372" t="str">
            <v>Mutuos sin garantía real (1) (Ctas. Conting/Orden - Otros)</v>
          </cell>
          <cell r="E5372">
            <v>6929</v>
          </cell>
          <cell r="F5372">
            <v>3355768.6</v>
          </cell>
          <cell r="G5372">
            <v>0</v>
          </cell>
          <cell r="H5372">
            <v>3362697.6</v>
          </cell>
          <cell r="I5372">
            <v>6929</v>
          </cell>
          <cell r="J5372">
            <v>3355768.6</v>
          </cell>
          <cell r="K5372">
            <v>0</v>
          </cell>
          <cell r="L5372">
            <v>3362697.6</v>
          </cell>
        </row>
        <row r="5373">
          <cell r="A5373" t="str">
            <v>9210000623</v>
          </cell>
          <cell r="B5373">
            <v>18</v>
          </cell>
          <cell r="C5373" t="str">
            <v>92100006USD-271-23</v>
          </cell>
          <cell r="D5373" t="str">
            <v>Mutuos sin garantía real (1) (Ctas. Conting/Orden - Otros)</v>
          </cell>
          <cell r="E5373">
            <v>0</v>
          </cell>
          <cell r="F5373">
            <v>5563257.2800000003</v>
          </cell>
          <cell r="G5373">
            <v>0</v>
          </cell>
          <cell r="H5373">
            <v>5563257.2800000003</v>
          </cell>
          <cell r="I5373">
            <v>0</v>
          </cell>
          <cell r="J5373">
            <v>5563257.2800000003</v>
          </cell>
          <cell r="K5373">
            <v>0</v>
          </cell>
          <cell r="L5373">
            <v>5563257.2800000003</v>
          </cell>
        </row>
        <row r="5374">
          <cell r="A5374" t="str">
            <v>9210000624</v>
          </cell>
          <cell r="B5374">
            <v>18</v>
          </cell>
          <cell r="C5374" t="str">
            <v>92100006USD-271-24</v>
          </cell>
          <cell r="D5374" t="str">
            <v>Mutuos sin garantía real (1) (Ctas. Conting/Orden - Otros)</v>
          </cell>
          <cell r="E5374">
            <v>0</v>
          </cell>
          <cell r="F5374">
            <v>3404131.72</v>
          </cell>
          <cell r="G5374">
            <v>0</v>
          </cell>
          <cell r="H5374">
            <v>3404131.72</v>
          </cell>
          <cell r="I5374">
            <v>0</v>
          </cell>
          <cell r="J5374">
            <v>3404131.72</v>
          </cell>
          <cell r="K5374">
            <v>0</v>
          </cell>
          <cell r="L5374">
            <v>3404131.72</v>
          </cell>
        </row>
        <row r="5375">
          <cell r="A5375" t="str">
            <v>9210000626</v>
          </cell>
          <cell r="B5375">
            <v>18</v>
          </cell>
          <cell r="C5375" t="str">
            <v>92100006USD-271-26</v>
          </cell>
          <cell r="D5375" t="str">
            <v>Mutuos sin garantía real (1) (Ctas. Conting/Orden - Otros)</v>
          </cell>
          <cell r="E5375">
            <v>0</v>
          </cell>
          <cell r="F5375">
            <v>4952099.5999999996</v>
          </cell>
          <cell r="G5375">
            <v>0</v>
          </cell>
          <cell r="H5375">
            <v>4952099.5999999996</v>
          </cell>
          <cell r="I5375">
            <v>0</v>
          </cell>
          <cell r="J5375">
            <v>4952099.5999999996</v>
          </cell>
          <cell r="K5375">
            <v>0</v>
          </cell>
          <cell r="L5375">
            <v>4952099.5999999996</v>
          </cell>
        </row>
        <row r="5376">
          <cell r="A5376" t="str">
            <v>9210000627</v>
          </cell>
          <cell r="B5376">
            <v>18</v>
          </cell>
          <cell r="C5376" t="str">
            <v>92100006USD-271-27</v>
          </cell>
          <cell r="D5376" t="str">
            <v>Mutuos sin garantía real (1) (Ctas. Conting/Orden - Otros)</v>
          </cell>
          <cell r="E5376">
            <v>0</v>
          </cell>
          <cell r="F5376">
            <v>3694223.05</v>
          </cell>
          <cell r="G5376">
            <v>0</v>
          </cell>
          <cell r="H5376">
            <v>3694223.05</v>
          </cell>
          <cell r="I5376">
            <v>0</v>
          </cell>
          <cell r="J5376">
            <v>3694223.05</v>
          </cell>
          <cell r="K5376">
            <v>0</v>
          </cell>
          <cell r="L5376">
            <v>3694223.05</v>
          </cell>
        </row>
        <row r="5377">
          <cell r="A5377" t="str">
            <v>9210000631</v>
          </cell>
          <cell r="B5377">
            <v>18</v>
          </cell>
          <cell r="C5377" t="str">
            <v>92100006USD-271-31</v>
          </cell>
          <cell r="D5377" t="str">
            <v>Mutuos sin garantía real (1) (Ctas. Conting/Orden - Otros)</v>
          </cell>
          <cell r="E5377">
            <v>0</v>
          </cell>
          <cell r="F5377">
            <v>212940029.16999999</v>
          </cell>
          <cell r="G5377">
            <v>0</v>
          </cell>
          <cell r="H5377">
            <v>212940029.16999999</v>
          </cell>
          <cell r="I5377">
            <v>0</v>
          </cell>
          <cell r="J5377">
            <v>212940029.16999999</v>
          </cell>
          <cell r="K5377">
            <v>0</v>
          </cell>
          <cell r="L5377">
            <v>212940029.16999999</v>
          </cell>
        </row>
        <row r="5378">
          <cell r="A5378" t="str">
            <v>9210000641</v>
          </cell>
          <cell r="B5378">
            <v>18</v>
          </cell>
          <cell r="C5378" t="str">
            <v>92100006USD-271-41</v>
          </cell>
          <cell r="D5378" t="str">
            <v>Mutuos sin garantía real (1) (Ctas. Conting/Orden - Otros)</v>
          </cell>
          <cell r="E5378">
            <v>0</v>
          </cell>
          <cell r="F5378">
            <v>10908926.630000001</v>
          </cell>
          <cell r="G5378">
            <v>0</v>
          </cell>
          <cell r="H5378">
            <v>10908926.630000001</v>
          </cell>
          <cell r="I5378">
            <v>0</v>
          </cell>
          <cell r="J5378">
            <v>10908926.630000001</v>
          </cell>
          <cell r="K5378">
            <v>0</v>
          </cell>
          <cell r="L5378">
            <v>10908926.630000001</v>
          </cell>
        </row>
        <row r="5379">
          <cell r="A5379" t="str">
            <v>923</v>
          </cell>
          <cell r="B5379">
            <v>3</v>
          </cell>
          <cell r="C5379">
            <v>923</v>
          </cell>
          <cell r="D5379" t="str">
            <v>CARTERA DE INVERSIONES FINANCIERAS</v>
          </cell>
          <cell r="I5379">
            <v>58558600</v>
          </cell>
          <cell r="J5379">
            <v>2302900</v>
          </cell>
          <cell r="K5379">
            <v>4681500</v>
          </cell>
          <cell r="L5379">
            <v>56180000</v>
          </cell>
        </row>
        <row r="5380">
          <cell r="A5380" t="str">
            <v>9230</v>
          </cell>
          <cell r="B5380">
            <v>4</v>
          </cell>
          <cell r="C5380">
            <v>9230</v>
          </cell>
          <cell r="D5380" t="str">
            <v>CARTERA DE INVERSIONES FINANCIERAS</v>
          </cell>
          <cell r="I5380">
            <v>58558600</v>
          </cell>
          <cell r="J5380">
            <v>2302900</v>
          </cell>
          <cell r="K5380">
            <v>4681500</v>
          </cell>
          <cell r="L5380">
            <v>56180000</v>
          </cell>
        </row>
        <row r="5381">
          <cell r="A5381" t="str">
            <v>923001</v>
          </cell>
          <cell r="B5381">
            <v>6</v>
          </cell>
          <cell r="C5381">
            <v>923001</v>
          </cell>
          <cell r="D5381" t="str">
            <v>TÍTULOSVALORES NEGOCIABLES</v>
          </cell>
          <cell r="I5381">
            <v>2378600</v>
          </cell>
          <cell r="J5381">
            <v>2302900</v>
          </cell>
          <cell r="K5381">
            <v>1878100</v>
          </cell>
          <cell r="L5381">
            <v>2803400</v>
          </cell>
        </row>
        <row r="5382">
          <cell r="A5382" t="str">
            <v>92300103 U</v>
          </cell>
          <cell r="B5382">
            <v>12</v>
          </cell>
          <cell r="C5382" t="str">
            <v>92300103 USD</v>
          </cell>
          <cell r="D5382" t="str">
            <v>Emitidos por empresas privadas</v>
          </cell>
          <cell r="E5382">
            <v>2378600</v>
          </cell>
          <cell r="F5382">
            <v>2302900</v>
          </cell>
          <cell r="G5382">
            <v>1878100</v>
          </cell>
          <cell r="H5382">
            <v>2803400</v>
          </cell>
          <cell r="I5382">
            <v>2378600</v>
          </cell>
          <cell r="J5382">
            <v>2302900</v>
          </cell>
          <cell r="K5382">
            <v>1878100</v>
          </cell>
          <cell r="L5382">
            <v>2803400</v>
          </cell>
        </row>
        <row r="5383">
          <cell r="A5383" t="str">
            <v>9230010300</v>
          </cell>
          <cell r="B5383">
            <v>18</v>
          </cell>
          <cell r="C5383" t="str">
            <v>92300103USD-271-00</v>
          </cell>
          <cell r="D5383" t="str">
            <v>Emitidos por empresas privadas (Ctas. Conting/Orden - Otros)</v>
          </cell>
          <cell r="E5383">
            <v>2378600</v>
          </cell>
          <cell r="F5383">
            <v>2302900</v>
          </cell>
          <cell r="G5383">
            <v>1878100</v>
          </cell>
          <cell r="H5383">
            <v>2803400</v>
          </cell>
          <cell r="I5383">
            <v>2378600</v>
          </cell>
          <cell r="J5383">
            <v>2302900</v>
          </cell>
          <cell r="K5383">
            <v>1878100</v>
          </cell>
          <cell r="L5383">
            <v>2803400</v>
          </cell>
        </row>
        <row r="5384">
          <cell r="A5384" t="str">
            <v>923002</v>
          </cell>
          <cell r="B5384">
            <v>6</v>
          </cell>
          <cell r="C5384">
            <v>923002</v>
          </cell>
          <cell r="D5384" t="str">
            <v>TÍTULOSVALORES NO NEGOCIABLES</v>
          </cell>
          <cell r="I5384">
            <v>56180000</v>
          </cell>
          <cell r="J5384">
            <v>0</v>
          </cell>
          <cell r="K5384">
            <v>2803400</v>
          </cell>
          <cell r="L5384">
            <v>53376600</v>
          </cell>
        </row>
        <row r="5385">
          <cell r="A5385" t="str">
            <v>92300202 U</v>
          </cell>
          <cell r="B5385">
            <v>12</v>
          </cell>
          <cell r="C5385" t="str">
            <v>92300202 USD</v>
          </cell>
          <cell r="D5385" t="str">
            <v>Emitidos por el estado</v>
          </cell>
          <cell r="E5385">
            <v>56180000</v>
          </cell>
          <cell r="F5385">
            <v>0</v>
          </cell>
          <cell r="G5385">
            <v>2803400</v>
          </cell>
          <cell r="H5385">
            <v>53376600</v>
          </cell>
          <cell r="I5385">
            <v>56180000</v>
          </cell>
          <cell r="J5385">
            <v>0</v>
          </cell>
          <cell r="K5385">
            <v>2803400</v>
          </cell>
          <cell r="L5385">
            <v>53376600</v>
          </cell>
        </row>
        <row r="5386">
          <cell r="A5386" t="str">
            <v>9230020200</v>
          </cell>
          <cell r="B5386">
            <v>18</v>
          </cell>
          <cell r="C5386" t="str">
            <v>92300202USD-271-00</v>
          </cell>
          <cell r="D5386" t="str">
            <v>Emitidos por el estado (Ctas. Conting/Orden - Otros)</v>
          </cell>
          <cell r="E5386">
            <v>56180000</v>
          </cell>
          <cell r="F5386">
            <v>0</v>
          </cell>
          <cell r="G5386">
            <v>2803400</v>
          </cell>
          <cell r="H5386">
            <v>53376600</v>
          </cell>
          <cell r="I5386">
            <v>56180000</v>
          </cell>
          <cell r="J5386">
            <v>0</v>
          </cell>
          <cell r="K5386">
            <v>2803400</v>
          </cell>
          <cell r="L5386">
            <v>53376600</v>
          </cell>
        </row>
        <row r="5387">
          <cell r="A5387" t="str">
            <v>924</v>
          </cell>
          <cell r="B5387">
            <v>3</v>
          </cell>
          <cell r="C5387">
            <v>924</v>
          </cell>
          <cell r="D5387" t="str">
            <v>ACTIVOS CASTIGADOS</v>
          </cell>
          <cell r="I5387">
            <v>70162673.579999998</v>
          </cell>
          <cell r="J5387">
            <v>351608.59</v>
          </cell>
          <cell r="K5387">
            <v>37587.69</v>
          </cell>
          <cell r="L5387">
            <v>70476694.480000004</v>
          </cell>
        </row>
        <row r="5388">
          <cell r="A5388" t="str">
            <v>9240</v>
          </cell>
          <cell r="B5388">
            <v>4</v>
          </cell>
          <cell r="C5388">
            <v>9240</v>
          </cell>
          <cell r="D5388" t="str">
            <v>ACTIVOS CASTIGADOS</v>
          </cell>
          <cell r="I5388">
            <v>70162673.579999998</v>
          </cell>
          <cell r="J5388">
            <v>351608.59</v>
          </cell>
          <cell r="K5388">
            <v>37587.69</v>
          </cell>
          <cell r="L5388">
            <v>70476694.480000004</v>
          </cell>
        </row>
        <row r="5389">
          <cell r="A5389" t="str">
            <v>924001</v>
          </cell>
          <cell r="B5389">
            <v>6</v>
          </cell>
          <cell r="C5389">
            <v>924001</v>
          </cell>
          <cell r="D5389" t="str">
            <v>CARTERA DE PRÉSTAMOS</v>
          </cell>
          <cell r="I5389">
            <v>70162673.579999998</v>
          </cell>
          <cell r="J5389">
            <v>351608.59</v>
          </cell>
          <cell r="K5389">
            <v>37587.69</v>
          </cell>
          <cell r="L5389">
            <v>70476694.480000004</v>
          </cell>
        </row>
        <row r="5390">
          <cell r="A5390" t="str">
            <v>9240010001</v>
          </cell>
          <cell r="B5390">
            <v>14</v>
          </cell>
          <cell r="C5390" t="str">
            <v>9240010001 USD</v>
          </cell>
          <cell r="D5390" t="str">
            <v>Cartera de préstamos Capital - ML</v>
          </cell>
          <cell r="E5390">
            <v>18892602.800000001</v>
          </cell>
          <cell r="F5390">
            <v>10787.34</v>
          </cell>
          <cell r="G5390">
            <v>26483.79</v>
          </cell>
          <cell r="H5390">
            <v>18876906.350000001</v>
          </cell>
          <cell r="I5390">
            <v>18892602.800000001</v>
          </cell>
          <cell r="J5390">
            <v>10787.34</v>
          </cell>
          <cell r="K5390">
            <v>26483.79</v>
          </cell>
          <cell r="L5390">
            <v>18876906.350000001</v>
          </cell>
        </row>
        <row r="5391">
          <cell r="A5391" t="str">
            <v>924001000101</v>
          </cell>
          <cell r="B5391">
            <v>20</v>
          </cell>
          <cell r="C5391" t="str">
            <v>9240010001USD-269-01</v>
          </cell>
          <cell r="D5391" t="str">
            <v>Cartera de préstamos Capital - ML (Ctas. Conting/Orden - Garantías - Préstamos C</v>
          </cell>
          <cell r="E5391">
            <v>661692.44999999995</v>
          </cell>
          <cell r="F5391">
            <v>0</v>
          </cell>
          <cell r="G5391">
            <v>0</v>
          </cell>
          <cell r="H5391">
            <v>661692.44999999995</v>
          </cell>
          <cell r="I5391">
            <v>661692.44999999995</v>
          </cell>
          <cell r="J5391">
            <v>0</v>
          </cell>
          <cell r="K5391">
            <v>0</v>
          </cell>
          <cell r="L5391">
            <v>661692.44999999995</v>
          </cell>
        </row>
        <row r="5392">
          <cell r="A5392" t="str">
            <v>924001000201</v>
          </cell>
          <cell r="B5392">
            <v>20</v>
          </cell>
          <cell r="C5392" t="str">
            <v>9240010001USD-269-02</v>
          </cell>
          <cell r="D5392" t="str">
            <v>Cartera de préstamos Capital - ML (Ctas. Conting/Orden - Garantías - Préstamos C</v>
          </cell>
          <cell r="E5392">
            <v>1047756.55</v>
          </cell>
          <cell r="F5392">
            <v>0</v>
          </cell>
          <cell r="G5392">
            <v>0</v>
          </cell>
          <cell r="H5392">
            <v>1047756.55</v>
          </cell>
          <cell r="I5392">
            <v>1047756.55</v>
          </cell>
          <cell r="J5392">
            <v>0</v>
          </cell>
          <cell r="K5392">
            <v>0</v>
          </cell>
          <cell r="L5392">
            <v>1047756.55</v>
          </cell>
        </row>
        <row r="5393">
          <cell r="A5393" t="str">
            <v>924001000301</v>
          </cell>
          <cell r="B5393">
            <v>20</v>
          </cell>
          <cell r="C5393" t="str">
            <v>9240010001USD-269-03</v>
          </cell>
          <cell r="D5393" t="str">
            <v>Cartera de préstamos Capital - ML (Ctas. Conting/Orden - Garantías - Préstamos C</v>
          </cell>
          <cell r="E5393">
            <v>1541787.99</v>
          </cell>
          <cell r="F5393">
            <v>0</v>
          </cell>
          <cell r="G5393">
            <v>76.2</v>
          </cell>
          <cell r="H5393">
            <v>1541711.79</v>
          </cell>
          <cell r="I5393">
            <v>1541787.99</v>
          </cell>
          <cell r="J5393">
            <v>0</v>
          </cell>
          <cell r="K5393">
            <v>76.2</v>
          </cell>
          <cell r="L5393">
            <v>1541711.79</v>
          </cell>
        </row>
        <row r="5394">
          <cell r="A5394" t="str">
            <v>924001000401</v>
          </cell>
          <cell r="B5394">
            <v>20</v>
          </cell>
          <cell r="C5394" t="str">
            <v>9240010001USD-269-04</v>
          </cell>
          <cell r="D5394" t="str">
            <v>Cartera de préstamos Capital - ML (Ctas. Conting/Orden - Garantías - Préstamos C</v>
          </cell>
          <cell r="E5394">
            <v>1066131.08</v>
          </cell>
          <cell r="F5394">
            <v>0</v>
          </cell>
          <cell r="G5394">
            <v>224.29</v>
          </cell>
          <cell r="H5394">
            <v>1065906.79</v>
          </cell>
          <cell r="I5394">
            <v>1066131.08</v>
          </cell>
          <cell r="J5394">
            <v>0</v>
          </cell>
          <cell r="K5394">
            <v>224.29</v>
          </cell>
          <cell r="L5394">
            <v>1065906.79</v>
          </cell>
        </row>
        <row r="5395">
          <cell r="A5395" t="str">
            <v>924001000501</v>
          </cell>
          <cell r="B5395">
            <v>20</v>
          </cell>
          <cell r="C5395" t="str">
            <v>9240010001USD-269-05</v>
          </cell>
          <cell r="D5395" t="str">
            <v>Cartera de préstamos Capital - ML (Ctas. Conting/Orden - Garantías - Préstamos C</v>
          </cell>
          <cell r="E5395">
            <v>424951.99</v>
          </cell>
          <cell r="F5395">
            <v>0</v>
          </cell>
          <cell r="G5395">
            <v>0</v>
          </cell>
          <cell r="H5395">
            <v>424951.99</v>
          </cell>
          <cell r="I5395">
            <v>424951.99</v>
          </cell>
          <cell r="J5395">
            <v>0</v>
          </cell>
          <cell r="K5395">
            <v>0</v>
          </cell>
          <cell r="L5395">
            <v>424951.99</v>
          </cell>
        </row>
        <row r="5396">
          <cell r="A5396" t="str">
            <v>924001000701</v>
          </cell>
          <cell r="B5396">
            <v>20</v>
          </cell>
          <cell r="C5396" t="str">
            <v>9240010001USD-269-07</v>
          </cell>
          <cell r="D5396" t="str">
            <v>Cartera de préstamos Capital - ML (Ctas. Conting/Orden - Garantías - Préstamos C</v>
          </cell>
          <cell r="E5396">
            <v>1443951.38</v>
          </cell>
          <cell r="F5396">
            <v>0</v>
          </cell>
          <cell r="G5396">
            <v>162.59</v>
          </cell>
          <cell r="H5396">
            <v>1443788.79</v>
          </cell>
          <cell r="I5396">
            <v>1443951.38</v>
          </cell>
          <cell r="J5396">
            <v>0</v>
          </cell>
          <cell r="K5396">
            <v>162.59</v>
          </cell>
          <cell r="L5396">
            <v>1443788.79</v>
          </cell>
        </row>
        <row r="5397">
          <cell r="A5397" t="str">
            <v>924001000801</v>
          </cell>
          <cell r="B5397">
            <v>20</v>
          </cell>
          <cell r="C5397" t="str">
            <v>9240010001USD-269-08</v>
          </cell>
          <cell r="D5397" t="str">
            <v>Cartera de préstamos Capital - ML (Ctas. Conting/Orden - Garantías - Préstamos C</v>
          </cell>
          <cell r="E5397">
            <v>867211.4</v>
          </cell>
          <cell r="F5397">
            <v>0</v>
          </cell>
          <cell r="G5397">
            <v>20.68</v>
          </cell>
          <cell r="H5397">
            <v>867190.72</v>
          </cell>
          <cell r="I5397">
            <v>867211.4</v>
          </cell>
          <cell r="J5397">
            <v>0</v>
          </cell>
          <cell r="K5397">
            <v>20.68</v>
          </cell>
          <cell r="L5397">
            <v>867190.72</v>
          </cell>
        </row>
        <row r="5398">
          <cell r="A5398" t="str">
            <v>924001001001</v>
          </cell>
          <cell r="B5398">
            <v>20</v>
          </cell>
          <cell r="C5398" t="str">
            <v>9240010001USD-269-10</v>
          </cell>
          <cell r="D5398" t="str">
            <v>Cartera de préstamos Capital - ML (Ctas. Conting/Orden - Garantías - Préstamos C</v>
          </cell>
          <cell r="E5398">
            <v>1035735.67</v>
          </cell>
          <cell r="F5398">
            <v>0</v>
          </cell>
          <cell r="G5398">
            <v>0</v>
          </cell>
          <cell r="H5398">
            <v>1035735.67</v>
          </cell>
          <cell r="I5398">
            <v>1035735.67</v>
          </cell>
          <cell r="J5398">
            <v>0</v>
          </cell>
          <cell r="K5398">
            <v>0</v>
          </cell>
          <cell r="L5398">
            <v>1035735.67</v>
          </cell>
        </row>
        <row r="5399">
          <cell r="A5399" t="str">
            <v>924001001101</v>
          </cell>
          <cell r="B5399">
            <v>20</v>
          </cell>
          <cell r="C5399" t="str">
            <v>9240010001USD-269-11</v>
          </cell>
          <cell r="D5399" t="str">
            <v>Cartera de préstamos Capital - ML (Ctas. Conting/Orden - Garantías - Préstamos C</v>
          </cell>
          <cell r="E5399">
            <v>582194.12</v>
          </cell>
          <cell r="F5399">
            <v>0</v>
          </cell>
          <cell r="G5399">
            <v>990.47</v>
          </cell>
          <cell r="H5399">
            <v>581203.65</v>
          </cell>
          <cell r="I5399">
            <v>582194.12</v>
          </cell>
          <cell r="J5399">
            <v>0</v>
          </cell>
          <cell r="K5399">
            <v>990.47</v>
          </cell>
          <cell r="L5399">
            <v>581203.65</v>
          </cell>
        </row>
        <row r="5400">
          <cell r="A5400" t="str">
            <v>924001001201</v>
          </cell>
          <cell r="B5400">
            <v>20</v>
          </cell>
          <cell r="C5400" t="str">
            <v>9240010001USD-269-12</v>
          </cell>
          <cell r="D5400" t="str">
            <v>Cartera de préstamos Capital - ML (Ctas. Conting/Orden - Garantías - Préstamos C</v>
          </cell>
          <cell r="E5400">
            <v>600701.89</v>
          </cell>
          <cell r="F5400">
            <v>0</v>
          </cell>
          <cell r="G5400">
            <v>1577.07</v>
          </cell>
          <cell r="H5400">
            <v>599124.81999999995</v>
          </cell>
          <cell r="I5400">
            <v>600701.89</v>
          </cell>
          <cell r="J5400">
            <v>0</v>
          </cell>
          <cell r="K5400">
            <v>1577.07</v>
          </cell>
          <cell r="L5400">
            <v>599124.81999999995</v>
          </cell>
        </row>
        <row r="5401">
          <cell r="A5401" t="str">
            <v>924001001301</v>
          </cell>
          <cell r="B5401">
            <v>20</v>
          </cell>
          <cell r="C5401" t="str">
            <v>9240010001USD-269-13</v>
          </cell>
          <cell r="D5401" t="str">
            <v>Cartera de préstamos Capital - ML (Ctas. Conting/Orden - Garantías - Préstamos C</v>
          </cell>
          <cell r="E5401">
            <v>895783.41</v>
          </cell>
          <cell r="F5401">
            <v>0</v>
          </cell>
          <cell r="G5401">
            <v>7263.65</v>
          </cell>
          <cell r="H5401">
            <v>888519.76</v>
          </cell>
          <cell r="I5401">
            <v>895783.41</v>
          </cell>
          <cell r="J5401">
            <v>0</v>
          </cell>
          <cell r="K5401">
            <v>7263.65</v>
          </cell>
          <cell r="L5401">
            <v>888519.76</v>
          </cell>
        </row>
        <row r="5402">
          <cell r="A5402" t="str">
            <v>924001001701</v>
          </cell>
          <cell r="B5402">
            <v>20</v>
          </cell>
          <cell r="C5402" t="str">
            <v>9240010001USD-269-17</v>
          </cell>
          <cell r="D5402" t="str">
            <v>Cartera de préstamos Capital - ML (Ctas. Conting/Orden - Garantías - Préstamos C</v>
          </cell>
          <cell r="E5402">
            <v>282479.15999999997</v>
          </cell>
          <cell r="F5402">
            <v>0</v>
          </cell>
          <cell r="G5402">
            <v>0</v>
          </cell>
          <cell r="H5402">
            <v>282479.15999999997</v>
          </cell>
          <cell r="I5402">
            <v>282479.15999999997</v>
          </cell>
          <cell r="J5402">
            <v>0</v>
          </cell>
          <cell r="K5402">
            <v>0</v>
          </cell>
          <cell r="L5402">
            <v>282479.15999999997</v>
          </cell>
        </row>
        <row r="5403">
          <cell r="A5403" t="str">
            <v>924001001801</v>
          </cell>
          <cell r="B5403">
            <v>20</v>
          </cell>
          <cell r="C5403" t="str">
            <v>9240010001USD-269-18</v>
          </cell>
          <cell r="D5403" t="str">
            <v>Cartera de préstamos Capital - ML (Ctas. Conting/Orden - Garantías - Préstamos C</v>
          </cell>
          <cell r="E5403">
            <v>594139.4</v>
          </cell>
          <cell r="F5403">
            <v>0</v>
          </cell>
          <cell r="G5403">
            <v>0</v>
          </cell>
          <cell r="H5403">
            <v>594139.4</v>
          </cell>
          <cell r="I5403">
            <v>594139.4</v>
          </cell>
          <cell r="J5403">
            <v>0</v>
          </cell>
          <cell r="K5403">
            <v>0</v>
          </cell>
          <cell r="L5403">
            <v>594139.4</v>
          </cell>
        </row>
        <row r="5404">
          <cell r="A5404" t="str">
            <v>924001001901</v>
          </cell>
          <cell r="B5404">
            <v>20</v>
          </cell>
          <cell r="C5404" t="str">
            <v>9240010001USD-269-19</v>
          </cell>
          <cell r="D5404" t="str">
            <v>Cartera de préstamos Capital - ML (Ctas. Conting/Orden - Garantías - Préstamos C</v>
          </cell>
          <cell r="E5404">
            <v>537941.29</v>
          </cell>
          <cell r="F5404">
            <v>0</v>
          </cell>
          <cell r="G5404">
            <v>0</v>
          </cell>
          <cell r="H5404">
            <v>537941.29</v>
          </cell>
          <cell r="I5404">
            <v>537941.29</v>
          </cell>
          <cell r="J5404">
            <v>0</v>
          </cell>
          <cell r="K5404">
            <v>0</v>
          </cell>
          <cell r="L5404">
            <v>537941.29</v>
          </cell>
        </row>
        <row r="5405">
          <cell r="A5405" t="str">
            <v>924001002201</v>
          </cell>
          <cell r="B5405">
            <v>20</v>
          </cell>
          <cell r="C5405" t="str">
            <v>9240010001USD-269-22</v>
          </cell>
          <cell r="D5405" t="str">
            <v>Cartera de préstamos Capital - ML (Ctas. Conting/Orden - Garantías - Préstamos C</v>
          </cell>
          <cell r="E5405">
            <v>298845.15999999997</v>
          </cell>
          <cell r="F5405">
            <v>0</v>
          </cell>
          <cell r="G5405">
            <v>0</v>
          </cell>
          <cell r="H5405">
            <v>298845.15999999997</v>
          </cell>
          <cell r="I5405">
            <v>298845.15999999997</v>
          </cell>
          <cell r="J5405">
            <v>0</v>
          </cell>
          <cell r="K5405">
            <v>0</v>
          </cell>
          <cell r="L5405">
            <v>298845.15999999997</v>
          </cell>
        </row>
        <row r="5406">
          <cell r="A5406" t="str">
            <v>924001002301</v>
          </cell>
          <cell r="B5406">
            <v>20</v>
          </cell>
          <cell r="C5406" t="str">
            <v>9240010001USD-269-23</v>
          </cell>
          <cell r="D5406" t="str">
            <v>Cartera de préstamos Capital - ML (Ctas. Conting/Orden - Garantías - Préstamos C</v>
          </cell>
          <cell r="E5406">
            <v>420851.49</v>
          </cell>
          <cell r="F5406">
            <v>0</v>
          </cell>
          <cell r="G5406">
            <v>0</v>
          </cell>
          <cell r="H5406">
            <v>420851.49</v>
          </cell>
          <cell r="I5406">
            <v>420851.49</v>
          </cell>
          <cell r="J5406">
            <v>0</v>
          </cell>
          <cell r="K5406">
            <v>0</v>
          </cell>
          <cell r="L5406">
            <v>420851.49</v>
          </cell>
        </row>
        <row r="5407">
          <cell r="A5407" t="str">
            <v>924001002401</v>
          </cell>
          <cell r="B5407">
            <v>20</v>
          </cell>
          <cell r="C5407" t="str">
            <v>9240010001USD-269-24</v>
          </cell>
          <cell r="D5407" t="str">
            <v>Cartera de préstamos Capital - ML (Ctas. Conting/Orden - Garantías - Préstamos C</v>
          </cell>
          <cell r="E5407">
            <v>244043.05</v>
          </cell>
          <cell r="F5407">
            <v>0</v>
          </cell>
          <cell r="G5407">
            <v>0</v>
          </cell>
          <cell r="H5407">
            <v>244043.05</v>
          </cell>
          <cell r="I5407">
            <v>244043.05</v>
          </cell>
          <cell r="J5407">
            <v>0</v>
          </cell>
          <cell r="K5407">
            <v>0</v>
          </cell>
          <cell r="L5407">
            <v>244043.05</v>
          </cell>
        </row>
        <row r="5408">
          <cell r="A5408" t="str">
            <v>924001002501</v>
          </cell>
          <cell r="B5408">
            <v>20</v>
          </cell>
          <cell r="C5408" t="str">
            <v>9240010001USD-269-25</v>
          </cell>
          <cell r="D5408" t="str">
            <v>Cartera de préstamos Capital - ML (Ctas. Conting/Orden - Garantías - Préstamos C</v>
          </cell>
          <cell r="E5408">
            <v>137010.20000000001</v>
          </cell>
          <cell r="F5408">
            <v>0</v>
          </cell>
          <cell r="G5408">
            <v>0</v>
          </cell>
          <cell r="H5408">
            <v>137010.20000000001</v>
          </cell>
          <cell r="I5408">
            <v>137010.20000000001</v>
          </cell>
          <cell r="J5408">
            <v>0</v>
          </cell>
          <cell r="K5408">
            <v>0</v>
          </cell>
          <cell r="L5408">
            <v>137010.20000000001</v>
          </cell>
        </row>
        <row r="5409">
          <cell r="A5409" t="str">
            <v>924001002601</v>
          </cell>
          <cell r="B5409">
            <v>20</v>
          </cell>
          <cell r="C5409" t="str">
            <v>9240010001USD-269-26</v>
          </cell>
          <cell r="D5409" t="str">
            <v>Cartera de préstamos Capital - ML (Ctas. Conting/Orden - Garantías - Préstamos C</v>
          </cell>
          <cell r="E5409">
            <v>61619.19</v>
          </cell>
          <cell r="F5409">
            <v>0</v>
          </cell>
          <cell r="G5409">
            <v>0</v>
          </cell>
          <cell r="H5409">
            <v>61619.19</v>
          </cell>
          <cell r="I5409">
            <v>61619.19</v>
          </cell>
          <cell r="J5409">
            <v>0</v>
          </cell>
          <cell r="K5409">
            <v>0</v>
          </cell>
          <cell r="L5409">
            <v>61619.19</v>
          </cell>
        </row>
        <row r="5410">
          <cell r="A5410" t="str">
            <v>924001002701</v>
          </cell>
          <cell r="B5410">
            <v>20</v>
          </cell>
          <cell r="C5410" t="str">
            <v>9240010001USD-269-27</v>
          </cell>
          <cell r="D5410" t="str">
            <v>Cartera de préstamos Capital - ML (Ctas. Conting/Orden - Garantías - Préstamos C</v>
          </cell>
          <cell r="E5410">
            <v>44401.09</v>
          </cell>
          <cell r="F5410">
            <v>2454.89</v>
          </cell>
          <cell r="G5410">
            <v>2454.89</v>
          </cell>
          <cell r="H5410">
            <v>44401.09</v>
          </cell>
          <cell r="I5410">
            <v>44401.09</v>
          </cell>
          <cell r="J5410">
            <v>2454.89</v>
          </cell>
          <cell r="K5410">
            <v>2454.89</v>
          </cell>
          <cell r="L5410">
            <v>44401.09</v>
          </cell>
        </row>
        <row r="5411">
          <cell r="A5411" t="str">
            <v>924001003101</v>
          </cell>
          <cell r="B5411">
            <v>20</v>
          </cell>
          <cell r="C5411" t="str">
            <v>9240010001USD-269-31</v>
          </cell>
          <cell r="D5411" t="str">
            <v>Cartera de préstamos Capital - ML (Ctas. Conting/Orden - Garantías - Préstamos C</v>
          </cell>
          <cell r="E5411">
            <v>4046200.97</v>
          </cell>
          <cell r="F5411">
            <v>0</v>
          </cell>
          <cell r="G5411">
            <v>0</v>
          </cell>
          <cell r="H5411">
            <v>4046200.97</v>
          </cell>
          <cell r="I5411">
            <v>4046200.97</v>
          </cell>
          <cell r="J5411">
            <v>0</v>
          </cell>
          <cell r="K5411">
            <v>0</v>
          </cell>
          <cell r="L5411">
            <v>4046200.97</v>
          </cell>
        </row>
        <row r="5412">
          <cell r="A5412" t="str">
            <v>924001004101</v>
          </cell>
          <cell r="B5412">
            <v>20</v>
          </cell>
          <cell r="C5412" t="str">
            <v>9240010001USD-269-41</v>
          </cell>
          <cell r="D5412" t="str">
            <v>Cartera de préstamos Capital - ML (Ctas. Conting/Orden - Garantías - Préstamos C</v>
          </cell>
          <cell r="E5412">
            <v>2057173.87</v>
          </cell>
          <cell r="F5412">
            <v>8332.4500000000007</v>
          </cell>
          <cell r="G5412">
            <v>13713.95</v>
          </cell>
          <cell r="H5412">
            <v>2051792.37</v>
          </cell>
          <cell r="I5412">
            <v>2057173.87</v>
          </cell>
          <cell r="J5412">
            <v>8332.4500000000007</v>
          </cell>
          <cell r="K5412">
            <v>13713.95</v>
          </cell>
          <cell r="L5412">
            <v>2051792.37</v>
          </cell>
        </row>
        <row r="5413">
          <cell r="A5413" t="str">
            <v>9240010002</v>
          </cell>
          <cell r="B5413">
            <v>14</v>
          </cell>
          <cell r="C5413" t="str">
            <v>9240010002 USD</v>
          </cell>
          <cell r="D5413" t="str">
            <v>Cartera de préstamos Interes - ML</v>
          </cell>
          <cell r="E5413">
            <v>51270070.780000001</v>
          </cell>
          <cell r="F5413">
            <v>340821.25</v>
          </cell>
          <cell r="G5413">
            <v>11103.9</v>
          </cell>
          <cell r="H5413">
            <v>51599788.130000003</v>
          </cell>
          <cell r="I5413">
            <v>51270070.780000001</v>
          </cell>
          <cell r="J5413">
            <v>340821.25</v>
          </cell>
          <cell r="K5413">
            <v>11103.9</v>
          </cell>
          <cell r="L5413">
            <v>51599788.130000003</v>
          </cell>
        </row>
        <row r="5414">
          <cell r="A5414" t="str">
            <v>924001000102</v>
          </cell>
          <cell r="B5414">
            <v>20</v>
          </cell>
          <cell r="C5414" t="str">
            <v>9240010002USD-270-01</v>
          </cell>
          <cell r="D5414" t="str">
            <v>Cartera de préstamos Interes - ML (Ctas. Conting/Orden - Garantías - Préstamos C</v>
          </cell>
          <cell r="E5414">
            <v>3321192.08</v>
          </cell>
          <cell r="F5414">
            <v>14535.06</v>
          </cell>
          <cell r="G5414">
            <v>0</v>
          </cell>
          <cell r="H5414">
            <v>3335727.14</v>
          </cell>
          <cell r="I5414">
            <v>3321192.08</v>
          </cell>
          <cell r="J5414">
            <v>14535.06</v>
          </cell>
          <cell r="K5414">
            <v>0</v>
          </cell>
          <cell r="L5414">
            <v>3335727.14</v>
          </cell>
        </row>
        <row r="5415">
          <cell r="A5415" t="str">
            <v>924001000202</v>
          </cell>
          <cell r="B5415">
            <v>20</v>
          </cell>
          <cell r="C5415" t="str">
            <v>9240010002USD-270-02</v>
          </cell>
          <cell r="D5415" t="str">
            <v>Cartera de préstamos Interes - ML (Ctas. Conting/Orden - Garantías - Préstamos C</v>
          </cell>
          <cell r="E5415">
            <v>4904752.2</v>
          </cell>
          <cell r="F5415">
            <v>20403.05</v>
          </cell>
          <cell r="G5415">
            <v>0</v>
          </cell>
          <cell r="H5415">
            <v>4925155.25</v>
          </cell>
          <cell r="I5415">
            <v>4904752.2</v>
          </cell>
          <cell r="J5415">
            <v>20403.05</v>
          </cell>
          <cell r="K5415">
            <v>0</v>
          </cell>
          <cell r="L5415">
            <v>4925155.25</v>
          </cell>
        </row>
        <row r="5416">
          <cell r="A5416" t="str">
            <v>924001000302</v>
          </cell>
          <cell r="B5416">
            <v>20</v>
          </cell>
          <cell r="C5416" t="str">
            <v>9240010002USD-270-03</v>
          </cell>
          <cell r="D5416" t="str">
            <v>Cartera de préstamos Interes - ML (Ctas. Conting/Orden - Garantías - Préstamos C</v>
          </cell>
          <cell r="E5416">
            <v>3609923.85</v>
          </cell>
          <cell r="F5416">
            <v>25215.64</v>
          </cell>
          <cell r="G5416">
            <v>136.08000000000001</v>
          </cell>
          <cell r="H5416">
            <v>3635003.41</v>
          </cell>
          <cell r="I5416">
            <v>3609923.85</v>
          </cell>
          <cell r="J5416">
            <v>25215.64</v>
          </cell>
          <cell r="K5416">
            <v>136.08000000000001</v>
          </cell>
          <cell r="L5416">
            <v>3635003.41</v>
          </cell>
        </row>
        <row r="5417">
          <cell r="A5417" t="str">
            <v>924001000402</v>
          </cell>
          <cell r="B5417">
            <v>20</v>
          </cell>
          <cell r="C5417" t="str">
            <v>9240010002USD-270-04</v>
          </cell>
          <cell r="D5417" t="str">
            <v>Cartera de préstamos Interes - ML (Ctas. Conting/Orden - Garantías - Préstamos C</v>
          </cell>
          <cell r="E5417">
            <v>7795390.7199999997</v>
          </cell>
          <cell r="F5417">
            <v>27933.45</v>
          </cell>
          <cell r="G5417">
            <v>54.43</v>
          </cell>
          <cell r="H5417">
            <v>7823269.7400000002</v>
          </cell>
          <cell r="I5417">
            <v>7795390.7199999997</v>
          </cell>
          <cell r="J5417">
            <v>27933.45</v>
          </cell>
          <cell r="K5417">
            <v>54.43</v>
          </cell>
          <cell r="L5417">
            <v>7823269.7400000002</v>
          </cell>
        </row>
        <row r="5418">
          <cell r="A5418" t="str">
            <v>924001000502</v>
          </cell>
          <cell r="B5418">
            <v>20</v>
          </cell>
          <cell r="C5418" t="str">
            <v>9240010002USD-270-05</v>
          </cell>
          <cell r="D5418" t="str">
            <v>Cartera de préstamos Interes - ML (Ctas. Conting/Orden - Garantías - Préstamos C</v>
          </cell>
          <cell r="E5418">
            <v>1972287.52</v>
          </cell>
          <cell r="F5418">
            <v>10104.48</v>
          </cell>
          <cell r="G5418">
            <v>0</v>
          </cell>
          <cell r="H5418">
            <v>1982392</v>
          </cell>
          <cell r="I5418">
            <v>1972287.52</v>
          </cell>
          <cell r="J5418">
            <v>10104.48</v>
          </cell>
          <cell r="K5418">
            <v>0</v>
          </cell>
          <cell r="L5418">
            <v>1982392</v>
          </cell>
        </row>
        <row r="5419">
          <cell r="A5419" t="str">
            <v>924001000702</v>
          </cell>
          <cell r="B5419">
            <v>20</v>
          </cell>
          <cell r="C5419" t="str">
            <v>9240010002USD-270-07</v>
          </cell>
          <cell r="D5419" t="str">
            <v>Cartera de préstamos Interes - ML (Ctas. Conting/Orden - Garantías - Préstamos C</v>
          </cell>
          <cell r="E5419">
            <v>3885017.94</v>
          </cell>
          <cell r="F5419">
            <v>26089.360000000001</v>
          </cell>
          <cell r="G5419">
            <v>954.74</v>
          </cell>
          <cell r="H5419">
            <v>3910152.56</v>
          </cell>
          <cell r="I5419">
            <v>3885017.94</v>
          </cell>
          <cell r="J5419">
            <v>26089.360000000001</v>
          </cell>
          <cell r="K5419">
            <v>954.74</v>
          </cell>
          <cell r="L5419">
            <v>3910152.56</v>
          </cell>
        </row>
        <row r="5420">
          <cell r="A5420" t="str">
            <v>924001000802</v>
          </cell>
          <cell r="B5420">
            <v>20</v>
          </cell>
          <cell r="C5420" t="str">
            <v>9240010002USD-270-08</v>
          </cell>
          <cell r="D5420" t="str">
            <v>Cartera de préstamos Interes - ML (Ctas. Conting/Orden - Garantías - Préstamos C</v>
          </cell>
          <cell r="E5420">
            <v>2298275.29</v>
          </cell>
          <cell r="F5420">
            <v>18409.73</v>
          </cell>
          <cell r="G5420">
            <v>6.17</v>
          </cell>
          <cell r="H5420">
            <v>2316678.85</v>
          </cell>
          <cell r="I5420">
            <v>2298275.29</v>
          </cell>
          <cell r="J5420">
            <v>18409.73</v>
          </cell>
          <cell r="K5420">
            <v>6.17</v>
          </cell>
          <cell r="L5420">
            <v>2316678.85</v>
          </cell>
        </row>
        <row r="5421">
          <cell r="A5421" t="str">
            <v>924001001002</v>
          </cell>
          <cell r="B5421">
            <v>20</v>
          </cell>
          <cell r="C5421" t="str">
            <v>9240010002USD-270-10</v>
          </cell>
          <cell r="D5421" t="str">
            <v>Cartera de préstamos Interes - ML (Ctas. Conting/Orden - Garantías - Préstamos C</v>
          </cell>
          <cell r="E5421">
            <v>2416934.0299999998</v>
          </cell>
          <cell r="F5421">
            <v>17933.68</v>
          </cell>
          <cell r="G5421">
            <v>0</v>
          </cell>
          <cell r="H5421">
            <v>2434867.71</v>
          </cell>
          <cell r="I5421">
            <v>2416934.0299999998</v>
          </cell>
          <cell r="J5421">
            <v>17933.68</v>
          </cell>
          <cell r="K5421">
            <v>0</v>
          </cell>
          <cell r="L5421">
            <v>2434867.71</v>
          </cell>
        </row>
        <row r="5422">
          <cell r="A5422" t="str">
            <v>924001001102</v>
          </cell>
          <cell r="B5422">
            <v>20</v>
          </cell>
          <cell r="C5422" t="str">
            <v>9240010002USD-270-11</v>
          </cell>
          <cell r="D5422" t="str">
            <v>Cartera de préstamos Interes - ML (Ctas. Conting/Orden - Garantías - Préstamos C</v>
          </cell>
          <cell r="E5422">
            <v>1558512.65</v>
          </cell>
          <cell r="F5422">
            <v>11924.06</v>
          </cell>
          <cell r="G5422">
            <v>105.64</v>
          </cell>
          <cell r="H5422">
            <v>1570331.07</v>
          </cell>
          <cell r="I5422">
            <v>1558512.65</v>
          </cell>
          <cell r="J5422">
            <v>11924.06</v>
          </cell>
          <cell r="K5422">
            <v>105.64</v>
          </cell>
          <cell r="L5422">
            <v>1570331.07</v>
          </cell>
        </row>
        <row r="5423">
          <cell r="A5423" t="str">
            <v>924001001202</v>
          </cell>
          <cell r="B5423">
            <v>20</v>
          </cell>
          <cell r="C5423" t="str">
            <v>9240010002USD-270-12</v>
          </cell>
          <cell r="D5423" t="str">
            <v>Cartera de préstamos Interes - ML (Ctas. Conting/Orden - Garantías - Préstamos C</v>
          </cell>
          <cell r="E5423">
            <v>2059497.93</v>
          </cell>
          <cell r="F5423">
            <v>13779.69</v>
          </cell>
          <cell r="G5423">
            <v>295.54000000000002</v>
          </cell>
          <cell r="H5423">
            <v>2072982.08</v>
          </cell>
          <cell r="I5423">
            <v>2059497.93</v>
          </cell>
          <cell r="J5423">
            <v>13779.69</v>
          </cell>
          <cell r="K5423">
            <v>295.54000000000002</v>
          </cell>
          <cell r="L5423">
            <v>2072982.08</v>
          </cell>
        </row>
        <row r="5424">
          <cell r="A5424" t="str">
            <v>924001001302</v>
          </cell>
          <cell r="B5424">
            <v>20</v>
          </cell>
          <cell r="C5424" t="str">
            <v>9240010002USD-270-13</v>
          </cell>
          <cell r="D5424" t="str">
            <v>Cartera de préstamos Interes - ML (Ctas. Conting/Orden - Garantías - Préstamos C</v>
          </cell>
          <cell r="E5424">
            <v>1732919.72</v>
          </cell>
          <cell r="F5424">
            <v>18375.96</v>
          </cell>
          <cell r="G5424">
            <v>7097.12</v>
          </cell>
          <cell r="H5424">
            <v>1744198.56</v>
          </cell>
          <cell r="I5424">
            <v>1732919.72</v>
          </cell>
          <cell r="J5424">
            <v>18375.96</v>
          </cell>
          <cell r="K5424">
            <v>7097.12</v>
          </cell>
          <cell r="L5424">
            <v>1744198.56</v>
          </cell>
        </row>
        <row r="5425">
          <cell r="A5425" t="str">
            <v>924001001702</v>
          </cell>
          <cell r="B5425">
            <v>20</v>
          </cell>
          <cell r="C5425" t="str">
            <v>9240010002USD-270-17</v>
          </cell>
          <cell r="D5425" t="str">
            <v>Cartera de préstamos Interes - ML (Ctas. Conting/Orden - Garantías - Préstamos C</v>
          </cell>
          <cell r="E5425">
            <v>760640.15</v>
          </cell>
          <cell r="F5425">
            <v>5534.37</v>
          </cell>
          <cell r="G5425">
            <v>135.74</v>
          </cell>
          <cell r="H5425">
            <v>766038.78</v>
          </cell>
          <cell r="I5425">
            <v>760640.15</v>
          </cell>
          <cell r="J5425">
            <v>5534.37</v>
          </cell>
          <cell r="K5425">
            <v>135.74</v>
          </cell>
          <cell r="L5425">
            <v>766038.78</v>
          </cell>
        </row>
        <row r="5426">
          <cell r="A5426" t="str">
            <v>924001001802</v>
          </cell>
          <cell r="B5426">
            <v>20</v>
          </cell>
          <cell r="C5426" t="str">
            <v>9240010002USD-270-18</v>
          </cell>
          <cell r="D5426" t="str">
            <v>Cartera de préstamos Interes - ML (Ctas. Conting/Orden - Garantías - Préstamos C</v>
          </cell>
          <cell r="E5426">
            <v>1157530.03</v>
          </cell>
          <cell r="F5426">
            <v>12828.09</v>
          </cell>
          <cell r="G5426">
            <v>0</v>
          </cell>
          <cell r="H5426">
            <v>1170358.1200000001</v>
          </cell>
          <cell r="I5426">
            <v>1157530.03</v>
          </cell>
          <cell r="J5426">
            <v>12828.09</v>
          </cell>
          <cell r="K5426">
            <v>0</v>
          </cell>
          <cell r="L5426">
            <v>1170358.1200000001</v>
          </cell>
        </row>
        <row r="5427">
          <cell r="A5427" t="str">
            <v>924001001902</v>
          </cell>
          <cell r="B5427">
            <v>20</v>
          </cell>
          <cell r="C5427" t="str">
            <v>9240010002USD-270-19</v>
          </cell>
          <cell r="D5427" t="str">
            <v>Cartera de préstamos Interes - ML (Ctas. Conting/Orden - Garantías - Préstamos C</v>
          </cell>
          <cell r="E5427">
            <v>1175819.1299999999</v>
          </cell>
          <cell r="F5427">
            <v>12504.83</v>
          </cell>
          <cell r="G5427">
            <v>0</v>
          </cell>
          <cell r="H5427">
            <v>1188323.96</v>
          </cell>
          <cell r="I5427">
            <v>1175819.1299999999</v>
          </cell>
          <cell r="J5427">
            <v>12504.83</v>
          </cell>
          <cell r="K5427">
            <v>0</v>
          </cell>
          <cell r="L5427">
            <v>1188323.96</v>
          </cell>
        </row>
        <row r="5428">
          <cell r="A5428" t="str">
            <v>924001002202</v>
          </cell>
          <cell r="B5428">
            <v>20</v>
          </cell>
          <cell r="C5428" t="str">
            <v>9240010002USD-270-22</v>
          </cell>
          <cell r="D5428" t="str">
            <v>Cartera de préstamos Interes - ML (Ctas. Conting/Orden - Garantías - Préstamos C</v>
          </cell>
          <cell r="E5428">
            <v>494334.94</v>
          </cell>
          <cell r="F5428">
            <v>5493.99</v>
          </cell>
          <cell r="G5428">
            <v>0</v>
          </cell>
          <cell r="H5428">
            <v>499828.93</v>
          </cell>
          <cell r="I5428">
            <v>494334.94</v>
          </cell>
          <cell r="J5428">
            <v>5493.99</v>
          </cell>
          <cell r="K5428">
            <v>0</v>
          </cell>
          <cell r="L5428">
            <v>499828.93</v>
          </cell>
        </row>
        <row r="5429">
          <cell r="A5429" t="str">
            <v>924001002302</v>
          </cell>
          <cell r="B5429">
            <v>20</v>
          </cell>
          <cell r="C5429" t="str">
            <v>9240010002USD-270-23</v>
          </cell>
          <cell r="D5429" t="str">
            <v>Cartera de préstamos Interes - ML (Ctas. Conting/Orden - Garantías - Préstamos C</v>
          </cell>
          <cell r="E5429">
            <v>673609.19</v>
          </cell>
          <cell r="F5429">
            <v>9370.25</v>
          </cell>
          <cell r="G5429">
            <v>0</v>
          </cell>
          <cell r="H5429">
            <v>682979.44</v>
          </cell>
          <cell r="I5429">
            <v>673609.19</v>
          </cell>
          <cell r="J5429">
            <v>9370.25</v>
          </cell>
          <cell r="K5429">
            <v>0</v>
          </cell>
          <cell r="L5429">
            <v>682979.44</v>
          </cell>
        </row>
        <row r="5430">
          <cell r="A5430" t="str">
            <v>924001002402</v>
          </cell>
          <cell r="B5430">
            <v>20</v>
          </cell>
          <cell r="C5430" t="str">
            <v>9240010002USD-270-24</v>
          </cell>
          <cell r="D5430" t="str">
            <v>Cartera de préstamos Interes - ML (Ctas. Conting/Orden - Garantías - Préstamos C</v>
          </cell>
          <cell r="E5430">
            <v>401719.21</v>
          </cell>
          <cell r="F5430">
            <v>3970.01</v>
          </cell>
          <cell r="G5430">
            <v>427.57</v>
          </cell>
          <cell r="H5430">
            <v>405261.65</v>
          </cell>
          <cell r="I5430">
            <v>401719.21</v>
          </cell>
          <cell r="J5430">
            <v>3970.01</v>
          </cell>
          <cell r="K5430">
            <v>427.57</v>
          </cell>
          <cell r="L5430">
            <v>405261.65</v>
          </cell>
        </row>
        <row r="5431">
          <cell r="A5431" t="str">
            <v>924001002502</v>
          </cell>
          <cell r="B5431">
            <v>20</v>
          </cell>
          <cell r="C5431" t="str">
            <v>9240010002USD-270-25</v>
          </cell>
          <cell r="D5431" t="str">
            <v>Cartera de préstamos Interes - ML (Ctas. Conting/Orden - Garantías - Préstamos C</v>
          </cell>
          <cell r="E5431">
            <v>408181.69</v>
          </cell>
          <cell r="F5431">
            <v>2540.7399999999998</v>
          </cell>
          <cell r="G5431">
            <v>0</v>
          </cell>
          <cell r="H5431">
            <v>410722.43</v>
          </cell>
          <cell r="I5431">
            <v>408181.69</v>
          </cell>
          <cell r="J5431">
            <v>2540.7399999999998</v>
          </cell>
          <cell r="K5431">
            <v>0</v>
          </cell>
          <cell r="L5431">
            <v>410722.43</v>
          </cell>
        </row>
        <row r="5432">
          <cell r="A5432" t="str">
            <v>924001002602</v>
          </cell>
          <cell r="B5432">
            <v>20</v>
          </cell>
          <cell r="C5432" t="str">
            <v>9240010002USD-270-26</v>
          </cell>
          <cell r="D5432" t="str">
            <v>Cartera de préstamos Interes - ML (Ctas. Conting/Orden - Garantías - Préstamos C</v>
          </cell>
          <cell r="E5432">
            <v>102978.38</v>
          </cell>
          <cell r="F5432">
            <v>1282.54</v>
          </cell>
          <cell r="G5432">
            <v>0</v>
          </cell>
          <cell r="H5432">
            <v>104260.92</v>
          </cell>
          <cell r="I5432">
            <v>102978.38</v>
          </cell>
          <cell r="J5432">
            <v>1282.54</v>
          </cell>
          <cell r="K5432">
            <v>0</v>
          </cell>
          <cell r="L5432">
            <v>104260.92</v>
          </cell>
        </row>
        <row r="5433">
          <cell r="A5433" t="str">
            <v>924001002702</v>
          </cell>
          <cell r="B5433">
            <v>20</v>
          </cell>
          <cell r="C5433" t="str">
            <v>9240010002USD-270-27</v>
          </cell>
          <cell r="D5433" t="str">
            <v>Cartera de préstamos Interes - ML (Ctas. Conting/Orden - Garantías - Préstamos C</v>
          </cell>
          <cell r="E5433">
            <v>50481.08</v>
          </cell>
          <cell r="F5433">
            <v>1334.98</v>
          </cell>
          <cell r="G5433">
            <v>432.56</v>
          </cell>
          <cell r="H5433">
            <v>51383.5</v>
          </cell>
          <cell r="I5433">
            <v>50481.08</v>
          </cell>
          <cell r="J5433">
            <v>1334.98</v>
          </cell>
          <cell r="K5433">
            <v>432.56</v>
          </cell>
          <cell r="L5433">
            <v>51383.5</v>
          </cell>
        </row>
        <row r="5434">
          <cell r="A5434" t="str">
            <v>924001003102</v>
          </cell>
          <cell r="B5434">
            <v>20</v>
          </cell>
          <cell r="C5434" t="str">
            <v>9240010002USD-270-31</v>
          </cell>
          <cell r="D5434" t="str">
            <v>Cartera de préstamos Interes - ML (Ctas. Conting/Orden - Garantías - Préstamos C</v>
          </cell>
          <cell r="E5434">
            <v>4314590.6100000003</v>
          </cell>
          <cell r="F5434">
            <v>41482.910000000003</v>
          </cell>
          <cell r="G5434">
            <v>0</v>
          </cell>
          <cell r="H5434">
            <v>4356073.5199999996</v>
          </cell>
          <cell r="I5434">
            <v>4314590.6100000003</v>
          </cell>
          <cell r="J5434">
            <v>41482.910000000003</v>
          </cell>
          <cell r="K5434">
            <v>0</v>
          </cell>
          <cell r="L5434">
            <v>4356073.5199999996</v>
          </cell>
        </row>
        <row r="5435">
          <cell r="A5435" t="str">
            <v>924001004102</v>
          </cell>
          <cell r="B5435">
            <v>20</v>
          </cell>
          <cell r="C5435" t="str">
            <v>9240010002USD-270-41</v>
          </cell>
          <cell r="D5435" t="str">
            <v>Cartera de préstamos Interes - ML (Ctas. Conting/Orden - Garantías - Préstamos C</v>
          </cell>
          <cell r="E5435">
            <v>6175482.4400000004</v>
          </cell>
          <cell r="F5435">
            <v>39774.379999999997</v>
          </cell>
          <cell r="G5435">
            <v>1458.31</v>
          </cell>
          <cell r="H5435">
            <v>6213798.5099999998</v>
          </cell>
          <cell r="I5435">
            <v>6175482.4400000004</v>
          </cell>
          <cell r="J5435">
            <v>39774.379999999997</v>
          </cell>
          <cell r="K5435">
            <v>1458.31</v>
          </cell>
          <cell r="L5435">
            <v>6213798.5099999998</v>
          </cell>
        </row>
        <row r="5436">
          <cell r="A5436" t="str">
            <v>93</v>
          </cell>
          <cell r="B5436">
            <v>2</v>
          </cell>
          <cell r="C5436">
            <v>93</v>
          </cell>
          <cell r="D5436" t="str">
            <v>INFORMACIÓN FINANCIERA POR CONTRA</v>
          </cell>
          <cell r="I5436">
            <v>-32673112.66</v>
          </cell>
          <cell r="J5436">
            <v>2128750.0699999998</v>
          </cell>
          <cell r="K5436">
            <v>4724556.25</v>
          </cell>
          <cell r="L5436">
            <v>-35268918.840000004</v>
          </cell>
        </row>
        <row r="5437">
          <cell r="A5437" t="str">
            <v>930</v>
          </cell>
          <cell r="B5437">
            <v>3</v>
          </cell>
          <cell r="C5437">
            <v>930</v>
          </cell>
          <cell r="D5437" t="str">
            <v>INFORMACIÓN FINANCIERA POR CONTRA</v>
          </cell>
          <cell r="I5437">
            <v>-32673112.66</v>
          </cell>
          <cell r="J5437">
            <v>2128750.0699999998</v>
          </cell>
          <cell r="K5437">
            <v>4724556.25</v>
          </cell>
          <cell r="L5437">
            <v>-35268918.840000004</v>
          </cell>
        </row>
        <row r="5438">
          <cell r="A5438" t="str">
            <v>9300</v>
          </cell>
          <cell r="B5438">
            <v>4</v>
          </cell>
          <cell r="C5438">
            <v>9300</v>
          </cell>
          <cell r="D5438" t="str">
            <v>INFORMACIÓN FINANCIERA POR CONTRA</v>
          </cell>
          <cell r="I5438">
            <v>-32673112.66</v>
          </cell>
          <cell r="J5438">
            <v>2128750.0699999998</v>
          </cell>
          <cell r="K5438">
            <v>4724556.25</v>
          </cell>
          <cell r="L5438">
            <v>-35268918.840000004</v>
          </cell>
        </row>
        <row r="5439">
          <cell r="A5439" t="str">
            <v>9300</v>
          </cell>
          <cell r="B5439">
            <v>4</v>
          </cell>
          <cell r="C5439">
            <v>9300</v>
          </cell>
          <cell r="D5439" t="str">
            <v>INFORMACIÓN FINANCIERA POR CONTRA</v>
          </cell>
          <cell r="I5439">
            <v>-32673112.66</v>
          </cell>
          <cell r="J5439">
            <v>2128750.0699999998</v>
          </cell>
          <cell r="K5439">
            <v>4724556.25</v>
          </cell>
          <cell r="L5439">
            <v>-35268918.840000004</v>
          </cell>
        </row>
        <row r="5440">
          <cell r="A5440" t="str">
            <v>93000000 U</v>
          </cell>
          <cell r="B5440">
            <v>12</v>
          </cell>
          <cell r="C5440" t="str">
            <v>93000000 USD</v>
          </cell>
          <cell r="D5440" t="str">
            <v>INFORMACIÓN FINANCIERA POR CONTRA</v>
          </cell>
          <cell r="E5440">
            <v>-32673112.66</v>
          </cell>
          <cell r="F5440">
            <v>2128750.0699999998</v>
          </cell>
          <cell r="G5440">
            <v>4724556.25</v>
          </cell>
          <cell r="H5440">
            <v>-35268918.840000004</v>
          </cell>
          <cell r="I5440">
            <v>-32673112.66</v>
          </cell>
          <cell r="J5440">
            <v>2128750.0699999998</v>
          </cell>
          <cell r="K5440">
            <v>4724556.25</v>
          </cell>
          <cell r="L5440">
            <v>-35268918.840000004</v>
          </cell>
        </row>
        <row r="5441">
          <cell r="A5441" t="str">
            <v>9300000000</v>
          </cell>
          <cell r="B5441">
            <v>18</v>
          </cell>
          <cell r="C5441" t="str">
            <v>93000000USD-655-00</v>
          </cell>
          <cell r="D5441" t="str">
            <v>INFORMACIÓN FINANCIERA POR CONTRA (Cuentas de Orden - ContraCuentas)</v>
          </cell>
          <cell r="E5441">
            <v>-31937906.66</v>
          </cell>
          <cell r="F5441">
            <v>1959625.38</v>
          </cell>
          <cell r="G5441">
            <v>4594720.34</v>
          </cell>
          <cell r="H5441">
            <v>-34573001.619999997</v>
          </cell>
          <cell r="I5441">
            <v>-31937906.66</v>
          </cell>
          <cell r="J5441">
            <v>1959625.38</v>
          </cell>
          <cell r="K5441">
            <v>4594720.34</v>
          </cell>
          <cell r="L5441">
            <v>-34573001.619999997</v>
          </cell>
        </row>
        <row r="5442">
          <cell r="A5442" t="str">
            <v>9300000002</v>
          </cell>
          <cell r="B5442">
            <v>18</v>
          </cell>
          <cell r="C5442" t="str">
            <v>93000000USD-655-02</v>
          </cell>
          <cell r="D5442" t="str">
            <v>INFORMACIÓN FINANCIERA POR CONTRA (Cuentas de Orden - ContraCuentas)</v>
          </cell>
          <cell r="E5442">
            <v>-1014.04</v>
          </cell>
          <cell r="F5442">
            <v>1358.16</v>
          </cell>
          <cell r="G5442">
            <v>1346.68</v>
          </cell>
          <cell r="H5442">
            <v>-1002.56</v>
          </cell>
          <cell r="I5442">
            <v>-1014.04</v>
          </cell>
          <cell r="J5442">
            <v>1358.16</v>
          </cell>
          <cell r="K5442">
            <v>1346.68</v>
          </cell>
          <cell r="L5442">
            <v>-1002.56</v>
          </cell>
        </row>
        <row r="5443">
          <cell r="A5443" t="str">
            <v>9300000003</v>
          </cell>
          <cell r="B5443">
            <v>18</v>
          </cell>
          <cell r="C5443" t="str">
            <v>93000000USD-655-03</v>
          </cell>
          <cell r="D5443" t="str">
            <v>INFORMACIÓN FINANCIERA POR CONTRA (Cuentas de Orden - ContraCuentas)</v>
          </cell>
          <cell r="E5443">
            <v>-40500.769999999997</v>
          </cell>
          <cell r="F5443">
            <v>4558.28</v>
          </cell>
          <cell r="G5443">
            <v>6109.82</v>
          </cell>
          <cell r="H5443">
            <v>-42052.31</v>
          </cell>
          <cell r="I5443">
            <v>-40500.769999999997</v>
          </cell>
          <cell r="J5443">
            <v>4558.28</v>
          </cell>
          <cell r="K5443">
            <v>6109.82</v>
          </cell>
          <cell r="L5443">
            <v>-42052.31</v>
          </cell>
        </row>
        <row r="5444">
          <cell r="A5444" t="str">
            <v>9300000004</v>
          </cell>
          <cell r="B5444">
            <v>18</v>
          </cell>
          <cell r="C5444" t="str">
            <v>93000000USD-655-04</v>
          </cell>
          <cell r="D5444" t="str">
            <v>INFORMACIÓN FINANCIERA POR CONTRA (Cuentas de Orden - ContraCuentas)</v>
          </cell>
          <cell r="E5444">
            <v>-32956.160000000003</v>
          </cell>
          <cell r="F5444">
            <v>821.4</v>
          </cell>
          <cell r="G5444">
            <v>2929.74</v>
          </cell>
          <cell r="H5444">
            <v>-35064.5</v>
          </cell>
          <cell r="I5444">
            <v>-32956.160000000003</v>
          </cell>
          <cell r="J5444">
            <v>821.4</v>
          </cell>
          <cell r="K5444">
            <v>2929.74</v>
          </cell>
          <cell r="L5444">
            <v>-35064.5</v>
          </cell>
        </row>
        <row r="5445">
          <cell r="A5445" t="str">
            <v>9300000005</v>
          </cell>
          <cell r="B5445">
            <v>18</v>
          </cell>
          <cell r="C5445" t="str">
            <v>93000000USD-655-05</v>
          </cell>
          <cell r="D5445" t="str">
            <v>INFORMACIÓN FINANCIERA POR CONTRA (Cuentas de Orden - ContraCuentas)</v>
          </cell>
          <cell r="E5445">
            <v>-2480.5300000000002</v>
          </cell>
          <cell r="F5445">
            <v>5675.11</v>
          </cell>
          <cell r="G5445">
            <v>6673.78</v>
          </cell>
          <cell r="H5445">
            <v>-3479.2</v>
          </cell>
          <cell r="I5445">
            <v>-2480.5300000000002</v>
          </cell>
          <cell r="J5445">
            <v>5675.11</v>
          </cell>
          <cell r="K5445">
            <v>6673.78</v>
          </cell>
          <cell r="L5445">
            <v>-3479.2</v>
          </cell>
        </row>
        <row r="5446">
          <cell r="A5446" t="str">
            <v>9300000007</v>
          </cell>
          <cell r="B5446">
            <v>18</v>
          </cell>
          <cell r="C5446" t="str">
            <v>93000000USD-655-07</v>
          </cell>
          <cell r="D5446" t="str">
            <v>INFORMACIÓN FINANCIERA POR CONTRA (Cuentas de Orden - ContraCuentas)</v>
          </cell>
          <cell r="E5446">
            <v>-102188.94</v>
          </cell>
          <cell r="F5446">
            <v>1516</v>
          </cell>
          <cell r="G5446">
            <v>7211.03</v>
          </cell>
          <cell r="H5446">
            <v>-107883.97</v>
          </cell>
          <cell r="I5446">
            <v>-102188.94</v>
          </cell>
          <cell r="J5446">
            <v>1516</v>
          </cell>
          <cell r="K5446">
            <v>7211.03</v>
          </cell>
          <cell r="L5446">
            <v>-107883.97</v>
          </cell>
        </row>
        <row r="5447">
          <cell r="A5447" t="str">
            <v>9300000008</v>
          </cell>
          <cell r="B5447">
            <v>18</v>
          </cell>
          <cell r="C5447" t="str">
            <v>93000000USD-655-08</v>
          </cell>
          <cell r="D5447" t="str">
            <v>INFORMACIÓN FINANCIERA POR CONTRA (Cuentas de Orden - ContraCuentas)</v>
          </cell>
          <cell r="E5447">
            <v>-29957.22</v>
          </cell>
          <cell r="F5447">
            <v>39050.129999999997</v>
          </cell>
          <cell r="G5447">
            <v>32891.99</v>
          </cell>
          <cell r="H5447">
            <v>-23799.08</v>
          </cell>
          <cell r="I5447">
            <v>-29957.22</v>
          </cell>
          <cell r="J5447">
            <v>39050.129999999997</v>
          </cell>
          <cell r="K5447">
            <v>32891.99</v>
          </cell>
          <cell r="L5447">
            <v>-23799.08</v>
          </cell>
        </row>
        <row r="5448">
          <cell r="A5448" t="str">
            <v>9300000010</v>
          </cell>
          <cell r="B5448">
            <v>18</v>
          </cell>
          <cell r="C5448" t="str">
            <v>93000000USD-655-10</v>
          </cell>
          <cell r="D5448" t="str">
            <v>INFORMACIÓN FINANCIERA POR CONTRA (Cuentas de Orden - ContraCuentas)</v>
          </cell>
          <cell r="E5448">
            <v>-90027.29</v>
          </cell>
          <cell r="F5448">
            <v>5510.84</v>
          </cell>
          <cell r="G5448">
            <v>7916.43</v>
          </cell>
          <cell r="H5448">
            <v>-92432.88</v>
          </cell>
          <cell r="I5448">
            <v>-90027.29</v>
          </cell>
          <cell r="J5448">
            <v>5510.84</v>
          </cell>
          <cell r="K5448">
            <v>7916.43</v>
          </cell>
          <cell r="L5448">
            <v>-92432.88</v>
          </cell>
        </row>
        <row r="5449">
          <cell r="A5449" t="str">
            <v>9300000011</v>
          </cell>
          <cell r="B5449">
            <v>18</v>
          </cell>
          <cell r="C5449" t="str">
            <v>93000000USD-655-11</v>
          </cell>
          <cell r="D5449" t="str">
            <v>INFORMACIÓN FINANCIERA POR CONTRA (Cuentas de Orden - ContraCuentas)</v>
          </cell>
          <cell r="E5449">
            <v>-406.06</v>
          </cell>
          <cell r="F5449">
            <v>1166.0899999999999</v>
          </cell>
          <cell r="G5449">
            <v>760.03</v>
          </cell>
          <cell r="H5449">
            <v>0</v>
          </cell>
          <cell r="I5449">
            <v>-406.06</v>
          </cell>
          <cell r="J5449">
            <v>1166.0899999999999</v>
          </cell>
          <cell r="K5449">
            <v>760.03</v>
          </cell>
          <cell r="L5449">
            <v>0</v>
          </cell>
        </row>
        <row r="5450">
          <cell r="A5450" t="str">
            <v>9300000012</v>
          </cell>
          <cell r="B5450">
            <v>18</v>
          </cell>
          <cell r="C5450" t="str">
            <v>93000000USD-655-12</v>
          </cell>
          <cell r="D5450" t="str">
            <v>INFORMACIÓN FINANCIERA POR CONTRA (Cuentas de Orden - ContraCuentas)</v>
          </cell>
          <cell r="E5450">
            <v>-53898.65</v>
          </cell>
          <cell r="F5450">
            <v>14144.12</v>
          </cell>
          <cell r="G5450">
            <v>16018.69</v>
          </cell>
          <cell r="H5450">
            <v>-55773.22</v>
          </cell>
          <cell r="I5450">
            <v>-53898.65</v>
          </cell>
          <cell r="J5450">
            <v>14144.12</v>
          </cell>
          <cell r="K5450">
            <v>16018.69</v>
          </cell>
          <cell r="L5450">
            <v>-55773.22</v>
          </cell>
        </row>
        <row r="5451">
          <cell r="A5451" t="str">
            <v>9300000013</v>
          </cell>
          <cell r="B5451">
            <v>18</v>
          </cell>
          <cell r="C5451" t="str">
            <v>93000000USD-655-13</v>
          </cell>
          <cell r="D5451" t="str">
            <v>INFORMACIÓN FINANCIERA POR CONTRA (Cuentas de Orden - ContraCuentas)</v>
          </cell>
          <cell r="E5451">
            <v>-25987.87</v>
          </cell>
          <cell r="F5451">
            <v>2691.43</v>
          </cell>
          <cell r="G5451">
            <v>5473.68</v>
          </cell>
          <cell r="H5451">
            <v>-28770.12</v>
          </cell>
          <cell r="I5451">
            <v>-25987.87</v>
          </cell>
          <cell r="J5451">
            <v>2691.43</v>
          </cell>
          <cell r="K5451">
            <v>5473.68</v>
          </cell>
          <cell r="L5451">
            <v>-28770.12</v>
          </cell>
        </row>
        <row r="5452">
          <cell r="A5452" t="str">
            <v>9300000017</v>
          </cell>
          <cell r="B5452">
            <v>18</v>
          </cell>
          <cell r="C5452" t="str">
            <v>93000000USD-655-17</v>
          </cell>
          <cell r="D5452" t="str">
            <v>INFORMACIÓN FINANCIERA POR CONTRA (Cuentas de Orden - ContraCuentas)</v>
          </cell>
          <cell r="E5452">
            <v>-1531.86</v>
          </cell>
          <cell r="F5452">
            <v>0</v>
          </cell>
          <cell r="G5452">
            <v>186.19</v>
          </cell>
          <cell r="H5452">
            <v>-1718.05</v>
          </cell>
          <cell r="I5452">
            <v>-1531.86</v>
          </cell>
          <cell r="J5452">
            <v>0</v>
          </cell>
          <cell r="K5452">
            <v>186.19</v>
          </cell>
          <cell r="L5452">
            <v>-1718.05</v>
          </cell>
        </row>
        <row r="5453">
          <cell r="A5453" t="str">
            <v>9300000018</v>
          </cell>
          <cell r="B5453">
            <v>18</v>
          </cell>
          <cell r="C5453" t="str">
            <v>93000000USD-655-18</v>
          </cell>
          <cell r="D5453" t="str">
            <v>INFORMACIÓN FINANCIERA POR CONTRA (Cuentas de Orden - ContraCuentas)</v>
          </cell>
          <cell r="E5453">
            <v>-7196.72</v>
          </cell>
          <cell r="F5453">
            <v>589.5</v>
          </cell>
          <cell r="G5453">
            <v>978.11</v>
          </cell>
          <cell r="H5453">
            <v>-7585.33</v>
          </cell>
          <cell r="I5453">
            <v>-7196.72</v>
          </cell>
          <cell r="J5453">
            <v>589.5</v>
          </cell>
          <cell r="K5453">
            <v>978.11</v>
          </cell>
          <cell r="L5453">
            <v>-7585.33</v>
          </cell>
        </row>
        <row r="5454">
          <cell r="A5454" t="str">
            <v>9300000019</v>
          </cell>
          <cell r="B5454">
            <v>18</v>
          </cell>
          <cell r="C5454" t="str">
            <v>93000000USD-655-19</v>
          </cell>
          <cell r="D5454" t="str">
            <v>INFORMACIÓN FINANCIERA POR CONTRA (Cuentas de Orden - ContraCuentas)</v>
          </cell>
          <cell r="E5454">
            <v>-14334.1</v>
          </cell>
          <cell r="F5454">
            <v>3564.99</v>
          </cell>
          <cell r="G5454">
            <v>6616.58</v>
          </cell>
          <cell r="H5454">
            <v>-17385.689999999999</v>
          </cell>
          <cell r="I5454">
            <v>-14334.1</v>
          </cell>
          <cell r="J5454">
            <v>3564.99</v>
          </cell>
          <cell r="K5454">
            <v>6616.58</v>
          </cell>
          <cell r="L5454">
            <v>-17385.689999999999</v>
          </cell>
        </row>
        <row r="5455">
          <cell r="A5455" t="str">
            <v>9300000022</v>
          </cell>
          <cell r="B5455">
            <v>18</v>
          </cell>
          <cell r="C5455" t="str">
            <v>93000000USD-655-22</v>
          </cell>
          <cell r="D5455" t="str">
            <v>INFORMACIÓN FINANCIERA POR CONTRA (Cuentas de Orden - ContraCuentas)</v>
          </cell>
          <cell r="E5455">
            <v>-13791.12</v>
          </cell>
          <cell r="F5455">
            <v>1314.09</v>
          </cell>
          <cell r="G5455">
            <v>4649.0200000000004</v>
          </cell>
          <cell r="H5455">
            <v>-17126.05</v>
          </cell>
          <cell r="I5455">
            <v>-13791.12</v>
          </cell>
          <cell r="J5455">
            <v>1314.09</v>
          </cell>
          <cell r="K5455">
            <v>4649.0200000000004</v>
          </cell>
          <cell r="L5455">
            <v>-17126.05</v>
          </cell>
        </row>
        <row r="5456">
          <cell r="A5456" t="str">
            <v>9300000023</v>
          </cell>
          <cell r="B5456">
            <v>18</v>
          </cell>
          <cell r="C5456" t="str">
            <v>93000000USD-655-23</v>
          </cell>
          <cell r="D5456" t="str">
            <v>INFORMACIÓN FINANCIERA POR CONTRA (Cuentas de Orden - ContraCuentas)</v>
          </cell>
          <cell r="E5456">
            <v>-44275.28</v>
          </cell>
          <cell r="F5456">
            <v>1981.44</v>
          </cell>
          <cell r="G5456">
            <v>4350.9399999999996</v>
          </cell>
          <cell r="H5456">
            <v>-46644.78</v>
          </cell>
          <cell r="I5456">
            <v>-44275.28</v>
          </cell>
          <cell r="J5456">
            <v>1981.44</v>
          </cell>
          <cell r="K5456">
            <v>4350.9399999999996</v>
          </cell>
          <cell r="L5456">
            <v>-46644.78</v>
          </cell>
        </row>
        <row r="5457">
          <cell r="A5457" t="str">
            <v>9300000024</v>
          </cell>
          <cell r="B5457">
            <v>18</v>
          </cell>
          <cell r="C5457" t="str">
            <v>93000000USD-655-24</v>
          </cell>
          <cell r="D5457" t="str">
            <v>INFORMACIÓN FINANCIERA POR CONTRA (Cuentas de Orden - ContraCuentas)</v>
          </cell>
          <cell r="E5457">
            <v>-7080.74</v>
          </cell>
          <cell r="F5457">
            <v>666.71</v>
          </cell>
          <cell r="G5457">
            <v>962.48</v>
          </cell>
          <cell r="H5457">
            <v>-7376.51</v>
          </cell>
          <cell r="I5457">
            <v>-7080.74</v>
          </cell>
          <cell r="J5457">
            <v>666.71</v>
          </cell>
          <cell r="K5457">
            <v>962.48</v>
          </cell>
          <cell r="L5457">
            <v>-7376.51</v>
          </cell>
        </row>
        <row r="5458">
          <cell r="A5458" t="str">
            <v>9300000026</v>
          </cell>
          <cell r="B5458">
            <v>18</v>
          </cell>
          <cell r="C5458" t="str">
            <v>93000000USD-655-26</v>
          </cell>
          <cell r="D5458" t="str">
            <v>INFORMACIÓN FINANCIERA POR CONTRA (Cuentas de Orden - ContraCuentas)</v>
          </cell>
          <cell r="E5458">
            <v>-3640.36</v>
          </cell>
          <cell r="F5458">
            <v>315.35000000000002</v>
          </cell>
          <cell r="G5458">
            <v>694.74</v>
          </cell>
          <cell r="H5458">
            <v>-4019.75</v>
          </cell>
          <cell r="I5458">
            <v>-3640.36</v>
          </cell>
          <cell r="J5458">
            <v>315.35000000000002</v>
          </cell>
          <cell r="K5458">
            <v>694.74</v>
          </cell>
          <cell r="L5458">
            <v>-4019.75</v>
          </cell>
        </row>
        <row r="5459">
          <cell r="A5459" t="str">
            <v>9300000027</v>
          </cell>
          <cell r="B5459">
            <v>18</v>
          </cell>
          <cell r="C5459" t="str">
            <v>93000000USD-655-27</v>
          </cell>
          <cell r="D5459" t="str">
            <v>INFORMACIÓN FINANCIERA POR CONTRA (Cuentas de Orden - ContraCuentas)</v>
          </cell>
          <cell r="E5459">
            <v>-1404.46</v>
          </cell>
          <cell r="F5459">
            <v>815.23</v>
          </cell>
          <cell r="G5459">
            <v>761.54</v>
          </cell>
          <cell r="H5459">
            <v>-1350.77</v>
          </cell>
          <cell r="I5459">
            <v>-1404.46</v>
          </cell>
          <cell r="J5459">
            <v>815.23</v>
          </cell>
          <cell r="K5459">
            <v>761.54</v>
          </cell>
          <cell r="L5459">
            <v>-1350.77</v>
          </cell>
        </row>
        <row r="5460">
          <cell r="A5460" t="str">
            <v>9300000031</v>
          </cell>
          <cell r="B5460">
            <v>18</v>
          </cell>
          <cell r="C5460" t="str">
            <v>93000000USD-655-31</v>
          </cell>
          <cell r="D5460" t="str">
            <v>INFORMACIÓN FINANCIERA POR CONTRA (Cuentas de Orden - ContraCuentas)</v>
          </cell>
          <cell r="E5460">
            <v>-97086.62</v>
          </cell>
          <cell r="F5460">
            <v>12313.98</v>
          </cell>
          <cell r="G5460">
            <v>13531.3</v>
          </cell>
          <cell r="H5460">
            <v>-98303.94</v>
          </cell>
          <cell r="I5460">
            <v>-97086.62</v>
          </cell>
          <cell r="J5460">
            <v>12313.98</v>
          </cell>
          <cell r="K5460">
            <v>13531.3</v>
          </cell>
          <cell r="L5460">
            <v>-98303.94</v>
          </cell>
        </row>
        <row r="5461">
          <cell r="A5461" t="str">
            <v>9300000041</v>
          </cell>
          <cell r="B5461">
            <v>18</v>
          </cell>
          <cell r="C5461" t="str">
            <v>93000000USD-655-41</v>
          </cell>
          <cell r="D5461" t="str">
            <v>INFORMACIÓN FINANCIERA POR CONTRA (Cuentas de Orden - ContraCuentas)</v>
          </cell>
          <cell r="E5461">
            <v>-165447.21</v>
          </cell>
          <cell r="F5461">
            <v>71071.839999999997</v>
          </cell>
          <cell r="G5461">
            <v>9773.14</v>
          </cell>
          <cell r="H5461">
            <v>-104148.51</v>
          </cell>
          <cell r="I5461">
            <v>-165447.21</v>
          </cell>
          <cell r="J5461">
            <v>71071.839999999997</v>
          </cell>
          <cell r="K5461">
            <v>9773.14</v>
          </cell>
          <cell r="L5461">
            <v>-104148.51</v>
          </cell>
        </row>
        <row r="5462">
          <cell r="A5462" t="str">
            <v>94</v>
          </cell>
          <cell r="B5462">
            <v>2</v>
          </cell>
          <cell r="C5462">
            <v>94</v>
          </cell>
          <cell r="D5462" t="str">
            <v>EXISTENCIAS EN LA BÓVEDA POR CONTRA</v>
          </cell>
          <cell r="I5462">
            <v>-602192547.30999994</v>
          </cell>
          <cell r="J5462">
            <v>21713993.379999999</v>
          </cell>
          <cell r="K5462">
            <v>307167119.67000002</v>
          </cell>
          <cell r="L5462">
            <v>-887645673.60000002</v>
          </cell>
        </row>
        <row r="5463">
          <cell r="A5463" t="str">
            <v>940</v>
          </cell>
          <cell r="B5463">
            <v>3</v>
          </cell>
          <cell r="C5463">
            <v>940</v>
          </cell>
          <cell r="D5463" t="str">
            <v>EXISTENCIAS EN LA BÓVEDA POR CONTRA</v>
          </cell>
          <cell r="I5463">
            <v>-602192547.30999994</v>
          </cell>
          <cell r="J5463">
            <v>21713993.379999999</v>
          </cell>
          <cell r="K5463">
            <v>307167119.67000002</v>
          </cell>
          <cell r="L5463">
            <v>-887645673.60000002</v>
          </cell>
        </row>
        <row r="5464">
          <cell r="A5464" t="str">
            <v>9400</v>
          </cell>
          <cell r="B5464">
            <v>4</v>
          </cell>
          <cell r="C5464">
            <v>9400</v>
          </cell>
          <cell r="D5464" t="str">
            <v>EXISTENCIAS EN LA BÓVEDA POR CONTRA</v>
          </cell>
          <cell r="I5464">
            <v>-602192547.30999994</v>
          </cell>
          <cell r="J5464">
            <v>21713993.379999999</v>
          </cell>
          <cell r="K5464">
            <v>307167119.67000002</v>
          </cell>
          <cell r="L5464">
            <v>-887645673.60000002</v>
          </cell>
        </row>
        <row r="5465">
          <cell r="A5465" t="str">
            <v>9400</v>
          </cell>
          <cell r="B5465">
            <v>4</v>
          </cell>
          <cell r="C5465">
            <v>9400</v>
          </cell>
          <cell r="D5465" t="str">
            <v>EXISTENCIAS EN LA BÓVEDA POR CONTRA</v>
          </cell>
          <cell r="I5465">
            <v>-602192547.30999994</v>
          </cell>
          <cell r="J5465">
            <v>21713993.379999999</v>
          </cell>
          <cell r="K5465">
            <v>307167119.67000002</v>
          </cell>
          <cell r="L5465">
            <v>-887645673.60000002</v>
          </cell>
        </row>
        <row r="5466">
          <cell r="A5466" t="str">
            <v>94000000 U</v>
          </cell>
          <cell r="B5466">
            <v>12</v>
          </cell>
          <cell r="C5466" t="str">
            <v>94000000 USD</v>
          </cell>
          <cell r="D5466" t="str">
            <v>EXISTENCIAS EN LA BÓVEDA POR CONTRA</v>
          </cell>
          <cell r="E5466">
            <v>-602192547.30999994</v>
          </cell>
          <cell r="F5466">
            <v>21713993.379999999</v>
          </cell>
          <cell r="G5466">
            <v>307167119.67000002</v>
          </cell>
          <cell r="H5466">
            <v>-887645673.60000002</v>
          </cell>
          <cell r="I5466">
            <v>-602192547.30999994</v>
          </cell>
          <cell r="J5466">
            <v>21713993.379999999</v>
          </cell>
          <cell r="K5466">
            <v>307167119.67000002</v>
          </cell>
          <cell r="L5466">
            <v>-887645673.60000002</v>
          </cell>
        </row>
        <row r="5467">
          <cell r="A5467" t="str">
            <v>9400000000</v>
          </cell>
          <cell r="B5467">
            <v>18</v>
          </cell>
          <cell r="C5467" t="str">
            <v>94000000USD-655-00</v>
          </cell>
          <cell r="D5467" t="str">
            <v>EXISTENCIAS EN LA BÓVEDA POR CONTRA (Cuentas de Orden - ContraCuentas)</v>
          </cell>
          <cell r="E5467">
            <v>-58558600</v>
          </cell>
          <cell r="F5467">
            <v>4681500</v>
          </cell>
          <cell r="G5467">
            <v>2302900</v>
          </cell>
          <cell r="H5467">
            <v>-56180000</v>
          </cell>
          <cell r="I5467">
            <v>-58558600</v>
          </cell>
          <cell r="J5467">
            <v>4681500</v>
          </cell>
          <cell r="K5467">
            <v>2302900</v>
          </cell>
          <cell r="L5467">
            <v>-56180000</v>
          </cell>
        </row>
        <row r="5468">
          <cell r="A5468" t="str">
            <v>9400000001</v>
          </cell>
          <cell r="B5468">
            <v>18</v>
          </cell>
          <cell r="C5468" t="str">
            <v>94000000USD-655-01</v>
          </cell>
          <cell r="D5468" t="str">
            <v>EXISTENCIAS EN LA BÓVEDA POR CONTRA (Cuentas de Orden - ContraCuentas)</v>
          </cell>
          <cell r="E5468">
            <v>-10086045.689999999</v>
          </cell>
          <cell r="F5468">
            <v>3619701.54</v>
          </cell>
          <cell r="G5468">
            <v>14535.06</v>
          </cell>
          <cell r="H5468">
            <v>-6480879.21</v>
          </cell>
          <cell r="I5468">
            <v>-10086045.689999999</v>
          </cell>
          <cell r="J5468">
            <v>3619701.54</v>
          </cell>
          <cell r="K5468">
            <v>14535.06</v>
          </cell>
          <cell r="L5468">
            <v>-6480879.21</v>
          </cell>
        </row>
        <row r="5469">
          <cell r="A5469" t="str">
            <v>9400000002</v>
          </cell>
          <cell r="B5469">
            <v>18</v>
          </cell>
          <cell r="C5469" t="str">
            <v>94000000USD-655-02</v>
          </cell>
          <cell r="D5469" t="str">
            <v>EXISTENCIAS EN LA BÓVEDA POR CONTRA (Cuentas de Orden - ContraCuentas)</v>
          </cell>
          <cell r="E5469">
            <v>-44395785.979999997</v>
          </cell>
          <cell r="F5469">
            <v>535926</v>
          </cell>
          <cell r="G5469">
            <v>7941084.46</v>
          </cell>
          <cell r="H5469">
            <v>-51800944.439999998</v>
          </cell>
          <cell r="I5469">
            <v>-44395785.979999997</v>
          </cell>
          <cell r="J5469">
            <v>535926</v>
          </cell>
          <cell r="K5469">
            <v>7941084.46</v>
          </cell>
          <cell r="L5469">
            <v>-51800944.439999998</v>
          </cell>
        </row>
        <row r="5470">
          <cell r="A5470" t="str">
            <v>9400000003</v>
          </cell>
          <cell r="B5470">
            <v>18</v>
          </cell>
          <cell r="C5470" t="str">
            <v>94000000USD-655-03</v>
          </cell>
          <cell r="D5470" t="str">
            <v>EXISTENCIAS EN LA BÓVEDA POR CONTRA (Cuentas de Orden - ContraCuentas)</v>
          </cell>
          <cell r="E5470">
            <v>-46743844.770000003</v>
          </cell>
          <cell r="F5470">
            <v>212.28</v>
          </cell>
          <cell r="G5470">
            <v>11886983.18</v>
          </cell>
          <cell r="H5470">
            <v>-58630615.670000002</v>
          </cell>
          <cell r="I5470">
            <v>-46743844.770000003</v>
          </cell>
          <cell r="J5470">
            <v>212.28</v>
          </cell>
          <cell r="K5470">
            <v>11886983.18</v>
          </cell>
          <cell r="L5470">
            <v>-58630615.670000002</v>
          </cell>
        </row>
        <row r="5471">
          <cell r="A5471" t="str">
            <v>9400000004</v>
          </cell>
          <cell r="B5471">
            <v>18</v>
          </cell>
          <cell r="C5471" t="str">
            <v>94000000USD-655-04</v>
          </cell>
          <cell r="D5471" t="str">
            <v>EXISTENCIAS EN LA BÓVEDA POR CONTRA (Cuentas de Orden - ContraCuentas)</v>
          </cell>
          <cell r="E5471">
            <v>-22022486.43</v>
          </cell>
          <cell r="F5471">
            <v>501026</v>
          </cell>
          <cell r="G5471">
            <v>1025151.99</v>
          </cell>
          <cell r="H5471">
            <v>-22546612.420000002</v>
          </cell>
          <cell r="I5471">
            <v>-22022486.43</v>
          </cell>
          <cell r="J5471">
            <v>501026</v>
          </cell>
          <cell r="K5471">
            <v>1025151.99</v>
          </cell>
          <cell r="L5471">
            <v>-22546612.420000002</v>
          </cell>
        </row>
        <row r="5472">
          <cell r="A5472" t="str">
            <v>9400000005</v>
          </cell>
          <cell r="B5472">
            <v>18</v>
          </cell>
          <cell r="C5472" t="str">
            <v>94000000USD-655-05</v>
          </cell>
          <cell r="D5472" t="str">
            <v>EXISTENCIAS EN LA BÓVEDA POR CONTRA (Cuentas de Orden - ContraCuentas)</v>
          </cell>
          <cell r="E5472">
            <v>-7235106.8700000001</v>
          </cell>
          <cell r="F5472">
            <v>0</v>
          </cell>
          <cell r="G5472">
            <v>1286130.3799999999</v>
          </cell>
          <cell r="H5472">
            <v>-8521237.25</v>
          </cell>
          <cell r="I5472">
            <v>-7235106.8700000001</v>
          </cell>
          <cell r="J5472">
            <v>0</v>
          </cell>
          <cell r="K5472">
            <v>1286130.3799999999</v>
          </cell>
          <cell r="L5472">
            <v>-8521237.25</v>
          </cell>
        </row>
        <row r="5473">
          <cell r="A5473" t="str">
            <v>9400000006</v>
          </cell>
          <cell r="B5473">
            <v>18</v>
          </cell>
          <cell r="C5473" t="str">
            <v>94000000USD-655-06</v>
          </cell>
          <cell r="D5473" t="str">
            <v>EXISTENCIAS EN LA BÓVEDA POR CONTRA (Cuentas de Orden - ContraCuentas)</v>
          </cell>
          <cell r="E5473">
            <v>-5988350.29</v>
          </cell>
          <cell r="F5473">
            <v>5988350.2800000003</v>
          </cell>
          <cell r="G5473">
            <v>0</v>
          </cell>
          <cell r="H5473">
            <v>-0.01</v>
          </cell>
          <cell r="I5473">
            <v>-5988350.29</v>
          </cell>
          <cell r="J5473">
            <v>5988350.2800000003</v>
          </cell>
          <cell r="K5473">
            <v>0</v>
          </cell>
          <cell r="L5473">
            <v>-0.01</v>
          </cell>
        </row>
        <row r="5474">
          <cell r="A5474" t="str">
            <v>9400000007</v>
          </cell>
          <cell r="B5474">
            <v>18</v>
          </cell>
          <cell r="C5474" t="str">
            <v>94000000USD-655-07</v>
          </cell>
          <cell r="D5474" t="str">
            <v>EXISTENCIAS EN LA BÓVEDA POR CONTRA (Cuentas de Orden - ContraCuentas)</v>
          </cell>
          <cell r="E5474">
            <v>-29806869.48</v>
          </cell>
          <cell r="F5474">
            <v>219305.28</v>
          </cell>
          <cell r="G5474">
            <v>8662122.0299999993</v>
          </cell>
          <cell r="H5474">
            <v>-38249686.229999997</v>
          </cell>
          <cell r="I5474">
            <v>-29806869.48</v>
          </cell>
          <cell r="J5474">
            <v>219305.28</v>
          </cell>
          <cell r="K5474">
            <v>8662122.0299999993</v>
          </cell>
          <cell r="L5474">
            <v>-38249686.229999997</v>
          </cell>
        </row>
        <row r="5475">
          <cell r="A5475" t="str">
            <v>9400000008</v>
          </cell>
          <cell r="B5475">
            <v>18</v>
          </cell>
          <cell r="C5475" t="str">
            <v>94000000USD-655-08</v>
          </cell>
          <cell r="D5475" t="str">
            <v>EXISTENCIAS EN LA BÓVEDA POR CONTRA (Cuentas de Orden - ContraCuentas)</v>
          </cell>
          <cell r="E5475">
            <v>-14213332.74</v>
          </cell>
          <cell r="F5475">
            <v>26.85</v>
          </cell>
          <cell r="G5475">
            <v>715778.51</v>
          </cell>
          <cell r="H5475">
            <v>-14929084.4</v>
          </cell>
          <cell r="I5475">
            <v>-14213332.74</v>
          </cell>
          <cell r="J5475">
            <v>26.85</v>
          </cell>
          <cell r="K5475">
            <v>715778.51</v>
          </cell>
          <cell r="L5475">
            <v>-14929084.4</v>
          </cell>
        </row>
        <row r="5476">
          <cell r="A5476" t="str">
            <v>9400000010</v>
          </cell>
          <cell r="B5476">
            <v>18</v>
          </cell>
          <cell r="C5476" t="str">
            <v>94000000USD-655-10</v>
          </cell>
          <cell r="D5476" t="str">
            <v>EXISTENCIAS EN LA BÓVEDA POR CONTRA (Cuentas de Orden - ContraCuentas)</v>
          </cell>
          <cell r="E5476">
            <v>-16041264.060000001</v>
          </cell>
          <cell r="F5476">
            <v>99000</v>
          </cell>
          <cell r="G5476">
            <v>1510458.19</v>
          </cell>
          <cell r="H5476">
            <v>-17452722.25</v>
          </cell>
          <cell r="I5476">
            <v>-16041264.060000001</v>
          </cell>
          <cell r="J5476">
            <v>99000</v>
          </cell>
          <cell r="K5476">
            <v>1510458.19</v>
          </cell>
          <cell r="L5476">
            <v>-17452722.25</v>
          </cell>
        </row>
        <row r="5477">
          <cell r="A5477" t="str">
            <v>9400000011</v>
          </cell>
          <cell r="B5477">
            <v>18</v>
          </cell>
          <cell r="C5477" t="str">
            <v>94000000USD-655-11</v>
          </cell>
          <cell r="D5477" t="str">
            <v>EXISTENCIAS EN LA BÓVEDA POR CONTRA (Cuentas de Orden - ContraCuentas)</v>
          </cell>
          <cell r="E5477">
            <v>-18028359.739999998</v>
          </cell>
          <cell r="F5477">
            <v>305096.11</v>
          </cell>
          <cell r="G5477">
            <v>2597489.38</v>
          </cell>
          <cell r="H5477">
            <v>-20320753.010000002</v>
          </cell>
          <cell r="I5477">
            <v>-18028359.739999998</v>
          </cell>
          <cell r="J5477">
            <v>305096.11</v>
          </cell>
          <cell r="K5477">
            <v>2597489.38</v>
          </cell>
          <cell r="L5477">
            <v>-20320753.010000002</v>
          </cell>
        </row>
        <row r="5478">
          <cell r="A5478" t="str">
            <v>9400000012</v>
          </cell>
          <cell r="B5478">
            <v>18</v>
          </cell>
          <cell r="C5478" t="str">
            <v>94000000USD-655-12</v>
          </cell>
          <cell r="D5478" t="str">
            <v>EXISTENCIAS EN LA BÓVEDA POR CONTRA (Cuentas de Orden - ContraCuentas)</v>
          </cell>
          <cell r="E5478">
            <v>-18449064.390000001</v>
          </cell>
          <cell r="F5478">
            <v>1872.61</v>
          </cell>
          <cell r="G5478">
            <v>7579373.5</v>
          </cell>
          <cell r="H5478">
            <v>-26026565.280000001</v>
          </cell>
          <cell r="I5478">
            <v>-18449064.390000001</v>
          </cell>
          <cell r="J5478">
            <v>1872.61</v>
          </cell>
          <cell r="K5478">
            <v>7579373.5</v>
          </cell>
          <cell r="L5478">
            <v>-26026565.280000001</v>
          </cell>
        </row>
        <row r="5479">
          <cell r="A5479" t="str">
            <v>9400000013</v>
          </cell>
          <cell r="B5479">
            <v>18</v>
          </cell>
          <cell r="C5479" t="str">
            <v>94000000USD-655-13</v>
          </cell>
          <cell r="D5479" t="str">
            <v>EXISTENCIAS EN LA BÓVEDA POR CONTRA (Cuentas de Orden - ContraCuentas)</v>
          </cell>
          <cell r="E5479">
            <v>-12616152.85</v>
          </cell>
          <cell r="F5479">
            <v>238860.77</v>
          </cell>
          <cell r="G5479">
            <v>3264596.24</v>
          </cell>
          <cell r="H5479">
            <v>-15641888.32</v>
          </cell>
          <cell r="I5479">
            <v>-12616152.85</v>
          </cell>
          <cell r="J5479">
            <v>238860.77</v>
          </cell>
          <cell r="K5479">
            <v>3264596.24</v>
          </cell>
          <cell r="L5479">
            <v>-15641888.32</v>
          </cell>
        </row>
        <row r="5480">
          <cell r="A5480" t="str">
            <v>9400000014</v>
          </cell>
          <cell r="B5480">
            <v>18</v>
          </cell>
          <cell r="C5480" t="str">
            <v>94000000USD-655-14</v>
          </cell>
          <cell r="D5480" t="str">
            <v>EXISTENCIAS EN LA BÓVEDA POR CONTRA (Cuentas de Orden - ContraCuentas)</v>
          </cell>
          <cell r="E5480">
            <v>-1303899.8400000001</v>
          </cell>
          <cell r="F5480">
            <v>1303899.8400000001</v>
          </cell>
          <cell r="G5480">
            <v>0</v>
          </cell>
          <cell r="H5480">
            <v>0</v>
          </cell>
          <cell r="I5480">
            <v>-1303899.8400000001</v>
          </cell>
          <cell r="J5480">
            <v>1303899.8400000001</v>
          </cell>
          <cell r="K5480">
            <v>0</v>
          </cell>
          <cell r="L5480">
            <v>0</v>
          </cell>
        </row>
        <row r="5481">
          <cell r="A5481" t="str">
            <v>9400000015</v>
          </cell>
          <cell r="B5481">
            <v>18</v>
          </cell>
          <cell r="C5481" t="str">
            <v>94000000USD-655-15</v>
          </cell>
          <cell r="D5481" t="str">
            <v>EXISTENCIAS EN LA BÓVEDA POR CONTRA (Cuentas de Orden - ContraCuentas)</v>
          </cell>
          <cell r="E5481">
            <v>-1507157.54</v>
          </cell>
          <cell r="F5481">
            <v>1507157.54</v>
          </cell>
          <cell r="G5481">
            <v>0</v>
          </cell>
          <cell r="H5481">
            <v>0</v>
          </cell>
          <cell r="I5481">
            <v>-1507157.54</v>
          </cell>
          <cell r="J5481">
            <v>1507157.54</v>
          </cell>
          <cell r="K5481">
            <v>0</v>
          </cell>
          <cell r="L5481">
            <v>0</v>
          </cell>
        </row>
        <row r="5482">
          <cell r="A5482" t="str">
            <v>9400000016</v>
          </cell>
          <cell r="B5482">
            <v>18</v>
          </cell>
          <cell r="C5482" t="str">
            <v>94000000USD-655-16</v>
          </cell>
          <cell r="D5482" t="str">
            <v>EXISTENCIAS EN LA BÓVEDA POR CONTRA (Cuentas de Orden - ContraCuentas)</v>
          </cell>
          <cell r="E5482">
            <v>-670211.11</v>
          </cell>
          <cell r="F5482">
            <v>670211.11</v>
          </cell>
          <cell r="G5482">
            <v>0</v>
          </cell>
          <cell r="H5482">
            <v>0</v>
          </cell>
          <cell r="I5482">
            <v>-670211.11</v>
          </cell>
          <cell r="J5482">
            <v>670211.11</v>
          </cell>
          <cell r="K5482">
            <v>0</v>
          </cell>
          <cell r="L5482">
            <v>0</v>
          </cell>
        </row>
        <row r="5483">
          <cell r="A5483" t="str">
            <v>9400000017</v>
          </cell>
          <cell r="B5483">
            <v>18</v>
          </cell>
          <cell r="C5483" t="str">
            <v>94000000USD-655-17</v>
          </cell>
          <cell r="D5483" t="str">
            <v>EXISTENCIAS EN LA BÓVEDA POR CONTRA (Cuentas de Orden - ContraCuentas)</v>
          </cell>
          <cell r="E5483">
            <v>-10879394.23</v>
          </cell>
          <cell r="F5483">
            <v>135.74</v>
          </cell>
          <cell r="G5483">
            <v>4569826.8899999997</v>
          </cell>
          <cell r="H5483">
            <v>-15449085.380000001</v>
          </cell>
          <cell r="I5483">
            <v>-10879394.23</v>
          </cell>
          <cell r="J5483">
            <v>135.74</v>
          </cell>
          <cell r="K5483">
            <v>4569826.8899999997</v>
          </cell>
          <cell r="L5483">
            <v>-15449085.380000001</v>
          </cell>
        </row>
        <row r="5484">
          <cell r="A5484" t="str">
            <v>9400000018</v>
          </cell>
          <cell r="B5484">
            <v>18</v>
          </cell>
          <cell r="C5484" t="str">
            <v>94000000USD-655-18</v>
          </cell>
          <cell r="D5484" t="str">
            <v>EXISTENCIAS EN LA BÓVEDA POR CONTRA (Cuentas de Orden - ContraCuentas)</v>
          </cell>
          <cell r="E5484">
            <v>-9021930.0199999996</v>
          </cell>
          <cell r="F5484">
            <v>4500</v>
          </cell>
          <cell r="G5484">
            <v>1559349.37</v>
          </cell>
          <cell r="H5484">
            <v>-10576779.390000001</v>
          </cell>
          <cell r="I5484">
            <v>-9021930.0199999996</v>
          </cell>
          <cell r="J5484">
            <v>4500</v>
          </cell>
          <cell r="K5484">
            <v>1559349.37</v>
          </cell>
          <cell r="L5484">
            <v>-10576779.390000001</v>
          </cell>
        </row>
        <row r="5485">
          <cell r="A5485" t="str">
            <v>9400000019</v>
          </cell>
          <cell r="B5485">
            <v>18</v>
          </cell>
          <cell r="C5485" t="str">
            <v>94000000USD-655-19</v>
          </cell>
          <cell r="D5485" t="str">
            <v>EXISTENCIAS EN LA BÓVEDA POR CONTRA (Cuentas de Orden - ContraCuentas)</v>
          </cell>
          <cell r="E5485">
            <v>-9139836.9499999993</v>
          </cell>
          <cell r="F5485">
            <v>103300</v>
          </cell>
          <cell r="G5485">
            <v>4023087.35</v>
          </cell>
          <cell r="H5485">
            <v>-13059624.300000001</v>
          </cell>
          <cell r="I5485">
            <v>-9139836.9499999993</v>
          </cell>
          <cell r="J5485">
            <v>103300</v>
          </cell>
          <cell r="K5485">
            <v>4023087.35</v>
          </cell>
          <cell r="L5485">
            <v>-13059624.300000001</v>
          </cell>
        </row>
        <row r="5486">
          <cell r="A5486" t="str">
            <v>9400000020</v>
          </cell>
          <cell r="B5486">
            <v>18</v>
          </cell>
          <cell r="C5486" t="str">
            <v>94000000USD-655-20</v>
          </cell>
          <cell r="D5486" t="str">
            <v>EXISTENCIAS EN LA BÓVEDA POR CONTRA (Cuentas de Orden - ContraCuentas)</v>
          </cell>
          <cell r="E5486">
            <v>-298402.14</v>
          </cell>
          <cell r="F5486">
            <v>298402.14</v>
          </cell>
          <cell r="G5486">
            <v>0</v>
          </cell>
          <cell r="H5486">
            <v>0</v>
          </cell>
          <cell r="I5486">
            <v>-298402.14</v>
          </cell>
          <cell r="J5486">
            <v>298402.14</v>
          </cell>
          <cell r="K5486">
            <v>0</v>
          </cell>
          <cell r="L5486">
            <v>0</v>
          </cell>
        </row>
        <row r="5487">
          <cell r="A5487" t="str">
            <v>9400000021</v>
          </cell>
          <cell r="B5487">
            <v>18</v>
          </cell>
          <cell r="C5487" t="str">
            <v>94000000USD-655-21</v>
          </cell>
          <cell r="D5487" t="str">
            <v>EXISTENCIAS EN LA BÓVEDA POR CONTRA (Cuentas de Orden - ContraCuentas)</v>
          </cell>
          <cell r="E5487">
            <v>-32660</v>
          </cell>
          <cell r="F5487">
            <v>32660</v>
          </cell>
          <cell r="G5487">
            <v>0</v>
          </cell>
          <cell r="H5487">
            <v>0</v>
          </cell>
          <cell r="I5487">
            <v>-32660</v>
          </cell>
          <cell r="J5487">
            <v>32660</v>
          </cell>
          <cell r="K5487">
            <v>0</v>
          </cell>
          <cell r="L5487">
            <v>0</v>
          </cell>
        </row>
        <row r="5488">
          <cell r="A5488" t="str">
            <v>9400000022</v>
          </cell>
          <cell r="B5488">
            <v>18</v>
          </cell>
          <cell r="C5488" t="str">
            <v>94000000USD-655-22</v>
          </cell>
          <cell r="D5488" t="str">
            <v>EXISTENCIAS EN LA BÓVEDA POR CONTRA (Cuentas de Orden - ContraCuentas)</v>
          </cell>
          <cell r="E5488">
            <v>-8868814.1199999992</v>
          </cell>
          <cell r="F5488">
            <v>35700</v>
          </cell>
          <cell r="G5488">
            <v>3361262.59</v>
          </cell>
          <cell r="H5488">
            <v>-12194376.710000001</v>
          </cell>
          <cell r="I5488">
            <v>-8868814.1199999992</v>
          </cell>
          <cell r="J5488">
            <v>35700</v>
          </cell>
          <cell r="K5488">
            <v>3361262.59</v>
          </cell>
          <cell r="L5488">
            <v>-12194376.710000001</v>
          </cell>
        </row>
        <row r="5489">
          <cell r="A5489" t="str">
            <v>9400000023</v>
          </cell>
          <cell r="B5489">
            <v>18</v>
          </cell>
          <cell r="C5489" t="str">
            <v>94000000USD-655-23</v>
          </cell>
          <cell r="D5489" t="str">
            <v>EXISTENCIAS EN LA BÓVEDA POR CONTRA (Cuentas de Orden - ContraCuentas)</v>
          </cell>
          <cell r="E5489">
            <v>-9653256.0299999993</v>
          </cell>
          <cell r="F5489">
            <v>15413.21</v>
          </cell>
          <cell r="G5489">
            <v>5572627.5300000003</v>
          </cell>
          <cell r="H5489">
            <v>-15210470.35</v>
          </cell>
          <cell r="I5489">
            <v>-9653256.0299999993</v>
          </cell>
          <cell r="J5489">
            <v>15413.21</v>
          </cell>
          <cell r="K5489">
            <v>5572627.5300000003</v>
          </cell>
          <cell r="L5489">
            <v>-15210470.35</v>
          </cell>
        </row>
        <row r="5490">
          <cell r="A5490" t="str">
            <v>9400000024</v>
          </cell>
          <cell r="B5490">
            <v>18</v>
          </cell>
          <cell r="C5490" t="str">
            <v>94000000USD-655-24</v>
          </cell>
          <cell r="D5490" t="str">
            <v>EXISTENCIAS EN LA BÓVEDA POR CONTRA (Cuentas de Orden - ContraCuentas)</v>
          </cell>
          <cell r="E5490">
            <v>-7526607.0899999999</v>
          </cell>
          <cell r="F5490">
            <v>2427.5700000000002</v>
          </cell>
          <cell r="G5490">
            <v>3408101.73</v>
          </cell>
          <cell r="H5490">
            <v>-10932281.25</v>
          </cell>
          <cell r="I5490">
            <v>-7526607.0899999999</v>
          </cell>
          <cell r="J5490">
            <v>2427.5700000000002</v>
          </cell>
          <cell r="K5490">
            <v>3408101.73</v>
          </cell>
          <cell r="L5490">
            <v>-10932281.25</v>
          </cell>
        </row>
        <row r="5491">
          <cell r="A5491" t="str">
            <v>9400000025</v>
          </cell>
          <cell r="B5491">
            <v>18</v>
          </cell>
          <cell r="C5491" t="str">
            <v>94000000USD-655-25</v>
          </cell>
          <cell r="D5491" t="str">
            <v>EXISTENCIAS EN LA BÓVEDA POR CONTRA (Cuentas de Orden - ContraCuentas)</v>
          </cell>
          <cell r="E5491">
            <v>-1840344.69</v>
          </cell>
          <cell r="F5491">
            <v>118833.83</v>
          </cell>
          <cell r="G5491">
            <v>2540.7399999999998</v>
          </cell>
          <cell r="H5491">
            <v>-1724051.6</v>
          </cell>
          <cell r="I5491">
            <v>-1840344.69</v>
          </cell>
          <cell r="J5491">
            <v>118833.83</v>
          </cell>
          <cell r="K5491">
            <v>2540.7399999999998</v>
          </cell>
          <cell r="L5491">
            <v>-1724051.6</v>
          </cell>
        </row>
        <row r="5492">
          <cell r="A5492" t="str">
            <v>9400000026</v>
          </cell>
          <cell r="B5492">
            <v>18</v>
          </cell>
          <cell r="C5492" t="str">
            <v>94000000USD-655-26</v>
          </cell>
          <cell r="D5492" t="str">
            <v>EXISTENCIAS EN LA BÓVEDA POR CONTRA (Cuentas de Orden - ContraCuentas)</v>
          </cell>
          <cell r="E5492">
            <v>-6933109.2699999996</v>
          </cell>
          <cell r="F5492">
            <v>296000</v>
          </cell>
          <cell r="G5492">
            <v>4953382.1399999997</v>
          </cell>
          <cell r="H5492">
            <v>-11590491.41</v>
          </cell>
          <cell r="I5492">
            <v>-6933109.2699999996</v>
          </cell>
          <cell r="J5492">
            <v>296000</v>
          </cell>
          <cell r="K5492">
            <v>4953382.1399999997</v>
          </cell>
          <cell r="L5492">
            <v>-11590491.41</v>
          </cell>
        </row>
        <row r="5493">
          <cell r="A5493" t="str">
            <v>9400000027</v>
          </cell>
          <cell r="B5493">
            <v>18</v>
          </cell>
          <cell r="C5493" t="str">
            <v>94000000USD-655-27</v>
          </cell>
          <cell r="D5493" t="str">
            <v>EXISTENCIAS EN LA BÓVEDA POR CONTRA (Cuentas de Orden - ContraCuentas)</v>
          </cell>
          <cell r="E5493">
            <v>-3124061.5</v>
          </cell>
          <cell r="F5493">
            <v>2887.45</v>
          </cell>
          <cell r="G5493">
            <v>3926012.92</v>
          </cell>
          <cell r="H5493">
            <v>-7047186.9699999997</v>
          </cell>
          <cell r="I5493">
            <v>-3124061.5</v>
          </cell>
          <cell r="J5493">
            <v>2887.45</v>
          </cell>
          <cell r="K5493">
            <v>3926012.92</v>
          </cell>
          <cell r="L5493">
            <v>-7047186.9699999997</v>
          </cell>
        </row>
        <row r="5494">
          <cell r="A5494" t="str">
            <v>9400000031</v>
          </cell>
          <cell r="B5494">
            <v>18</v>
          </cell>
          <cell r="C5494" t="str">
            <v>94000000USD-655-31</v>
          </cell>
          <cell r="D5494" t="str">
            <v>EXISTENCIAS EN LA BÓVEDA POR CONTRA (Cuentas de Orden - ContraCuentas)</v>
          </cell>
          <cell r="E5494">
            <v>-186906650.49000001</v>
          </cell>
          <cell r="F5494">
            <v>0</v>
          </cell>
          <cell r="G5494">
            <v>216047292.03</v>
          </cell>
          <cell r="H5494">
            <v>-402953942.51999998</v>
          </cell>
          <cell r="I5494">
            <v>-186906650.49000001</v>
          </cell>
          <cell r="J5494">
            <v>0</v>
          </cell>
          <cell r="K5494">
            <v>216047292.03</v>
          </cell>
          <cell r="L5494">
            <v>-402953942.51999998</v>
          </cell>
        </row>
        <row r="5495">
          <cell r="A5495" t="str">
            <v>9400000041</v>
          </cell>
          <cell r="B5495">
            <v>18</v>
          </cell>
          <cell r="C5495" t="str">
            <v>94000000USD-655-41</v>
          </cell>
          <cell r="D5495" t="str">
            <v>EXISTENCIAS EN LA BÓVEDA POR CONTRA (Cuentas de Orden - ContraCuentas)</v>
          </cell>
          <cell r="E5495">
            <v>-40300949</v>
          </cell>
          <cell r="F5495">
            <v>1131587.23</v>
          </cell>
          <cell r="G5495">
            <v>10957033.460000001</v>
          </cell>
          <cell r="H5495">
            <v>-50126395.229999997</v>
          </cell>
          <cell r="I5495">
            <v>-40300949</v>
          </cell>
          <cell r="J5495">
            <v>1131587.23</v>
          </cell>
          <cell r="K5495">
            <v>10957033.460000001</v>
          </cell>
          <cell r="L5495">
            <v>-50126395.229999997</v>
          </cell>
        </row>
        <row r="5496">
          <cell r="A5496" t="str">
            <v/>
          </cell>
          <cell r="B5496">
            <v>0</v>
          </cell>
        </row>
        <row r="5497">
          <cell r="A5497" t="str">
            <v/>
          </cell>
          <cell r="B5497">
            <v>0</v>
          </cell>
        </row>
        <row r="5498">
          <cell r="A5498" t="str">
            <v/>
          </cell>
          <cell r="B5498">
            <v>0</v>
          </cell>
        </row>
        <row r="5499">
          <cell r="A5499" t="str">
            <v/>
          </cell>
          <cell r="B5499">
            <v>0</v>
          </cell>
        </row>
        <row r="5500">
          <cell r="A5500" t="str">
            <v/>
          </cell>
          <cell r="B5500">
            <v>0</v>
          </cell>
        </row>
        <row r="5501">
          <cell r="A5501" t="str">
            <v/>
          </cell>
          <cell r="B5501">
            <v>0</v>
          </cell>
        </row>
        <row r="5502">
          <cell r="A5502" t="str">
            <v/>
          </cell>
          <cell r="B5502">
            <v>0</v>
          </cell>
        </row>
        <row r="5503">
          <cell r="A5503" t="str">
            <v/>
          </cell>
          <cell r="B5503">
            <v>0</v>
          </cell>
        </row>
        <row r="5504">
          <cell r="A5504" t="str">
            <v/>
          </cell>
          <cell r="B5504">
            <v>0</v>
          </cell>
        </row>
        <row r="5505">
          <cell r="A5505" t="str">
            <v/>
          </cell>
          <cell r="B5505">
            <v>0</v>
          </cell>
        </row>
        <row r="5506">
          <cell r="A5506" t="str">
            <v/>
          </cell>
          <cell r="B5506">
            <v>0</v>
          </cell>
        </row>
        <row r="5507">
          <cell r="A5507" t="str">
            <v/>
          </cell>
          <cell r="B5507">
            <v>0</v>
          </cell>
        </row>
        <row r="5508">
          <cell r="A5508" t="str">
            <v/>
          </cell>
          <cell r="B5508">
            <v>0</v>
          </cell>
        </row>
        <row r="5509">
          <cell r="A5509" t="str">
            <v/>
          </cell>
          <cell r="B5509">
            <v>0</v>
          </cell>
        </row>
        <row r="5510">
          <cell r="A5510" t="str">
            <v/>
          </cell>
          <cell r="B5510">
            <v>0</v>
          </cell>
        </row>
        <row r="5511">
          <cell r="A5511" t="str">
            <v/>
          </cell>
          <cell r="B5511">
            <v>0</v>
          </cell>
        </row>
        <row r="5512">
          <cell r="A5512" t="str">
            <v/>
          </cell>
          <cell r="B5512">
            <v>0</v>
          </cell>
        </row>
        <row r="5513">
          <cell r="A5513" t="str">
            <v/>
          </cell>
          <cell r="B5513">
            <v>0</v>
          </cell>
        </row>
        <row r="5514">
          <cell r="A5514" t="str">
            <v/>
          </cell>
          <cell r="B5514">
            <v>0</v>
          </cell>
        </row>
        <row r="5515">
          <cell r="A5515" t="str">
            <v/>
          </cell>
          <cell r="B5515">
            <v>0</v>
          </cell>
        </row>
        <row r="5516">
          <cell r="A5516" t="str">
            <v/>
          </cell>
          <cell r="B5516">
            <v>0</v>
          </cell>
        </row>
        <row r="5517">
          <cell r="A5517" t="str">
            <v/>
          </cell>
          <cell r="B5517">
            <v>0</v>
          </cell>
        </row>
        <row r="5518">
          <cell r="A5518" t="str">
            <v/>
          </cell>
          <cell r="B5518">
            <v>0</v>
          </cell>
        </row>
        <row r="5519">
          <cell r="A5519" t="str">
            <v/>
          </cell>
          <cell r="B5519">
            <v>0</v>
          </cell>
        </row>
        <row r="5520">
          <cell r="A5520" t="str">
            <v/>
          </cell>
          <cell r="B5520">
            <v>0</v>
          </cell>
        </row>
        <row r="5521">
          <cell r="A5521" t="str">
            <v/>
          </cell>
          <cell r="B5521">
            <v>0</v>
          </cell>
        </row>
        <row r="5522">
          <cell r="A5522" t="str">
            <v/>
          </cell>
          <cell r="B5522">
            <v>0</v>
          </cell>
        </row>
        <row r="5523">
          <cell r="A5523" t="str">
            <v/>
          </cell>
          <cell r="B5523">
            <v>0</v>
          </cell>
        </row>
        <row r="5524">
          <cell r="A5524" t="str">
            <v/>
          </cell>
          <cell r="B5524">
            <v>0</v>
          </cell>
        </row>
        <row r="5525">
          <cell r="A5525" t="str">
            <v/>
          </cell>
          <cell r="B5525">
            <v>0</v>
          </cell>
        </row>
        <row r="5526">
          <cell r="A5526" t="str">
            <v/>
          </cell>
          <cell r="B5526">
            <v>0</v>
          </cell>
        </row>
        <row r="5527">
          <cell r="A5527" t="str">
            <v/>
          </cell>
          <cell r="B5527">
            <v>0</v>
          </cell>
        </row>
        <row r="5528">
          <cell r="A5528" t="str">
            <v/>
          </cell>
          <cell r="B5528">
            <v>0</v>
          </cell>
        </row>
        <row r="5529">
          <cell r="A5529" t="str">
            <v/>
          </cell>
          <cell r="B5529">
            <v>0</v>
          </cell>
        </row>
        <row r="5530">
          <cell r="A5530" t="str">
            <v/>
          </cell>
          <cell r="B5530">
            <v>0</v>
          </cell>
        </row>
        <row r="5531">
          <cell r="A5531" t="str">
            <v/>
          </cell>
          <cell r="B5531">
            <v>0</v>
          </cell>
        </row>
        <row r="5532">
          <cell r="A5532" t="str">
            <v/>
          </cell>
          <cell r="B5532">
            <v>0</v>
          </cell>
        </row>
        <row r="5533">
          <cell r="A5533" t="str">
            <v/>
          </cell>
          <cell r="B5533">
            <v>0</v>
          </cell>
        </row>
        <row r="5534">
          <cell r="A5534" t="str">
            <v/>
          </cell>
          <cell r="B5534">
            <v>0</v>
          </cell>
        </row>
        <row r="5535">
          <cell r="A5535" t="str">
            <v/>
          </cell>
          <cell r="B5535">
            <v>0</v>
          </cell>
        </row>
        <row r="5536">
          <cell r="A5536" t="str">
            <v/>
          </cell>
          <cell r="B5536">
            <v>0</v>
          </cell>
        </row>
        <row r="5537">
          <cell r="A5537" t="str">
            <v/>
          </cell>
          <cell r="B5537">
            <v>0</v>
          </cell>
        </row>
        <row r="5538">
          <cell r="A5538" t="str">
            <v/>
          </cell>
          <cell r="B5538">
            <v>0</v>
          </cell>
        </row>
        <row r="5539">
          <cell r="A5539" t="str">
            <v/>
          </cell>
          <cell r="B5539">
            <v>0</v>
          </cell>
        </row>
        <row r="5540">
          <cell r="A5540" t="str">
            <v/>
          </cell>
          <cell r="B5540">
            <v>0</v>
          </cell>
        </row>
        <row r="5541">
          <cell r="A5541" t="str">
            <v/>
          </cell>
          <cell r="B5541">
            <v>0</v>
          </cell>
        </row>
        <row r="5542">
          <cell r="A5542" t="str">
            <v/>
          </cell>
          <cell r="B5542">
            <v>0</v>
          </cell>
        </row>
        <row r="5543">
          <cell r="A5543" t="str">
            <v/>
          </cell>
          <cell r="B5543">
            <v>0</v>
          </cell>
        </row>
        <row r="5544">
          <cell r="A5544" t="str">
            <v/>
          </cell>
          <cell r="B5544">
            <v>0</v>
          </cell>
        </row>
        <row r="5545">
          <cell r="A5545" t="str">
            <v/>
          </cell>
          <cell r="B5545">
            <v>0</v>
          </cell>
        </row>
        <row r="5546">
          <cell r="A5546" t="str">
            <v/>
          </cell>
          <cell r="B5546">
            <v>0</v>
          </cell>
        </row>
        <row r="5547">
          <cell r="A5547" t="str">
            <v/>
          </cell>
          <cell r="B5547">
            <v>0</v>
          </cell>
        </row>
        <row r="5548">
          <cell r="A5548" t="str">
            <v/>
          </cell>
          <cell r="B5548">
            <v>0</v>
          </cell>
        </row>
        <row r="5549">
          <cell r="A5549" t="str">
            <v/>
          </cell>
          <cell r="B5549">
            <v>0</v>
          </cell>
        </row>
        <row r="5550">
          <cell r="A5550" t="str">
            <v/>
          </cell>
          <cell r="B5550">
            <v>0</v>
          </cell>
        </row>
        <row r="5551">
          <cell r="A5551" t="str">
            <v/>
          </cell>
          <cell r="B5551">
            <v>0</v>
          </cell>
        </row>
        <row r="5552">
          <cell r="A5552" t="str">
            <v/>
          </cell>
          <cell r="B5552">
            <v>0</v>
          </cell>
        </row>
        <row r="5553">
          <cell r="A5553" t="str">
            <v/>
          </cell>
          <cell r="B5553">
            <v>0</v>
          </cell>
        </row>
        <row r="5554">
          <cell r="A5554" t="str">
            <v/>
          </cell>
          <cell r="B5554">
            <v>0</v>
          </cell>
        </row>
        <row r="5555">
          <cell r="A5555" t="str">
            <v/>
          </cell>
          <cell r="B5555">
            <v>0</v>
          </cell>
        </row>
        <row r="5556">
          <cell r="A5556" t="str">
            <v/>
          </cell>
          <cell r="B5556">
            <v>0</v>
          </cell>
        </row>
        <row r="5557">
          <cell r="A5557" t="str">
            <v/>
          </cell>
          <cell r="B5557">
            <v>0</v>
          </cell>
        </row>
        <row r="5558">
          <cell r="A5558" t="str">
            <v/>
          </cell>
          <cell r="B5558">
            <v>0</v>
          </cell>
        </row>
        <row r="5559">
          <cell r="A5559" t="str">
            <v/>
          </cell>
          <cell r="B5559">
            <v>0</v>
          </cell>
        </row>
        <row r="5560">
          <cell r="A5560" t="str">
            <v/>
          </cell>
          <cell r="B5560">
            <v>0</v>
          </cell>
        </row>
        <row r="5561">
          <cell r="A5561" t="str">
            <v/>
          </cell>
          <cell r="B5561">
            <v>0</v>
          </cell>
        </row>
        <row r="5562">
          <cell r="A5562" t="str">
            <v/>
          </cell>
          <cell r="B5562">
            <v>0</v>
          </cell>
        </row>
        <row r="5563">
          <cell r="A5563" t="str">
            <v/>
          </cell>
          <cell r="B5563">
            <v>0</v>
          </cell>
        </row>
        <row r="5564">
          <cell r="A5564" t="str">
            <v/>
          </cell>
          <cell r="B5564">
            <v>0</v>
          </cell>
        </row>
        <row r="5565">
          <cell r="A5565" t="str">
            <v/>
          </cell>
          <cell r="B5565">
            <v>0</v>
          </cell>
        </row>
        <row r="5566">
          <cell r="A5566" t="str">
            <v/>
          </cell>
          <cell r="B5566">
            <v>0</v>
          </cell>
        </row>
        <row r="5567">
          <cell r="A5567" t="str">
            <v/>
          </cell>
          <cell r="B5567">
            <v>0</v>
          </cell>
        </row>
        <row r="5568">
          <cell r="A5568" t="str">
            <v/>
          </cell>
          <cell r="B5568">
            <v>0</v>
          </cell>
        </row>
        <row r="5569">
          <cell r="A5569" t="str">
            <v/>
          </cell>
          <cell r="B5569">
            <v>0</v>
          </cell>
        </row>
        <row r="5570">
          <cell r="A5570" t="str">
            <v/>
          </cell>
          <cell r="B5570">
            <v>0</v>
          </cell>
        </row>
        <row r="5571">
          <cell r="A5571" t="str">
            <v/>
          </cell>
          <cell r="B5571">
            <v>0</v>
          </cell>
        </row>
        <row r="5572">
          <cell r="A5572" t="str">
            <v/>
          </cell>
          <cell r="B5572">
            <v>0</v>
          </cell>
        </row>
        <row r="5573">
          <cell r="A5573" t="str">
            <v/>
          </cell>
          <cell r="B5573">
            <v>0</v>
          </cell>
        </row>
        <row r="5574">
          <cell r="A5574" t="str">
            <v/>
          </cell>
          <cell r="B5574">
            <v>0</v>
          </cell>
        </row>
        <row r="5575">
          <cell r="A5575" t="str">
            <v/>
          </cell>
          <cell r="B5575">
            <v>0</v>
          </cell>
        </row>
        <row r="5576">
          <cell r="A5576" t="str">
            <v/>
          </cell>
          <cell r="B5576">
            <v>0</v>
          </cell>
        </row>
        <row r="5577">
          <cell r="A5577" t="str">
            <v/>
          </cell>
          <cell r="B5577">
            <v>0</v>
          </cell>
        </row>
        <row r="5578">
          <cell r="A5578" t="str">
            <v/>
          </cell>
          <cell r="B5578">
            <v>0</v>
          </cell>
        </row>
        <row r="5579">
          <cell r="A5579" t="str">
            <v/>
          </cell>
          <cell r="B5579">
            <v>0</v>
          </cell>
        </row>
        <row r="5580">
          <cell r="A5580" t="str">
            <v/>
          </cell>
          <cell r="B5580">
            <v>0</v>
          </cell>
        </row>
        <row r="5581">
          <cell r="A5581" t="str">
            <v/>
          </cell>
          <cell r="B5581">
            <v>0</v>
          </cell>
        </row>
        <row r="5582">
          <cell r="A5582" t="str">
            <v/>
          </cell>
          <cell r="B5582">
            <v>0</v>
          </cell>
        </row>
        <row r="5583">
          <cell r="A5583" t="str">
            <v/>
          </cell>
          <cell r="B5583">
            <v>0</v>
          </cell>
        </row>
        <row r="5584">
          <cell r="A5584" t="str">
            <v/>
          </cell>
          <cell r="B5584">
            <v>0</v>
          </cell>
        </row>
        <row r="5585">
          <cell r="A5585" t="str">
            <v/>
          </cell>
          <cell r="B5585">
            <v>0</v>
          </cell>
        </row>
        <row r="5586">
          <cell r="A5586" t="str">
            <v/>
          </cell>
          <cell r="B5586">
            <v>0</v>
          </cell>
        </row>
        <row r="5587">
          <cell r="A5587" t="str">
            <v/>
          </cell>
          <cell r="B5587">
            <v>0</v>
          </cell>
        </row>
        <row r="5588">
          <cell r="A5588" t="str">
            <v/>
          </cell>
          <cell r="B5588">
            <v>0</v>
          </cell>
        </row>
        <row r="5589">
          <cell r="A5589" t="str">
            <v/>
          </cell>
          <cell r="B5589">
            <v>0</v>
          </cell>
        </row>
        <row r="5590">
          <cell r="A5590" t="str">
            <v/>
          </cell>
          <cell r="B5590">
            <v>0</v>
          </cell>
        </row>
        <row r="5591">
          <cell r="A5591" t="str">
            <v/>
          </cell>
          <cell r="B5591">
            <v>0</v>
          </cell>
        </row>
        <row r="5592">
          <cell r="A5592" t="str">
            <v/>
          </cell>
          <cell r="B5592">
            <v>0</v>
          </cell>
        </row>
        <row r="5593">
          <cell r="A5593" t="str">
            <v/>
          </cell>
          <cell r="B5593">
            <v>0</v>
          </cell>
        </row>
        <row r="5594">
          <cell r="A5594" t="str">
            <v/>
          </cell>
          <cell r="B5594">
            <v>0</v>
          </cell>
        </row>
        <row r="5595">
          <cell r="A5595" t="str">
            <v/>
          </cell>
          <cell r="B5595">
            <v>0</v>
          </cell>
        </row>
        <row r="5596">
          <cell r="A5596" t="str">
            <v/>
          </cell>
          <cell r="B5596">
            <v>0</v>
          </cell>
        </row>
        <row r="5597">
          <cell r="A5597" t="str">
            <v/>
          </cell>
          <cell r="B5597">
            <v>0</v>
          </cell>
        </row>
        <row r="5598">
          <cell r="A5598" t="str">
            <v/>
          </cell>
          <cell r="B5598">
            <v>0</v>
          </cell>
        </row>
        <row r="5599">
          <cell r="A5599" t="str">
            <v/>
          </cell>
          <cell r="B5599">
            <v>0</v>
          </cell>
        </row>
        <row r="5600">
          <cell r="A5600" t="str">
            <v/>
          </cell>
          <cell r="B5600">
            <v>0</v>
          </cell>
        </row>
        <row r="5601">
          <cell r="A5601" t="str">
            <v/>
          </cell>
          <cell r="B5601">
            <v>0</v>
          </cell>
        </row>
        <row r="5602">
          <cell r="A5602" t="str">
            <v/>
          </cell>
          <cell r="B5602">
            <v>0</v>
          </cell>
        </row>
        <row r="5603">
          <cell r="A5603" t="str">
            <v/>
          </cell>
          <cell r="B5603">
            <v>0</v>
          </cell>
        </row>
        <row r="5604">
          <cell r="A5604" t="str">
            <v/>
          </cell>
          <cell r="B5604">
            <v>0</v>
          </cell>
        </row>
        <row r="5605">
          <cell r="A5605" t="str">
            <v/>
          </cell>
          <cell r="B5605">
            <v>0</v>
          </cell>
        </row>
        <row r="5606">
          <cell r="A5606" t="str">
            <v/>
          </cell>
          <cell r="B5606">
            <v>0</v>
          </cell>
        </row>
        <row r="5607">
          <cell r="A5607" t="str">
            <v/>
          </cell>
          <cell r="B5607">
            <v>0</v>
          </cell>
        </row>
        <row r="5608">
          <cell r="A5608" t="str">
            <v/>
          </cell>
          <cell r="B5608">
            <v>0</v>
          </cell>
        </row>
        <row r="5609">
          <cell r="A5609" t="str">
            <v/>
          </cell>
          <cell r="B5609">
            <v>0</v>
          </cell>
        </row>
        <row r="5610">
          <cell r="A5610" t="str">
            <v/>
          </cell>
          <cell r="B5610">
            <v>0</v>
          </cell>
        </row>
        <row r="5611">
          <cell r="A5611" t="str">
            <v/>
          </cell>
          <cell r="B5611">
            <v>0</v>
          </cell>
        </row>
        <row r="5612">
          <cell r="A5612" t="str">
            <v/>
          </cell>
          <cell r="B5612">
            <v>0</v>
          </cell>
        </row>
        <row r="5613">
          <cell r="A5613" t="str">
            <v/>
          </cell>
          <cell r="B5613">
            <v>0</v>
          </cell>
        </row>
        <row r="5614">
          <cell r="A5614" t="str">
            <v/>
          </cell>
          <cell r="B5614">
            <v>0</v>
          </cell>
        </row>
        <row r="5615">
          <cell r="A5615" t="str">
            <v/>
          </cell>
          <cell r="B5615">
            <v>0</v>
          </cell>
        </row>
        <row r="5616">
          <cell r="A5616" t="str">
            <v/>
          </cell>
          <cell r="B5616">
            <v>0</v>
          </cell>
        </row>
        <row r="5617">
          <cell r="A5617" t="str">
            <v/>
          </cell>
          <cell r="B5617">
            <v>0</v>
          </cell>
        </row>
        <row r="5618">
          <cell r="A5618" t="str">
            <v/>
          </cell>
          <cell r="B5618">
            <v>0</v>
          </cell>
        </row>
        <row r="5619">
          <cell r="A5619" t="str">
            <v/>
          </cell>
          <cell r="B5619">
            <v>0</v>
          </cell>
        </row>
        <row r="5620">
          <cell r="A5620" t="str">
            <v/>
          </cell>
          <cell r="B5620">
            <v>0</v>
          </cell>
        </row>
        <row r="5621">
          <cell r="A5621" t="str">
            <v/>
          </cell>
          <cell r="B5621">
            <v>0</v>
          </cell>
        </row>
        <row r="5622">
          <cell r="A5622" t="str">
            <v/>
          </cell>
          <cell r="B5622">
            <v>0</v>
          </cell>
        </row>
        <row r="5623">
          <cell r="A5623" t="str">
            <v/>
          </cell>
          <cell r="B5623">
            <v>0</v>
          </cell>
        </row>
        <row r="5624">
          <cell r="A5624" t="str">
            <v/>
          </cell>
          <cell r="B5624">
            <v>0</v>
          </cell>
        </row>
        <row r="5625">
          <cell r="A5625" t="str">
            <v/>
          </cell>
          <cell r="B5625">
            <v>0</v>
          </cell>
        </row>
        <row r="5626">
          <cell r="A5626" t="str">
            <v/>
          </cell>
          <cell r="B5626">
            <v>0</v>
          </cell>
        </row>
        <row r="5627">
          <cell r="A5627" t="str">
            <v/>
          </cell>
          <cell r="B5627">
            <v>0</v>
          </cell>
        </row>
        <row r="5628">
          <cell r="A5628" t="str">
            <v/>
          </cell>
          <cell r="B5628">
            <v>0</v>
          </cell>
        </row>
        <row r="5629">
          <cell r="A5629" t="str">
            <v/>
          </cell>
          <cell r="B5629">
            <v>0</v>
          </cell>
        </row>
        <row r="5630">
          <cell r="A5630" t="str">
            <v/>
          </cell>
          <cell r="B5630">
            <v>0</v>
          </cell>
        </row>
        <row r="5631">
          <cell r="A5631" t="str">
            <v/>
          </cell>
          <cell r="B5631">
            <v>0</v>
          </cell>
        </row>
        <row r="5632">
          <cell r="A5632" t="str">
            <v/>
          </cell>
          <cell r="B5632">
            <v>0</v>
          </cell>
        </row>
        <row r="5633">
          <cell r="A5633" t="str">
            <v/>
          </cell>
          <cell r="B5633">
            <v>0</v>
          </cell>
        </row>
        <row r="5634">
          <cell r="A5634" t="str">
            <v/>
          </cell>
          <cell r="B5634">
            <v>0</v>
          </cell>
        </row>
        <row r="5635">
          <cell r="A5635" t="str">
            <v/>
          </cell>
          <cell r="B5635">
            <v>0</v>
          </cell>
        </row>
        <row r="5636">
          <cell r="A5636" t="str">
            <v/>
          </cell>
          <cell r="B5636">
            <v>0</v>
          </cell>
        </row>
        <row r="5637">
          <cell r="A5637" t="str">
            <v/>
          </cell>
          <cell r="B5637">
            <v>0</v>
          </cell>
        </row>
        <row r="5638">
          <cell r="A5638" t="str">
            <v/>
          </cell>
          <cell r="B5638">
            <v>0</v>
          </cell>
        </row>
        <row r="5639">
          <cell r="A5639" t="str">
            <v/>
          </cell>
          <cell r="B5639">
            <v>0</v>
          </cell>
        </row>
        <row r="5640">
          <cell r="A5640" t="str">
            <v/>
          </cell>
          <cell r="B5640">
            <v>0</v>
          </cell>
        </row>
        <row r="5641">
          <cell r="A5641" t="str">
            <v/>
          </cell>
          <cell r="B5641">
            <v>0</v>
          </cell>
        </row>
        <row r="5642">
          <cell r="A5642" t="str">
            <v/>
          </cell>
          <cell r="B5642">
            <v>0</v>
          </cell>
        </row>
        <row r="5643">
          <cell r="A5643" t="str">
            <v/>
          </cell>
          <cell r="B5643">
            <v>0</v>
          </cell>
        </row>
        <row r="5644">
          <cell r="A5644" t="str">
            <v/>
          </cell>
          <cell r="B5644">
            <v>0</v>
          </cell>
        </row>
        <row r="5645">
          <cell r="A5645" t="str">
            <v/>
          </cell>
          <cell r="B5645">
            <v>0</v>
          </cell>
        </row>
        <row r="5646">
          <cell r="A5646" t="str">
            <v/>
          </cell>
          <cell r="B5646">
            <v>0</v>
          </cell>
        </row>
        <row r="5647">
          <cell r="A5647" t="str">
            <v/>
          </cell>
          <cell r="B5647">
            <v>0</v>
          </cell>
        </row>
        <row r="5648">
          <cell r="A5648" t="str">
            <v/>
          </cell>
          <cell r="B5648">
            <v>0</v>
          </cell>
        </row>
        <row r="5649">
          <cell r="A5649" t="str">
            <v/>
          </cell>
          <cell r="B5649">
            <v>0</v>
          </cell>
        </row>
        <row r="5650">
          <cell r="A5650" t="str">
            <v/>
          </cell>
          <cell r="B5650">
            <v>0</v>
          </cell>
        </row>
        <row r="5651">
          <cell r="A5651" t="str">
            <v/>
          </cell>
          <cell r="B5651">
            <v>0</v>
          </cell>
        </row>
        <row r="5652">
          <cell r="A5652" t="str">
            <v/>
          </cell>
          <cell r="B5652">
            <v>0</v>
          </cell>
        </row>
        <row r="5653">
          <cell r="A5653" t="str">
            <v/>
          </cell>
          <cell r="B5653">
            <v>0</v>
          </cell>
        </row>
        <row r="5654">
          <cell r="A5654" t="str">
            <v/>
          </cell>
          <cell r="B5654">
            <v>0</v>
          </cell>
        </row>
        <row r="5655">
          <cell r="A5655" t="str">
            <v/>
          </cell>
          <cell r="B5655">
            <v>0</v>
          </cell>
        </row>
        <row r="5656">
          <cell r="A5656" t="str">
            <v/>
          </cell>
          <cell r="B5656">
            <v>0</v>
          </cell>
        </row>
        <row r="5657">
          <cell r="A5657" t="str">
            <v/>
          </cell>
          <cell r="B5657">
            <v>0</v>
          </cell>
        </row>
        <row r="5658">
          <cell r="A5658" t="str">
            <v/>
          </cell>
          <cell r="B5658">
            <v>0</v>
          </cell>
        </row>
        <row r="5659">
          <cell r="A5659" t="str">
            <v/>
          </cell>
          <cell r="B5659">
            <v>0</v>
          </cell>
        </row>
        <row r="5660">
          <cell r="A5660" t="str">
            <v/>
          </cell>
          <cell r="B5660">
            <v>0</v>
          </cell>
        </row>
        <row r="5661">
          <cell r="A5661" t="str">
            <v/>
          </cell>
          <cell r="B5661">
            <v>0</v>
          </cell>
        </row>
        <row r="5662">
          <cell r="A5662" t="str">
            <v/>
          </cell>
          <cell r="B5662">
            <v>0</v>
          </cell>
        </row>
        <row r="5663">
          <cell r="A5663" t="str">
            <v/>
          </cell>
          <cell r="B5663">
            <v>0</v>
          </cell>
        </row>
        <row r="5664">
          <cell r="A5664" t="str">
            <v/>
          </cell>
          <cell r="B5664">
            <v>0</v>
          </cell>
        </row>
        <row r="5665">
          <cell r="A5665" t="str">
            <v/>
          </cell>
          <cell r="B5665">
            <v>0</v>
          </cell>
        </row>
        <row r="5666">
          <cell r="A5666" t="str">
            <v/>
          </cell>
          <cell r="B5666">
            <v>0</v>
          </cell>
        </row>
        <row r="5667">
          <cell r="A5667" t="str">
            <v/>
          </cell>
          <cell r="B5667">
            <v>0</v>
          </cell>
        </row>
        <row r="5668">
          <cell r="A5668" t="str">
            <v/>
          </cell>
          <cell r="B5668">
            <v>0</v>
          </cell>
        </row>
        <row r="5669">
          <cell r="A5669" t="str">
            <v/>
          </cell>
          <cell r="B5669">
            <v>0</v>
          </cell>
        </row>
        <row r="5670">
          <cell r="A5670" t="str">
            <v/>
          </cell>
          <cell r="B5670">
            <v>0</v>
          </cell>
        </row>
        <row r="5671">
          <cell r="A5671" t="str">
            <v/>
          </cell>
          <cell r="B5671">
            <v>0</v>
          </cell>
        </row>
        <row r="5672">
          <cell r="A5672" t="str">
            <v/>
          </cell>
          <cell r="B5672">
            <v>0</v>
          </cell>
        </row>
        <row r="5673">
          <cell r="A5673" t="str">
            <v/>
          </cell>
          <cell r="B5673">
            <v>0</v>
          </cell>
        </row>
        <row r="5674">
          <cell r="A5674" t="str">
            <v/>
          </cell>
          <cell r="B5674">
            <v>0</v>
          </cell>
        </row>
        <row r="5675">
          <cell r="A5675" t="str">
            <v/>
          </cell>
          <cell r="B5675">
            <v>0</v>
          </cell>
        </row>
        <row r="5676">
          <cell r="A5676" t="str">
            <v/>
          </cell>
          <cell r="B5676">
            <v>0</v>
          </cell>
        </row>
        <row r="5677">
          <cell r="A5677" t="str">
            <v/>
          </cell>
          <cell r="B5677">
            <v>0</v>
          </cell>
        </row>
        <row r="5678">
          <cell r="A5678" t="str">
            <v/>
          </cell>
          <cell r="B5678">
            <v>0</v>
          </cell>
        </row>
        <row r="5679">
          <cell r="A5679" t="str">
            <v/>
          </cell>
          <cell r="B5679">
            <v>0</v>
          </cell>
        </row>
        <row r="5680">
          <cell r="A5680" t="str">
            <v/>
          </cell>
          <cell r="B5680">
            <v>0</v>
          </cell>
        </row>
        <row r="5681">
          <cell r="A5681" t="str">
            <v/>
          </cell>
          <cell r="B5681">
            <v>0</v>
          </cell>
        </row>
        <row r="5682">
          <cell r="A5682" t="str">
            <v/>
          </cell>
          <cell r="B5682">
            <v>0</v>
          </cell>
        </row>
        <row r="5683">
          <cell r="A5683" t="str">
            <v/>
          </cell>
          <cell r="B5683">
            <v>0</v>
          </cell>
        </row>
        <row r="5684">
          <cell r="A5684" t="str">
            <v/>
          </cell>
          <cell r="B5684">
            <v>0</v>
          </cell>
        </row>
        <row r="5685">
          <cell r="A5685" t="str">
            <v/>
          </cell>
          <cell r="B5685">
            <v>0</v>
          </cell>
        </row>
        <row r="5686">
          <cell r="A5686" t="str">
            <v/>
          </cell>
          <cell r="B5686">
            <v>0</v>
          </cell>
        </row>
        <row r="5687">
          <cell r="A5687" t="str">
            <v/>
          </cell>
          <cell r="B5687">
            <v>0</v>
          </cell>
        </row>
        <row r="5688">
          <cell r="A5688" t="str">
            <v/>
          </cell>
          <cell r="B5688">
            <v>0</v>
          </cell>
        </row>
        <row r="5689">
          <cell r="A5689" t="str">
            <v/>
          </cell>
          <cell r="B5689">
            <v>0</v>
          </cell>
        </row>
        <row r="5690">
          <cell r="A5690" t="str">
            <v/>
          </cell>
          <cell r="B5690">
            <v>0</v>
          </cell>
        </row>
        <row r="5691">
          <cell r="A5691" t="str">
            <v/>
          </cell>
          <cell r="B5691">
            <v>0</v>
          </cell>
        </row>
        <row r="5692">
          <cell r="A5692" t="str">
            <v/>
          </cell>
          <cell r="B5692">
            <v>0</v>
          </cell>
        </row>
        <row r="5693">
          <cell r="A5693" t="str">
            <v/>
          </cell>
          <cell r="B5693">
            <v>0</v>
          </cell>
        </row>
        <row r="5694">
          <cell r="A5694" t="str">
            <v/>
          </cell>
          <cell r="B5694">
            <v>0</v>
          </cell>
        </row>
        <row r="5695">
          <cell r="A5695" t="str">
            <v/>
          </cell>
          <cell r="B5695">
            <v>0</v>
          </cell>
        </row>
        <row r="5696">
          <cell r="A5696" t="str">
            <v/>
          </cell>
          <cell r="B5696">
            <v>0</v>
          </cell>
        </row>
        <row r="5697">
          <cell r="A5697" t="str">
            <v/>
          </cell>
          <cell r="B5697">
            <v>0</v>
          </cell>
        </row>
        <row r="5698">
          <cell r="A5698" t="str">
            <v/>
          </cell>
          <cell r="B5698">
            <v>0</v>
          </cell>
        </row>
        <row r="5699">
          <cell r="A5699" t="str">
            <v/>
          </cell>
          <cell r="B5699">
            <v>0</v>
          </cell>
        </row>
        <row r="5700">
          <cell r="A5700" t="str">
            <v/>
          </cell>
          <cell r="B5700">
            <v>0</v>
          </cell>
        </row>
        <row r="5701">
          <cell r="A5701" t="str">
            <v/>
          </cell>
          <cell r="B5701">
            <v>0</v>
          </cell>
        </row>
        <row r="5702">
          <cell r="A5702" t="str">
            <v/>
          </cell>
          <cell r="B5702">
            <v>0</v>
          </cell>
        </row>
        <row r="5703">
          <cell r="A5703" t="str">
            <v/>
          </cell>
          <cell r="B5703">
            <v>0</v>
          </cell>
        </row>
        <row r="5704">
          <cell r="A5704" t="str">
            <v/>
          </cell>
          <cell r="B5704">
            <v>0</v>
          </cell>
        </row>
        <row r="5705">
          <cell r="A5705" t="str">
            <v/>
          </cell>
          <cell r="B5705">
            <v>0</v>
          </cell>
        </row>
        <row r="5706">
          <cell r="A5706" t="str">
            <v/>
          </cell>
          <cell r="B5706">
            <v>0</v>
          </cell>
        </row>
        <row r="5707">
          <cell r="A5707" t="str">
            <v/>
          </cell>
          <cell r="B5707">
            <v>0</v>
          </cell>
        </row>
        <row r="5708">
          <cell r="A5708" t="str">
            <v/>
          </cell>
          <cell r="B5708">
            <v>0</v>
          </cell>
        </row>
        <row r="5709">
          <cell r="A5709" t="str">
            <v/>
          </cell>
          <cell r="B5709">
            <v>0</v>
          </cell>
        </row>
        <row r="5710">
          <cell r="A5710" t="str">
            <v/>
          </cell>
          <cell r="B5710">
            <v>0</v>
          </cell>
        </row>
        <row r="5711">
          <cell r="A5711" t="str">
            <v/>
          </cell>
          <cell r="B5711">
            <v>0</v>
          </cell>
        </row>
        <row r="5712">
          <cell r="A5712" t="str">
            <v/>
          </cell>
          <cell r="B5712">
            <v>0</v>
          </cell>
        </row>
        <row r="5713">
          <cell r="A5713" t="str">
            <v/>
          </cell>
          <cell r="B5713">
            <v>0</v>
          </cell>
        </row>
        <row r="5714">
          <cell r="A5714" t="str">
            <v/>
          </cell>
          <cell r="B5714">
            <v>0</v>
          </cell>
        </row>
        <row r="5715">
          <cell r="A5715" t="str">
            <v/>
          </cell>
          <cell r="B5715">
            <v>0</v>
          </cell>
        </row>
        <row r="5716">
          <cell r="A5716" t="str">
            <v/>
          </cell>
          <cell r="B5716">
            <v>0</v>
          </cell>
        </row>
        <row r="5717">
          <cell r="A5717" t="str">
            <v/>
          </cell>
          <cell r="B5717">
            <v>0</v>
          </cell>
        </row>
        <row r="5718">
          <cell r="A5718" t="str">
            <v/>
          </cell>
          <cell r="B5718">
            <v>0</v>
          </cell>
        </row>
        <row r="5719">
          <cell r="A5719" t="str">
            <v/>
          </cell>
          <cell r="B5719">
            <v>0</v>
          </cell>
        </row>
        <row r="5720">
          <cell r="A5720" t="str">
            <v/>
          </cell>
          <cell r="B5720">
            <v>0</v>
          </cell>
        </row>
        <row r="5721">
          <cell r="A5721" t="str">
            <v/>
          </cell>
          <cell r="B5721">
            <v>0</v>
          </cell>
        </row>
        <row r="5722">
          <cell r="A5722" t="str">
            <v/>
          </cell>
          <cell r="B5722">
            <v>0</v>
          </cell>
        </row>
        <row r="5723">
          <cell r="A5723" t="str">
            <v/>
          </cell>
          <cell r="B5723">
            <v>0</v>
          </cell>
        </row>
        <row r="5724">
          <cell r="A5724" t="str">
            <v/>
          </cell>
          <cell r="B5724">
            <v>0</v>
          </cell>
        </row>
        <row r="5725">
          <cell r="A5725" t="str">
            <v/>
          </cell>
          <cell r="B5725">
            <v>0</v>
          </cell>
        </row>
        <row r="5726">
          <cell r="A5726" t="str">
            <v/>
          </cell>
          <cell r="B5726">
            <v>0</v>
          </cell>
        </row>
        <row r="5727">
          <cell r="A5727" t="str">
            <v/>
          </cell>
          <cell r="B5727">
            <v>0</v>
          </cell>
        </row>
        <row r="5728">
          <cell r="A5728" t="str">
            <v/>
          </cell>
          <cell r="B5728">
            <v>0</v>
          </cell>
        </row>
        <row r="5729">
          <cell r="A5729" t="str">
            <v/>
          </cell>
          <cell r="B5729">
            <v>0</v>
          </cell>
        </row>
        <row r="5730">
          <cell r="A5730" t="str">
            <v/>
          </cell>
          <cell r="B5730">
            <v>0</v>
          </cell>
        </row>
        <row r="5731">
          <cell r="A5731" t="str">
            <v/>
          </cell>
          <cell r="B5731">
            <v>0</v>
          </cell>
        </row>
        <row r="5732">
          <cell r="A5732" t="str">
            <v/>
          </cell>
          <cell r="B5732">
            <v>0</v>
          </cell>
        </row>
        <row r="5733">
          <cell r="A5733" t="str">
            <v/>
          </cell>
          <cell r="B5733">
            <v>0</v>
          </cell>
        </row>
        <row r="5734">
          <cell r="A5734" t="str">
            <v/>
          </cell>
          <cell r="B5734">
            <v>0</v>
          </cell>
        </row>
        <row r="5735">
          <cell r="A5735" t="str">
            <v/>
          </cell>
          <cell r="B5735">
            <v>0</v>
          </cell>
        </row>
        <row r="5736">
          <cell r="A5736" t="str">
            <v/>
          </cell>
          <cell r="B5736">
            <v>0</v>
          </cell>
        </row>
        <row r="5737">
          <cell r="A5737" t="str">
            <v/>
          </cell>
          <cell r="B5737">
            <v>0</v>
          </cell>
        </row>
        <row r="5738">
          <cell r="A5738" t="str">
            <v/>
          </cell>
          <cell r="B5738">
            <v>0</v>
          </cell>
        </row>
        <row r="5739">
          <cell r="A5739" t="str">
            <v/>
          </cell>
          <cell r="B5739">
            <v>0</v>
          </cell>
        </row>
        <row r="5740">
          <cell r="A5740" t="str">
            <v/>
          </cell>
          <cell r="B5740">
            <v>0</v>
          </cell>
        </row>
        <row r="5741">
          <cell r="A5741" t="str">
            <v/>
          </cell>
          <cell r="B5741">
            <v>0</v>
          </cell>
        </row>
        <row r="5742">
          <cell r="A5742" t="str">
            <v/>
          </cell>
          <cell r="B5742">
            <v>0</v>
          </cell>
        </row>
        <row r="5743">
          <cell r="A5743" t="str">
            <v/>
          </cell>
          <cell r="B5743">
            <v>0</v>
          </cell>
        </row>
        <row r="5744">
          <cell r="A5744" t="str">
            <v/>
          </cell>
          <cell r="B5744">
            <v>0</v>
          </cell>
        </row>
        <row r="5745">
          <cell r="A5745" t="str">
            <v/>
          </cell>
          <cell r="B5745">
            <v>0</v>
          </cell>
        </row>
        <row r="5746">
          <cell r="A5746" t="str">
            <v/>
          </cell>
          <cell r="B5746">
            <v>0</v>
          </cell>
        </row>
        <row r="5747">
          <cell r="A5747" t="str">
            <v/>
          </cell>
          <cell r="B5747">
            <v>0</v>
          </cell>
        </row>
        <row r="5748">
          <cell r="A5748" t="str">
            <v/>
          </cell>
          <cell r="B5748">
            <v>0</v>
          </cell>
        </row>
        <row r="5749">
          <cell r="A5749" t="str">
            <v/>
          </cell>
          <cell r="B5749">
            <v>0</v>
          </cell>
        </row>
        <row r="5750">
          <cell r="A5750" t="str">
            <v/>
          </cell>
          <cell r="B5750">
            <v>0</v>
          </cell>
        </row>
        <row r="5751">
          <cell r="A5751" t="str">
            <v/>
          </cell>
          <cell r="B5751">
            <v>0</v>
          </cell>
        </row>
        <row r="5752">
          <cell r="A5752" t="str">
            <v/>
          </cell>
          <cell r="B5752">
            <v>0</v>
          </cell>
        </row>
        <row r="5753">
          <cell r="A5753" t="str">
            <v/>
          </cell>
          <cell r="B5753">
            <v>0</v>
          </cell>
        </row>
        <row r="5754">
          <cell r="A5754" t="str">
            <v/>
          </cell>
          <cell r="B5754">
            <v>0</v>
          </cell>
        </row>
        <row r="5755">
          <cell r="A5755" t="str">
            <v/>
          </cell>
          <cell r="B5755">
            <v>0</v>
          </cell>
        </row>
        <row r="5756">
          <cell r="A5756" t="str">
            <v/>
          </cell>
          <cell r="B5756">
            <v>0</v>
          </cell>
        </row>
        <row r="5757">
          <cell r="A5757" t="str">
            <v/>
          </cell>
          <cell r="B5757">
            <v>0</v>
          </cell>
        </row>
        <row r="5758">
          <cell r="A5758" t="str">
            <v/>
          </cell>
          <cell r="B5758">
            <v>0</v>
          </cell>
        </row>
        <row r="5759">
          <cell r="A5759" t="str">
            <v/>
          </cell>
          <cell r="B5759">
            <v>0</v>
          </cell>
        </row>
        <row r="5760">
          <cell r="A5760" t="str">
            <v/>
          </cell>
          <cell r="B5760">
            <v>0</v>
          </cell>
        </row>
        <row r="5761">
          <cell r="A5761" t="str">
            <v/>
          </cell>
          <cell r="B5761">
            <v>0</v>
          </cell>
        </row>
        <row r="5762">
          <cell r="A5762" t="str">
            <v/>
          </cell>
          <cell r="B5762">
            <v>0</v>
          </cell>
        </row>
        <row r="5763">
          <cell r="A5763" t="str">
            <v/>
          </cell>
          <cell r="B5763">
            <v>0</v>
          </cell>
        </row>
        <row r="5764">
          <cell r="A5764" t="str">
            <v/>
          </cell>
          <cell r="B5764">
            <v>0</v>
          </cell>
        </row>
        <row r="5765">
          <cell r="A5765" t="str">
            <v/>
          </cell>
          <cell r="B5765">
            <v>0</v>
          </cell>
        </row>
        <row r="5766">
          <cell r="A5766" t="str">
            <v/>
          </cell>
          <cell r="B5766">
            <v>0</v>
          </cell>
        </row>
        <row r="5767">
          <cell r="A5767" t="str">
            <v/>
          </cell>
          <cell r="B5767">
            <v>0</v>
          </cell>
        </row>
        <row r="5768">
          <cell r="A5768" t="str">
            <v/>
          </cell>
          <cell r="B5768">
            <v>0</v>
          </cell>
        </row>
        <row r="5769">
          <cell r="A5769" t="str">
            <v/>
          </cell>
          <cell r="B5769">
            <v>0</v>
          </cell>
        </row>
        <row r="5770">
          <cell r="A5770" t="str">
            <v/>
          </cell>
          <cell r="B5770">
            <v>0</v>
          </cell>
        </row>
        <row r="5771">
          <cell r="A5771" t="str">
            <v/>
          </cell>
          <cell r="B5771">
            <v>0</v>
          </cell>
        </row>
        <row r="5772">
          <cell r="A5772" t="str">
            <v/>
          </cell>
          <cell r="B5772">
            <v>0</v>
          </cell>
        </row>
        <row r="5773">
          <cell r="A5773" t="str">
            <v/>
          </cell>
          <cell r="B5773">
            <v>0</v>
          </cell>
        </row>
        <row r="5774">
          <cell r="A5774" t="str">
            <v/>
          </cell>
          <cell r="B5774">
            <v>0</v>
          </cell>
        </row>
        <row r="5775">
          <cell r="A5775" t="str">
            <v/>
          </cell>
          <cell r="B5775">
            <v>0</v>
          </cell>
        </row>
        <row r="5776">
          <cell r="A5776" t="str">
            <v/>
          </cell>
          <cell r="B5776">
            <v>0</v>
          </cell>
        </row>
        <row r="5777">
          <cell r="A5777" t="str">
            <v/>
          </cell>
          <cell r="B5777">
            <v>0</v>
          </cell>
        </row>
        <row r="5778">
          <cell r="A5778" t="str">
            <v/>
          </cell>
          <cell r="B5778">
            <v>0</v>
          </cell>
        </row>
        <row r="5779">
          <cell r="A5779" t="str">
            <v/>
          </cell>
          <cell r="B5779">
            <v>0</v>
          </cell>
        </row>
        <row r="5780">
          <cell r="A5780" t="str">
            <v/>
          </cell>
          <cell r="B5780">
            <v>0</v>
          </cell>
        </row>
        <row r="5781">
          <cell r="A5781" t="str">
            <v/>
          </cell>
          <cell r="B5781">
            <v>0</v>
          </cell>
        </row>
        <row r="5782">
          <cell r="A5782" t="str">
            <v/>
          </cell>
          <cell r="B5782">
            <v>0</v>
          </cell>
        </row>
        <row r="5783">
          <cell r="A5783" t="str">
            <v/>
          </cell>
          <cell r="B5783">
            <v>0</v>
          </cell>
        </row>
        <row r="5784">
          <cell r="A5784" t="str">
            <v/>
          </cell>
          <cell r="B5784">
            <v>0</v>
          </cell>
        </row>
        <row r="5785">
          <cell r="A5785" t="str">
            <v/>
          </cell>
          <cell r="B5785">
            <v>0</v>
          </cell>
        </row>
        <row r="5786">
          <cell r="A5786" t="str">
            <v/>
          </cell>
          <cell r="B5786">
            <v>0</v>
          </cell>
        </row>
        <row r="5787">
          <cell r="A5787" t="str">
            <v/>
          </cell>
          <cell r="B5787">
            <v>0</v>
          </cell>
        </row>
        <row r="5788">
          <cell r="A5788" t="str">
            <v/>
          </cell>
          <cell r="B5788">
            <v>0</v>
          </cell>
        </row>
        <row r="5789">
          <cell r="A5789" t="str">
            <v/>
          </cell>
          <cell r="B5789">
            <v>0</v>
          </cell>
        </row>
        <row r="5790">
          <cell r="A5790" t="str">
            <v/>
          </cell>
          <cell r="B5790">
            <v>0</v>
          </cell>
        </row>
        <row r="5791">
          <cell r="A5791" t="str">
            <v/>
          </cell>
          <cell r="B5791">
            <v>0</v>
          </cell>
        </row>
        <row r="5792">
          <cell r="A5792" t="str">
            <v/>
          </cell>
          <cell r="B5792">
            <v>0</v>
          </cell>
        </row>
        <row r="5793">
          <cell r="A5793" t="str">
            <v/>
          </cell>
          <cell r="B5793">
            <v>0</v>
          </cell>
        </row>
        <row r="5794">
          <cell r="A5794" t="str">
            <v/>
          </cell>
          <cell r="B5794">
            <v>0</v>
          </cell>
        </row>
        <row r="5795">
          <cell r="A5795" t="str">
            <v/>
          </cell>
          <cell r="B5795">
            <v>0</v>
          </cell>
        </row>
        <row r="5796">
          <cell r="A5796" t="str">
            <v/>
          </cell>
          <cell r="B5796">
            <v>0</v>
          </cell>
        </row>
        <row r="5797">
          <cell r="A5797" t="str">
            <v/>
          </cell>
          <cell r="B5797">
            <v>0</v>
          </cell>
        </row>
        <row r="5798">
          <cell r="A5798" t="str">
            <v/>
          </cell>
          <cell r="B5798">
            <v>0</v>
          </cell>
        </row>
        <row r="5799">
          <cell r="A5799" t="str">
            <v/>
          </cell>
          <cell r="B5799">
            <v>0</v>
          </cell>
        </row>
        <row r="5800">
          <cell r="A5800" t="str">
            <v/>
          </cell>
          <cell r="B5800">
            <v>0</v>
          </cell>
        </row>
        <row r="5801">
          <cell r="A5801" t="str">
            <v/>
          </cell>
          <cell r="B5801">
            <v>0</v>
          </cell>
        </row>
        <row r="5802">
          <cell r="A5802" t="str">
            <v/>
          </cell>
          <cell r="B5802">
            <v>0</v>
          </cell>
        </row>
        <row r="5803">
          <cell r="A5803" t="str">
            <v/>
          </cell>
          <cell r="B5803">
            <v>0</v>
          </cell>
        </row>
        <row r="5804">
          <cell r="A5804" t="str">
            <v/>
          </cell>
          <cell r="B5804">
            <v>0</v>
          </cell>
        </row>
        <row r="5805">
          <cell r="A5805" t="str">
            <v/>
          </cell>
          <cell r="B5805">
            <v>0</v>
          </cell>
        </row>
        <row r="5806">
          <cell r="A5806" t="str">
            <v/>
          </cell>
          <cell r="B5806">
            <v>0</v>
          </cell>
        </row>
        <row r="5807">
          <cell r="A5807" t="str">
            <v/>
          </cell>
          <cell r="B5807">
            <v>0</v>
          </cell>
        </row>
        <row r="5808">
          <cell r="A5808" t="str">
            <v/>
          </cell>
          <cell r="B5808">
            <v>0</v>
          </cell>
        </row>
        <row r="5809">
          <cell r="A5809" t="str">
            <v/>
          </cell>
          <cell r="B5809">
            <v>0</v>
          </cell>
        </row>
        <row r="5810">
          <cell r="A5810" t="str">
            <v/>
          </cell>
          <cell r="B5810">
            <v>0</v>
          </cell>
        </row>
        <row r="5811">
          <cell r="A5811" t="str">
            <v/>
          </cell>
          <cell r="B5811">
            <v>0</v>
          </cell>
        </row>
        <row r="5812">
          <cell r="A5812" t="str">
            <v/>
          </cell>
          <cell r="B5812">
            <v>0</v>
          </cell>
        </row>
        <row r="5813">
          <cell r="A5813" t="str">
            <v/>
          </cell>
          <cell r="B5813">
            <v>0</v>
          </cell>
        </row>
        <row r="5814">
          <cell r="A5814" t="str">
            <v/>
          </cell>
          <cell r="B5814">
            <v>0</v>
          </cell>
        </row>
        <row r="5815">
          <cell r="A5815" t="str">
            <v/>
          </cell>
          <cell r="B5815">
            <v>0</v>
          </cell>
        </row>
        <row r="5816">
          <cell r="A5816" t="str">
            <v/>
          </cell>
          <cell r="B5816">
            <v>0</v>
          </cell>
        </row>
        <row r="5817">
          <cell r="A5817" t="str">
            <v/>
          </cell>
          <cell r="B5817">
            <v>0</v>
          </cell>
        </row>
        <row r="5818">
          <cell r="A5818" t="str">
            <v/>
          </cell>
          <cell r="B5818">
            <v>0</v>
          </cell>
        </row>
        <row r="5819">
          <cell r="A5819" t="str">
            <v/>
          </cell>
          <cell r="B5819">
            <v>0</v>
          </cell>
        </row>
        <row r="5820">
          <cell r="A5820" t="str">
            <v/>
          </cell>
          <cell r="B5820">
            <v>0</v>
          </cell>
        </row>
        <row r="5821">
          <cell r="A5821" t="str">
            <v/>
          </cell>
          <cell r="B5821">
            <v>0</v>
          </cell>
        </row>
        <row r="5822">
          <cell r="A5822" t="str">
            <v/>
          </cell>
          <cell r="B5822">
            <v>0</v>
          </cell>
        </row>
        <row r="5823">
          <cell r="A5823" t="str">
            <v/>
          </cell>
          <cell r="B5823">
            <v>0</v>
          </cell>
        </row>
        <row r="5824">
          <cell r="A5824" t="str">
            <v/>
          </cell>
          <cell r="B5824">
            <v>0</v>
          </cell>
        </row>
        <row r="5825">
          <cell r="A5825" t="str">
            <v/>
          </cell>
          <cell r="B5825">
            <v>0</v>
          </cell>
        </row>
        <row r="5826">
          <cell r="A5826" t="str">
            <v/>
          </cell>
          <cell r="B5826">
            <v>0</v>
          </cell>
        </row>
        <row r="5827">
          <cell r="A5827" t="str">
            <v/>
          </cell>
          <cell r="B5827">
            <v>0</v>
          </cell>
        </row>
        <row r="5828">
          <cell r="A5828" t="str">
            <v/>
          </cell>
          <cell r="B5828">
            <v>0</v>
          </cell>
        </row>
        <row r="5829">
          <cell r="A5829" t="str">
            <v/>
          </cell>
          <cell r="B5829">
            <v>0</v>
          </cell>
        </row>
        <row r="5830">
          <cell r="A5830" t="str">
            <v/>
          </cell>
          <cell r="B5830">
            <v>0</v>
          </cell>
        </row>
        <row r="5831">
          <cell r="A5831" t="str">
            <v/>
          </cell>
          <cell r="B5831">
            <v>0</v>
          </cell>
        </row>
        <row r="5832">
          <cell r="A5832" t="str">
            <v/>
          </cell>
          <cell r="B5832">
            <v>0</v>
          </cell>
        </row>
        <row r="5833">
          <cell r="A5833" t="str">
            <v/>
          </cell>
          <cell r="B5833">
            <v>0</v>
          </cell>
        </row>
        <row r="5834">
          <cell r="A5834" t="str">
            <v/>
          </cell>
          <cell r="B5834">
            <v>0</v>
          </cell>
        </row>
        <row r="5835">
          <cell r="A5835" t="str">
            <v/>
          </cell>
          <cell r="B5835">
            <v>0</v>
          </cell>
        </row>
        <row r="5836">
          <cell r="A5836" t="str">
            <v/>
          </cell>
          <cell r="B5836">
            <v>0</v>
          </cell>
        </row>
        <row r="5837">
          <cell r="A5837" t="str">
            <v/>
          </cell>
          <cell r="B5837">
            <v>0</v>
          </cell>
        </row>
        <row r="5838">
          <cell r="A5838" t="str">
            <v/>
          </cell>
          <cell r="B5838">
            <v>0</v>
          </cell>
        </row>
        <row r="5839">
          <cell r="A5839" t="str">
            <v/>
          </cell>
          <cell r="B5839">
            <v>0</v>
          </cell>
        </row>
        <row r="5840">
          <cell r="A5840" t="str">
            <v/>
          </cell>
          <cell r="B5840">
            <v>0</v>
          </cell>
        </row>
        <row r="5841">
          <cell r="A5841" t="str">
            <v/>
          </cell>
          <cell r="B5841">
            <v>0</v>
          </cell>
        </row>
        <row r="5842">
          <cell r="A5842" t="str">
            <v/>
          </cell>
          <cell r="B5842">
            <v>0</v>
          </cell>
        </row>
        <row r="5843">
          <cell r="A5843" t="str">
            <v/>
          </cell>
          <cell r="B5843">
            <v>0</v>
          </cell>
        </row>
        <row r="5844">
          <cell r="A5844" t="str">
            <v/>
          </cell>
          <cell r="B5844">
            <v>0</v>
          </cell>
        </row>
        <row r="5845">
          <cell r="A5845" t="str">
            <v/>
          </cell>
          <cell r="B5845">
            <v>0</v>
          </cell>
        </row>
        <row r="5846">
          <cell r="A5846" t="str">
            <v/>
          </cell>
          <cell r="B5846">
            <v>0</v>
          </cell>
        </row>
        <row r="5847">
          <cell r="A5847" t="str">
            <v/>
          </cell>
          <cell r="B5847">
            <v>0</v>
          </cell>
        </row>
        <row r="5848">
          <cell r="A5848" t="str">
            <v/>
          </cell>
          <cell r="B5848">
            <v>0</v>
          </cell>
        </row>
        <row r="5849">
          <cell r="A5849" t="str">
            <v/>
          </cell>
          <cell r="B5849">
            <v>0</v>
          </cell>
        </row>
        <row r="5850">
          <cell r="A5850" t="str">
            <v/>
          </cell>
          <cell r="B5850">
            <v>0</v>
          </cell>
        </row>
        <row r="5851">
          <cell r="A5851" t="str">
            <v/>
          </cell>
          <cell r="B5851">
            <v>0</v>
          </cell>
        </row>
        <row r="5852">
          <cell r="A5852" t="str">
            <v/>
          </cell>
          <cell r="B5852">
            <v>0</v>
          </cell>
        </row>
        <row r="5853">
          <cell r="A5853" t="str">
            <v/>
          </cell>
          <cell r="B5853">
            <v>0</v>
          </cell>
        </row>
        <row r="5854">
          <cell r="A5854" t="str">
            <v/>
          </cell>
          <cell r="B5854">
            <v>0</v>
          </cell>
        </row>
        <row r="5855">
          <cell r="A5855" t="str">
            <v/>
          </cell>
          <cell r="B5855">
            <v>0</v>
          </cell>
        </row>
        <row r="5856">
          <cell r="A5856" t="str">
            <v/>
          </cell>
          <cell r="B5856">
            <v>0</v>
          </cell>
        </row>
        <row r="5857">
          <cell r="A5857" t="str">
            <v/>
          </cell>
          <cell r="B5857">
            <v>0</v>
          </cell>
        </row>
        <row r="5858">
          <cell r="A5858" t="str">
            <v/>
          </cell>
          <cell r="B5858">
            <v>0</v>
          </cell>
        </row>
        <row r="5859">
          <cell r="A5859" t="str">
            <v/>
          </cell>
          <cell r="B5859">
            <v>0</v>
          </cell>
        </row>
        <row r="5860">
          <cell r="A5860" t="str">
            <v/>
          </cell>
          <cell r="B5860">
            <v>0</v>
          </cell>
        </row>
        <row r="5861">
          <cell r="A5861" t="str">
            <v/>
          </cell>
          <cell r="B5861">
            <v>0</v>
          </cell>
        </row>
        <row r="5862">
          <cell r="A5862" t="str">
            <v/>
          </cell>
          <cell r="B5862">
            <v>0</v>
          </cell>
        </row>
        <row r="5863">
          <cell r="A5863" t="str">
            <v/>
          </cell>
          <cell r="B5863">
            <v>0</v>
          </cell>
        </row>
        <row r="5864">
          <cell r="A5864" t="str">
            <v/>
          </cell>
          <cell r="B5864">
            <v>0</v>
          </cell>
        </row>
        <row r="5865">
          <cell r="A5865" t="str">
            <v/>
          </cell>
          <cell r="B5865">
            <v>0</v>
          </cell>
        </row>
        <row r="5866">
          <cell r="A5866" t="str">
            <v/>
          </cell>
          <cell r="B5866">
            <v>0</v>
          </cell>
        </row>
        <row r="5867">
          <cell r="A5867" t="str">
            <v/>
          </cell>
          <cell r="B5867">
            <v>0</v>
          </cell>
        </row>
        <row r="5868">
          <cell r="A5868" t="str">
            <v/>
          </cell>
          <cell r="B5868">
            <v>0</v>
          </cell>
        </row>
        <row r="5869">
          <cell r="A5869" t="str">
            <v/>
          </cell>
          <cell r="B5869">
            <v>0</v>
          </cell>
        </row>
        <row r="5870">
          <cell r="A5870" t="str">
            <v/>
          </cell>
          <cell r="B5870">
            <v>0</v>
          </cell>
        </row>
        <row r="5871">
          <cell r="A5871" t="str">
            <v/>
          </cell>
          <cell r="B5871">
            <v>0</v>
          </cell>
        </row>
        <row r="5872">
          <cell r="A5872" t="str">
            <v/>
          </cell>
          <cell r="B5872">
            <v>0</v>
          </cell>
        </row>
        <row r="5873">
          <cell r="A5873" t="str">
            <v/>
          </cell>
          <cell r="B5873">
            <v>0</v>
          </cell>
        </row>
        <row r="5874">
          <cell r="A5874" t="str">
            <v/>
          </cell>
          <cell r="B5874">
            <v>0</v>
          </cell>
        </row>
        <row r="5875">
          <cell r="A5875" t="str">
            <v/>
          </cell>
          <cell r="B5875">
            <v>0</v>
          </cell>
        </row>
        <row r="5876">
          <cell r="A5876" t="str">
            <v/>
          </cell>
          <cell r="B5876">
            <v>0</v>
          </cell>
        </row>
        <row r="5877">
          <cell r="A5877" t="str">
            <v/>
          </cell>
          <cell r="B5877">
            <v>0</v>
          </cell>
        </row>
        <row r="5878">
          <cell r="A5878" t="str">
            <v/>
          </cell>
          <cell r="B5878">
            <v>0</v>
          </cell>
        </row>
        <row r="5879">
          <cell r="A5879" t="str">
            <v/>
          </cell>
          <cell r="B5879">
            <v>0</v>
          </cell>
        </row>
        <row r="5880">
          <cell r="A5880" t="str">
            <v/>
          </cell>
          <cell r="B5880">
            <v>0</v>
          </cell>
        </row>
        <row r="5881">
          <cell r="A5881" t="str">
            <v/>
          </cell>
          <cell r="B5881">
            <v>0</v>
          </cell>
        </row>
        <row r="5882">
          <cell r="A5882" t="str">
            <v/>
          </cell>
          <cell r="B5882">
            <v>0</v>
          </cell>
        </row>
        <row r="5883">
          <cell r="A5883" t="str">
            <v/>
          </cell>
          <cell r="B5883">
            <v>0</v>
          </cell>
        </row>
        <row r="5884">
          <cell r="A5884" t="str">
            <v/>
          </cell>
          <cell r="B5884">
            <v>0</v>
          </cell>
        </row>
        <row r="5885">
          <cell r="A5885" t="str">
            <v/>
          </cell>
          <cell r="B5885">
            <v>0</v>
          </cell>
        </row>
        <row r="5886">
          <cell r="A5886" t="str">
            <v/>
          </cell>
          <cell r="B5886">
            <v>0</v>
          </cell>
        </row>
        <row r="5887">
          <cell r="A5887" t="str">
            <v/>
          </cell>
          <cell r="B5887">
            <v>0</v>
          </cell>
        </row>
        <row r="5888">
          <cell r="A5888" t="str">
            <v/>
          </cell>
          <cell r="B5888">
            <v>0</v>
          </cell>
        </row>
        <row r="5889">
          <cell r="A5889" t="str">
            <v/>
          </cell>
          <cell r="B5889">
            <v>0</v>
          </cell>
        </row>
        <row r="5890">
          <cell r="A5890" t="str">
            <v/>
          </cell>
          <cell r="B5890">
            <v>0</v>
          </cell>
        </row>
        <row r="5891">
          <cell r="A5891" t="str">
            <v/>
          </cell>
          <cell r="B5891">
            <v>0</v>
          </cell>
        </row>
        <row r="5892">
          <cell r="A5892" t="str">
            <v/>
          </cell>
          <cell r="B5892">
            <v>0</v>
          </cell>
        </row>
        <row r="5893">
          <cell r="A5893" t="str">
            <v/>
          </cell>
          <cell r="B5893">
            <v>0</v>
          </cell>
        </row>
        <row r="5894">
          <cell r="A5894" t="str">
            <v/>
          </cell>
          <cell r="B5894">
            <v>0</v>
          </cell>
        </row>
        <row r="5895">
          <cell r="A5895" t="str">
            <v/>
          </cell>
          <cell r="B5895">
            <v>0</v>
          </cell>
        </row>
        <row r="5896">
          <cell r="A5896" t="str">
            <v/>
          </cell>
          <cell r="B5896">
            <v>0</v>
          </cell>
        </row>
        <row r="5897">
          <cell r="A5897" t="str">
            <v/>
          </cell>
          <cell r="B5897">
            <v>0</v>
          </cell>
        </row>
        <row r="5898">
          <cell r="A5898" t="str">
            <v/>
          </cell>
          <cell r="B5898">
            <v>0</v>
          </cell>
        </row>
        <row r="5899">
          <cell r="A5899" t="str">
            <v/>
          </cell>
          <cell r="B5899">
            <v>0</v>
          </cell>
        </row>
        <row r="5900">
          <cell r="A5900" t="str">
            <v/>
          </cell>
          <cell r="B5900">
            <v>0</v>
          </cell>
        </row>
        <row r="5901">
          <cell r="A5901" t="str">
            <v/>
          </cell>
          <cell r="B5901">
            <v>0</v>
          </cell>
        </row>
        <row r="5902">
          <cell r="A5902" t="str">
            <v/>
          </cell>
          <cell r="B5902">
            <v>0</v>
          </cell>
        </row>
        <row r="5903">
          <cell r="A5903" t="str">
            <v/>
          </cell>
          <cell r="B5903">
            <v>0</v>
          </cell>
        </row>
        <row r="5904">
          <cell r="A5904" t="str">
            <v/>
          </cell>
          <cell r="B5904">
            <v>0</v>
          </cell>
        </row>
        <row r="5905">
          <cell r="A5905" t="str">
            <v/>
          </cell>
          <cell r="B5905">
            <v>0</v>
          </cell>
        </row>
        <row r="5906">
          <cell r="A5906" t="str">
            <v/>
          </cell>
          <cell r="B5906">
            <v>0</v>
          </cell>
        </row>
        <row r="5907">
          <cell r="A5907" t="str">
            <v/>
          </cell>
          <cell r="B5907">
            <v>0</v>
          </cell>
        </row>
        <row r="5908">
          <cell r="A5908" t="str">
            <v/>
          </cell>
          <cell r="B5908">
            <v>0</v>
          </cell>
        </row>
        <row r="5909">
          <cell r="A5909" t="str">
            <v/>
          </cell>
          <cell r="B5909">
            <v>0</v>
          </cell>
        </row>
        <row r="5910">
          <cell r="A5910" t="str">
            <v/>
          </cell>
          <cell r="B5910">
            <v>0</v>
          </cell>
        </row>
        <row r="5911">
          <cell r="A5911" t="str">
            <v/>
          </cell>
          <cell r="B5911">
            <v>0</v>
          </cell>
        </row>
        <row r="5912">
          <cell r="A5912" t="str">
            <v/>
          </cell>
          <cell r="B5912">
            <v>0</v>
          </cell>
        </row>
        <row r="5913">
          <cell r="A5913" t="str">
            <v/>
          </cell>
          <cell r="B5913">
            <v>0</v>
          </cell>
        </row>
        <row r="5914">
          <cell r="A5914" t="str">
            <v/>
          </cell>
          <cell r="B5914">
            <v>0</v>
          </cell>
        </row>
        <row r="5915">
          <cell r="A5915" t="str">
            <v/>
          </cell>
          <cell r="B5915">
            <v>0</v>
          </cell>
        </row>
        <row r="5916">
          <cell r="A5916" t="str">
            <v/>
          </cell>
          <cell r="B5916">
            <v>0</v>
          </cell>
        </row>
        <row r="5917">
          <cell r="A5917" t="str">
            <v/>
          </cell>
          <cell r="B5917">
            <v>0</v>
          </cell>
        </row>
        <row r="5918">
          <cell r="A5918" t="str">
            <v/>
          </cell>
          <cell r="B5918">
            <v>0</v>
          </cell>
        </row>
        <row r="5919">
          <cell r="A5919" t="str">
            <v/>
          </cell>
          <cell r="B5919">
            <v>0</v>
          </cell>
        </row>
        <row r="5920">
          <cell r="A5920" t="str">
            <v/>
          </cell>
          <cell r="B5920">
            <v>0</v>
          </cell>
        </row>
        <row r="5921">
          <cell r="A5921" t="str">
            <v/>
          </cell>
          <cell r="B5921">
            <v>0</v>
          </cell>
        </row>
        <row r="5922">
          <cell r="A5922" t="str">
            <v/>
          </cell>
          <cell r="B5922">
            <v>0</v>
          </cell>
        </row>
        <row r="5923">
          <cell r="A5923" t="str">
            <v/>
          </cell>
          <cell r="B5923">
            <v>0</v>
          </cell>
        </row>
        <row r="5924">
          <cell r="A5924" t="str">
            <v/>
          </cell>
          <cell r="B5924">
            <v>0</v>
          </cell>
        </row>
        <row r="5925">
          <cell r="A5925" t="str">
            <v/>
          </cell>
          <cell r="B5925">
            <v>0</v>
          </cell>
        </row>
        <row r="5926">
          <cell r="A5926" t="str">
            <v/>
          </cell>
          <cell r="B5926">
            <v>0</v>
          </cell>
        </row>
        <row r="5927">
          <cell r="A5927" t="str">
            <v/>
          </cell>
          <cell r="B5927">
            <v>0</v>
          </cell>
        </row>
        <row r="5928">
          <cell r="A5928" t="str">
            <v/>
          </cell>
          <cell r="B5928">
            <v>0</v>
          </cell>
        </row>
        <row r="5929">
          <cell r="A5929" t="str">
            <v/>
          </cell>
          <cell r="B5929">
            <v>0</v>
          </cell>
        </row>
        <row r="5930">
          <cell r="A5930" t="str">
            <v/>
          </cell>
          <cell r="B5930">
            <v>0</v>
          </cell>
        </row>
        <row r="5931">
          <cell r="A5931" t="str">
            <v/>
          </cell>
          <cell r="B5931">
            <v>0</v>
          </cell>
        </row>
        <row r="5932">
          <cell r="A5932" t="str">
            <v/>
          </cell>
          <cell r="B5932">
            <v>0</v>
          </cell>
        </row>
        <row r="5933">
          <cell r="A5933" t="str">
            <v/>
          </cell>
          <cell r="B5933">
            <v>0</v>
          </cell>
        </row>
        <row r="5934">
          <cell r="A5934" t="str">
            <v/>
          </cell>
          <cell r="B5934">
            <v>0</v>
          </cell>
        </row>
        <row r="5935">
          <cell r="A5935" t="str">
            <v/>
          </cell>
          <cell r="B5935">
            <v>0</v>
          </cell>
        </row>
        <row r="5936">
          <cell r="A5936" t="str">
            <v/>
          </cell>
          <cell r="B5936">
            <v>0</v>
          </cell>
        </row>
        <row r="5937">
          <cell r="A5937" t="str">
            <v/>
          </cell>
          <cell r="B5937">
            <v>0</v>
          </cell>
        </row>
        <row r="5938">
          <cell r="A5938" t="str">
            <v/>
          </cell>
          <cell r="B5938">
            <v>0</v>
          </cell>
        </row>
        <row r="5939">
          <cell r="A5939" t="str">
            <v/>
          </cell>
          <cell r="B5939">
            <v>0</v>
          </cell>
        </row>
        <row r="5940">
          <cell r="A5940" t="str">
            <v/>
          </cell>
          <cell r="B5940">
            <v>0</v>
          </cell>
        </row>
        <row r="5941">
          <cell r="A5941" t="str">
            <v/>
          </cell>
          <cell r="B5941">
            <v>0</v>
          </cell>
        </row>
        <row r="5942">
          <cell r="A5942" t="str">
            <v/>
          </cell>
          <cell r="B5942">
            <v>0</v>
          </cell>
        </row>
        <row r="5943">
          <cell r="A5943" t="str">
            <v/>
          </cell>
          <cell r="B5943">
            <v>0</v>
          </cell>
        </row>
        <row r="5944">
          <cell r="A5944" t="str">
            <v/>
          </cell>
          <cell r="B5944">
            <v>0</v>
          </cell>
        </row>
        <row r="5945">
          <cell r="A5945" t="str">
            <v/>
          </cell>
          <cell r="B5945">
            <v>0</v>
          </cell>
        </row>
        <row r="5946">
          <cell r="A5946" t="str">
            <v/>
          </cell>
          <cell r="B5946">
            <v>0</v>
          </cell>
        </row>
        <row r="5947">
          <cell r="A5947" t="str">
            <v/>
          </cell>
          <cell r="B5947">
            <v>0</v>
          </cell>
        </row>
        <row r="5948">
          <cell r="A5948" t="str">
            <v/>
          </cell>
          <cell r="B5948">
            <v>0</v>
          </cell>
        </row>
        <row r="5949">
          <cell r="A5949" t="str">
            <v/>
          </cell>
          <cell r="B5949">
            <v>0</v>
          </cell>
        </row>
        <row r="5950">
          <cell r="A5950" t="str">
            <v/>
          </cell>
          <cell r="B5950">
            <v>0</v>
          </cell>
        </row>
        <row r="5951">
          <cell r="A5951" t="str">
            <v/>
          </cell>
          <cell r="B5951">
            <v>0</v>
          </cell>
        </row>
        <row r="5952">
          <cell r="A5952" t="str">
            <v/>
          </cell>
          <cell r="B5952">
            <v>0</v>
          </cell>
        </row>
        <row r="5953">
          <cell r="A5953" t="str">
            <v/>
          </cell>
          <cell r="B5953">
            <v>0</v>
          </cell>
        </row>
        <row r="5954">
          <cell r="A5954" t="str">
            <v/>
          </cell>
          <cell r="B5954">
            <v>0</v>
          </cell>
        </row>
        <row r="5955">
          <cell r="A5955" t="str">
            <v/>
          </cell>
          <cell r="B5955">
            <v>0</v>
          </cell>
        </row>
        <row r="5956">
          <cell r="A5956" t="str">
            <v/>
          </cell>
          <cell r="B5956">
            <v>0</v>
          </cell>
        </row>
        <row r="5957">
          <cell r="A5957" t="str">
            <v/>
          </cell>
          <cell r="B5957">
            <v>0</v>
          </cell>
        </row>
        <row r="5958">
          <cell r="A5958" t="str">
            <v/>
          </cell>
          <cell r="B5958">
            <v>0</v>
          </cell>
        </row>
        <row r="5959">
          <cell r="A5959" t="str">
            <v/>
          </cell>
          <cell r="B5959">
            <v>0</v>
          </cell>
        </row>
        <row r="5960">
          <cell r="A5960" t="str">
            <v/>
          </cell>
          <cell r="B5960">
            <v>0</v>
          </cell>
        </row>
        <row r="5961">
          <cell r="A5961" t="str">
            <v/>
          </cell>
          <cell r="B5961">
            <v>0</v>
          </cell>
        </row>
        <row r="5962">
          <cell r="A5962" t="str">
            <v/>
          </cell>
          <cell r="B5962">
            <v>0</v>
          </cell>
        </row>
        <row r="5963">
          <cell r="A5963" t="str">
            <v/>
          </cell>
          <cell r="B5963">
            <v>0</v>
          </cell>
        </row>
        <row r="5964">
          <cell r="A5964" t="str">
            <v/>
          </cell>
          <cell r="B5964">
            <v>0</v>
          </cell>
        </row>
        <row r="5965">
          <cell r="A5965" t="str">
            <v/>
          </cell>
          <cell r="B5965">
            <v>0</v>
          </cell>
        </row>
        <row r="5966">
          <cell r="A5966" t="str">
            <v/>
          </cell>
          <cell r="B5966">
            <v>0</v>
          </cell>
        </row>
        <row r="5967">
          <cell r="A5967" t="str">
            <v/>
          </cell>
          <cell r="B5967">
            <v>0</v>
          </cell>
        </row>
        <row r="5968">
          <cell r="A5968" t="str">
            <v/>
          </cell>
          <cell r="B5968">
            <v>0</v>
          </cell>
        </row>
        <row r="5969">
          <cell r="A5969" t="str">
            <v/>
          </cell>
          <cell r="B5969">
            <v>0</v>
          </cell>
        </row>
        <row r="5970">
          <cell r="A5970" t="str">
            <v/>
          </cell>
          <cell r="B5970">
            <v>0</v>
          </cell>
        </row>
        <row r="5971">
          <cell r="A5971" t="str">
            <v/>
          </cell>
          <cell r="B5971">
            <v>0</v>
          </cell>
        </row>
        <row r="5972">
          <cell r="A5972" t="str">
            <v/>
          </cell>
          <cell r="B5972">
            <v>0</v>
          </cell>
        </row>
        <row r="5973">
          <cell r="A5973" t="str">
            <v/>
          </cell>
          <cell r="B5973">
            <v>0</v>
          </cell>
        </row>
        <row r="5974">
          <cell r="A5974" t="str">
            <v/>
          </cell>
          <cell r="B5974">
            <v>0</v>
          </cell>
        </row>
        <row r="5975">
          <cell r="A5975" t="str">
            <v/>
          </cell>
          <cell r="B5975">
            <v>0</v>
          </cell>
        </row>
        <row r="5976">
          <cell r="A5976" t="str">
            <v/>
          </cell>
          <cell r="B5976">
            <v>0</v>
          </cell>
        </row>
        <row r="5977">
          <cell r="A5977" t="str">
            <v/>
          </cell>
          <cell r="B5977">
            <v>0</v>
          </cell>
        </row>
        <row r="5978">
          <cell r="A5978" t="str">
            <v/>
          </cell>
          <cell r="B5978">
            <v>0</v>
          </cell>
        </row>
        <row r="5979">
          <cell r="A5979" t="str">
            <v/>
          </cell>
          <cell r="B5979">
            <v>0</v>
          </cell>
        </row>
        <row r="5980">
          <cell r="A5980" t="str">
            <v/>
          </cell>
          <cell r="B5980">
            <v>0</v>
          </cell>
        </row>
        <row r="5981">
          <cell r="A5981" t="str">
            <v/>
          </cell>
          <cell r="B5981">
            <v>0</v>
          </cell>
        </row>
        <row r="5982">
          <cell r="A5982" t="str">
            <v/>
          </cell>
          <cell r="B5982">
            <v>0</v>
          </cell>
        </row>
        <row r="5983">
          <cell r="A5983" t="str">
            <v/>
          </cell>
          <cell r="B5983">
            <v>0</v>
          </cell>
        </row>
        <row r="5984">
          <cell r="A5984" t="str">
            <v/>
          </cell>
          <cell r="B5984">
            <v>0</v>
          </cell>
        </row>
        <row r="5985">
          <cell r="A5985" t="str">
            <v/>
          </cell>
          <cell r="B5985">
            <v>0</v>
          </cell>
        </row>
        <row r="5986">
          <cell r="A5986" t="str">
            <v/>
          </cell>
          <cell r="B5986">
            <v>0</v>
          </cell>
        </row>
        <row r="5987">
          <cell r="A5987" t="str">
            <v/>
          </cell>
          <cell r="B5987">
            <v>0</v>
          </cell>
        </row>
        <row r="5988">
          <cell r="A5988" t="str">
            <v/>
          </cell>
          <cell r="B5988">
            <v>0</v>
          </cell>
        </row>
        <row r="5989">
          <cell r="A5989" t="str">
            <v/>
          </cell>
          <cell r="B5989">
            <v>0</v>
          </cell>
        </row>
        <row r="5990">
          <cell r="A5990" t="str">
            <v/>
          </cell>
          <cell r="B5990">
            <v>0</v>
          </cell>
        </row>
        <row r="5991">
          <cell r="A5991" t="str">
            <v/>
          </cell>
          <cell r="B5991">
            <v>0</v>
          </cell>
        </row>
        <row r="5992">
          <cell r="A5992" t="str">
            <v/>
          </cell>
          <cell r="B5992">
            <v>0</v>
          </cell>
        </row>
        <row r="5993">
          <cell r="A5993" t="str">
            <v/>
          </cell>
          <cell r="B5993">
            <v>0</v>
          </cell>
        </row>
        <row r="5994">
          <cell r="A5994" t="str">
            <v/>
          </cell>
          <cell r="B5994">
            <v>0</v>
          </cell>
        </row>
        <row r="5995">
          <cell r="A5995" t="str">
            <v/>
          </cell>
          <cell r="B5995">
            <v>0</v>
          </cell>
        </row>
        <row r="5996">
          <cell r="A5996" t="str">
            <v/>
          </cell>
          <cell r="B5996">
            <v>0</v>
          </cell>
        </row>
        <row r="5997">
          <cell r="A5997" t="str">
            <v/>
          </cell>
          <cell r="B5997">
            <v>0</v>
          </cell>
        </row>
        <row r="5998">
          <cell r="A5998" t="str">
            <v/>
          </cell>
          <cell r="B5998">
            <v>0</v>
          </cell>
        </row>
        <row r="5999">
          <cell r="A5999" t="str">
            <v/>
          </cell>
          <cell r="B5999">
            <v>0</v>
          </cell>
        </row>
        <row r="6000">
          <cell r="A6000" t="str">
            <v/>
          </cell>
          <cell r="B6000">
            <v>0</v>
          </cell>
        </row>
        <row r="6001">
          <cell r="A6001" t="str">
            <v/>
          </cell>
          <cell r="B6001">
            <v>0</v>
          </cell>
        </row>
        <row r="6002">
          <cell r="A6002" t="str">
            <v/>
          </cell>
          <cell r="B6002">
            <v>0</v>
          </cell>
        </row>
        <row r="6003">
          <cell r="A6003" t="str">
            <v/>
          </cell>
          <cell r="B6003">
            <v>0</v>
          </cell>
        </row>
        <row r="6004">
          <cell r="A6004" t="str">
            <v/>
          </cell>
          <cell r="B6004">
            <v>0</v>
          </cell>
        </row>
        <row r="6005">
          <cell r="A6005" t="str">
            <v/>
          </cell>
          <cell r="B6005">
            <v>0</v>
          </cell>
        </row>
        <row r="6006">
          <cell r="A6006" t="str">
            <v/>
          </cell>
          <cell r="B6006">
            <v>0</v>
          </cell>
        </row>
        <row r="6007">
          <cell r="A6007" t="str">
            <v/>
          </cell>
          <cell r="B6007">
            <v>0</v>
          </cell>
        </row>
        <row r="6008">
          <cell r="A6008" t="str">
            <v/>
          </cell>
          <cell r="B6008">
            <v>0</v>
          </cell>
        </row>
        <row r="6009">
          <cell r="A6009" t="str">
            <v/>
          </cell>
          <cell r="B6009">
            <v>0</v>
          </cell>
        </row>
        <row r="6010">
          <cell r="A6010" t="str">
            <v/>
          </cell>
          <cell r="B6010">
            <v>0</v>
          </cell>
        </row>
        <row r="6011">
          <cell r="A6011" t="str">
            <v/>
          </cell>
          <cell r="B6011">
            <v>0</v>
          </cell>
        </row>
        <row r="6012">
          <cell r="A6012" t="str">
            <v/>
          </cell>
          <cell r="B6012">
            <v>0</v>
          </cell>
        </row>
        <row r="6013">
          <cell r="A6013" t="str">
            <v/>
          </cell>
          <cell r="B6013">
            <v>0</v>
          </cell>
        </row>
        <row r="6014">
          <cell r="A6014" t="str">
            <v/>
          </cell>
          <cell r="B6014">
            <v>0</v>
          </cell>
        </row>
        <row r="6015">
          <cell r="A6015" t="str">
            <v/>
          </cell>
          <cell r="B6015">
            <v>0</v>
          </cell>
        </row>
        <row r="6016">
          <cell r="A6016" t="str">
            <v/>
          </cell>
          <cell r="B6016">
            <v>0</v>
          </cell>
        </row>
        <row r="6017">
          <cell r="A6017" t="str">
            <v/>
          </cell>
          <cell r="B6017">
            <v>0</v>
          </cell>
        </row>
        <row r="6018">
          <cell r="A6018" t="str">
            <v/>
          </cell>
          <cell r="B6018">
            <v>0</v>
          </cell>
        </row>
        <row r="6019">
          <cell r="A6019" t="str">
            <v/>
          </cell>
          <cell r="B6019">
            <v>0</v>
          </cell>
        </row>
        <row r="6020">
          <cell r="A6020" t="str">
            <v/>
          </cell>
          <cell r="B6020">
            <v>0</v>
          </cell>
        </row>
        <row r="6021">
          <cell r="A6021" t="str">
            <v/>
          </cell>
          <cell r="B6021">
            <v>0</v>
          </cell>
        </row>
        <row r="6022">
          <cell r="A6022" t="str">
            <v/>
          </cell>
          <cell r="B6022">
            <v>0</v>
          </cell>
        </row>
        <row r="6023">
          <cell r="A6023" t="str">
            <v/>
          </cell>
          <cell r="B6023">
            <v>0</v>
          </cell>
        </row>
        <row r="6024">
          <cell r="A6024" t="str">
            <v/>
          </cell>
          <cell r="B6024">
            <v>0</v>
          </cell>
        </row>
        <row r="6025">
          <cell r="A6025" t="str">
            <v/>
          </cell>
          <cell r="B6025">
            <v>0</v>
          </cell>
        </row>
        <row r="6026">
          <cell r="A6026" t="str">
            <v/>
          </cell>
          <cell r="B6026">
            <v>0</v>
          </cell>
        </row>
        <row r="6027">
          <cell r="A6027" t="str">
            <v/>
          </cell>
          <cell r="B6027">
            <v>0</v>
          </cell>
        </row>
        <row r="6028">
          <cell r="A6028" t="str">
            <v/>
          </cell>
          <cell r="B6028">
            <v>0</v>
          </cell>
        </row>
        <row r="6029">
          <cell r="A6029" t="str">
            <v/>
          </cell>
          <cell r="B6029">
            <v>0</v>
          </cell>
        </row>
        <row r="6030">
          <cell r="A6030" t="str">
            <v/>
          </cell>
          <cell r="B6030">
            <v>0</v>
          </cell>
        </row>
        <row r="6031">
          <cell r="A6031" t="str">
            <v/>
          </cell>
          <cell r="B6031">
            <v>0</v>
          </cell>
        </row>
        <row r="6032">
          <cell r="A6032" t="str">
            <v/>
          </cell>
          <cell r="B6032">
            <v>0</v>
          </cell>
        </row>
        <row r="6033">
          <cell r="A6033" t="str">
            <v/>
          </cell>
          <cell r="B6033">
            <v>0</v>
          </cell>
        </row>
        <row r="6034">
          <cell r="A6034" t="str">
            <v/>
          </cell>
          <cell r="B6034">
            <v>0</v>
          </cell>
        </row>
        <row r="6035">
          <cell r="A6035" t="str">
            <v/>
          </cell>
          <cell r="B6035">
            <v>0</v>
          </cell>
        </row>
        <row r="6036">
          <cell r="A6036" t="str">
            <v/>
          </cell>
          <cell r="B6036">
            <v>0</v>
          </cell>
        </row>
        <row r="6037">
          <cell r="A6037" t="str">
            <v/>
          </cell>
          <cell r="B6037">
            <v>0</v>
          </cell>
        </row>
        <row r="6038">
          <cell r="A6038" t="str">
            <v/>
          </cell>
          <cell r="B6038">
            <v>0</v>
          </cell>
        </row>
        <row r="6039">
          <cell r="A6039" t="str">
            <v/>
          </cell>
          <cell r="B6039">
            <v>0</v>
          </cell>
        </row>
        <row r="6040">
          <cell r="A6040" t="str">
            <v/>
          </cell>
          <cell r="B6040">
            <v>0</v>
          </cell>
        </row>
        <row r="6041">
          <cell r="A6041" t="str">
            <v/>
          </cell>
          <cell r="B6041">
            <v>0</v>
          </cell>
        </row>
        <row r="6042">
          <cell r="A6042" t="str">
            <v/>
          </cell>
          <cell r="B6042">
            <v>0</v>
          </cell>
        </row>
        <row r="6043">
          <cell r="A6043" t="str">
            <v/>
          </cell>
          <cell r="B6043">
            <v>0</v>
          </cell>
        </row>
        <row r="6044">
          <cell r="A6044" t="str">
            <v/>
          </cell>
          <cell r="B6044">
            <v>0</v>
          </cell>
        </row>
        <row r="6045">
          <cell r="A6045" t="str">
            <v/>
          </cell>
          <cell r="B6045">
            <v>0</v>
          </cell>
        </row>
        <row r="6046">
          <cell r="A6046" t="str">
            <v/>
          </cell>
          <cell r="B6046">
            <v>0</v>
          </cell>
        </row>
        <row r="6047">
          <cell r="A6047" t="str">
            <v/>
          </cell>
          <cell r="B6047">
            <v>0</v>
          </cell>
        </row>
        <row r="6048">
          <cell r="A6048" t="str">
            <v/>
          </cell>
          <cell r="B6048">
            <v>0</v>
          </cell>
        </row>
        <row r="6049">
          <cell r="A6049" t="str">
            <v/>
          </cell>
          <cell r="B6049">
            <v>0</v>
          </cell>
        </row>
        <row r="6050">
          <cell r="A6050" t="str">
            <v/>
          </cell>
          <cell r="B6050">
            <v>0</v>
          </cell>
        </row>
        <row r="6051">
          <cell r="A6051" t="str">
            <v/>
          </cell>
          <cell r="B6051">
            <v>0</v>
          </cell>
        </row>
        <row r="6052">
          <cell r="A6052" t="str">
            <v/>
          </cell>
          <cell r="B6052">
            <v>0</v>
          </cell>
        </row>
        <row r="6053">
          <cell r="A6053" t="str">
            <v/>
          </cell>
          <cell r="B6053">
            <v>0</v>
          </cell>
        </row>
        <row r="6054">
          <cell r="A6054" t="str">
            <v/>
          </cell>
          <cell r="B6054">
            <v>0</v>
          </cell>
        </row>
        <row r="6055">
          <cell r="A6055" t="str">
            <v/>
          </cell>
          <cell r="B6055">
            <v>0</v>
          </cell>
        </row>
        <row r="6056">
          <cell r="A6056" t="str">
            <v/>
          </cell>
          <cell r="B6056">
            <v>0</v>
          </cell>
        </row>
        <row r="6057">
          <cell r="A6057" t="str">
            <v/>
          </cell>
          <cell r="B6057">
            <v>0</v>
          </cell>
        </row>
        <row r="6058">
          <cell r="A6058" t="str">
            <v/>
          </cell>
          <cell r="B6058">
            <v>0</v>
          </cell>
        </row>
        <row r="6059">
          <cell r="A6059" t="str">
            <v/>
          </cell>
          <cell r="B6059">
            <v>0</v>
          </cell>
        </row>
        <row r="6060">
          <cell r="A6060" t="str">
            <v/>
          </cell>
          <cell r="B6060">
            <v>0</v>
          </cell>
        </row>
        <row r="6061">
          <cell r="A6061" t="str">
            <v/>
          </cell>
          <cell r="B6061">
            <v>0</v>
          </cell>
        </row>
        <row r="6062">
          <cell r="A6062" t="str">
            <v/>
          </cell>
          <cell r="B6062">
            <v>0</v>
          </cell>
        </row>
        <row r="6063">
          <cell r="A6063" t="str">
            <v/>
          </cell>
          <cell r="B6063">
            <v>0</v>
          </cell>
        </row>
        <row r="6064">
          <cell r="A6064" t="str">
            <v/>
          </cell>
          <cell r="B6064">
            <v>0</v>
          </cell>
        </row>
        <row r="6065">
          <cell r="A6065" t="str">
            <v/>
          </cell>
          <cell r="B6065">
            <v>0</v>
          </cell>
        </row>
        <row r="6066">
          <cell r="A6066" t="str">
            <v/>
          </cell>
          <cell r="B6066">
            <v>0</v>
          </cell>
        </row>
        <row r="6067">
          <cell r="A6067" t="str">
            <v/>
          </cell>
          <cell r="B6067">
            <v>0</v>
          </cell>
        </row>
        <row r="6068">
          <cell r="A6068" t="str">
            <v/>
          </cell>
          <cell r="B6068">
            <v>0</v>
          </cell>
        </row>
        <row r="6069">
          <cell r="A6069" t="str">
            <v/>
          </cell>
          <cell r="B6069">
            <v>0</v>
          </cell>
        </row>
        <row r="6070">
          <cell r="A6070" t="str">
            <v/>
          </cell>
          <cell r="B6070">
            <v>0</v>
          </cell>
        </row>
        <row r="6071">
          <cell r="A6071" t="str">
            <v/>
          </cell>
          <cell r="B6071">
            <v>0</v>
          </cell>
        </row>
        <row r="6072">
          <cell r="A6072" t="str">
            <v/>
          </cell>
          <cell r="B6072">
            <v>0</v>
          </cell>
        </row>
        <row r="6073">
          <cell r="A6073" t="str">
            <v/>
          </cell>
          <cell r="B6073">
            <v>0</v>
          </cell>
        </row>
        <row r="6074">
          <cell r="A6074" t="str">
            <v/>
          </cell>
          <cell r="B6074">
            <v>0</v>
          </cell>
        </row>
        <row r="6075">
          <cell r="A6075" t="str">
            <v/>
          </cell>
          <cell r="B6075">
            <v>0</v>
          </cell>
        </row>
        <row r="6076">
          <cell r="A6076" t="str">
            <v/>
          </cell>
          <cell r="B6076">
            <v>0</v>
          </cell>
        </row>
        <row r="6077">
          <cell r="A6077" t="str">
            <v/>
          </cell>
          <cell r="B6077">
            <v>0</v>
          </cell>
        </row>
        <row r="6078">
          <cell r="A6078" t="str">
            <v/>
          </cell>
          <cell r="B6078">
            <v>0</v>
          </cell>
        </row>
        <row r="6079">
          <cell r="A6079" t="str">
            <v/>
          </cell>
          <cell r="B6079">
            <v>0</v>
          </cell>
        </row>
        <row r="6080">
          <cell r="A6080" t="str">
            <v/>
          </cell>
          <cell r="B6080">
            <v>0</v>
          </cell>
        </row>
        <row r="6081">
          <cell r="A6081" t="str">
            <v/>
          </cell>
          <cell r="B6081">
            <v>0</v>
          </cell>
        </row>
        <row r="6082">
          <cell r="A6082" t="str">
            <v/>
          </cell>
          <cell r="B6082">
            <v>0</v>
          </cell>
        </row>
        <row r="6083">
          <cell r="A6083" t="str">
            <v/>
          </cell>
          <cell r="B6083">
            <v>0</v>
          </cell>
        </row>
        <row r="6084">
          <cell r="A6084" t="str">
            <v/>
          </cell>
          <cell r="B6084">
            <v>0</v>
          </cell>
        </row>
        <row r="6085">
          <cell r="A6085" t="str">
            <v/>
          </cell>
          <cell r="B6085">
            <v>0</v>
          </cell>
        </row>
        <row r="6086">
          <cell r="A6086" t="str">
            <v/>
          </cell>
          <cell r="B6086">
            <v>0</v>
          </cell>
        </row>
        <row r="6087">
          <cell r="A6087" t="str">
            <v/>
          </cell>
          <cell r="B6087">
            <v>0</v>
          </cell>
        </row>
        <row r="6088">
          <cell r="A6088" t="str">
            <v/>
          </cell>
          <cell r="B6088">
            <v>0</v>
          </cell>
        </row>
        <row r="6089">
          <cell r="A6089" t="str">
            <v/>
          </cell>
          <cell r="B6089">
            <v>0</v>
          </cell>
        </row>
        <row r="6090">
          <cell r="A6090" t="str">
            <v/>
          </cell>
          <cell r="B6090">
            <v>0</v>
          </cell>
        </row>
        <row r="6091">
          <cell r="A6091" t="str">
            <v/>
          </cell>
          <cell r="B6091">
            <v>0</v>
          </cell>
        </row>
        <row r="6092">
          <cell r="A6092" t="str">
            <v/>
          </cell>
          <cell r="B6092">
            <v>0</v>
          </cell>
        </row>
        <row r="6093">
          <cell r="A6093" t="str">
            <v/>
          </cell>
          <cell r="B6093">
            <v>0</v>
          </cell>
        </row>
        <row r="6094">
          <cell r="A6094" t="str">
            <v/>
          </cell>
          <cell r="B6094">
            <v>0</v>
          </cell>
        </row>
        <row r="6095">
          <cell r="A6095" t="str">
            <v/>
          </cell>
          <cell r="B6095">
            <v>0</v>
          </cell>
        </row>
        <row r="6096">
          <cell r="A6096" t="str">
            <v/>
          </cell>
          <cell r="B6096">
            <v>0</v>
          </cell>
        </row>
        <row r="6097">
          <cell r="A6097" t="str">
            <v/>
          </cell>
          <cell r="B6097">
            <v>0</v>
          </cell>
        </row>
        <row r="6098">
          <cell r="A6098" t="str">
            <v/>
          </cell>
          <cell r="B6098">
            <v>0</v>
          </cell>
        </row>
        <row r="6099">
          <cell r="A6099" t="str">
            <v/>
          </cell>
          <cell r="B6099">
            <v>0</v>
          </cell>
        </row>
        <row r="6100">
          <cell r="A6100" t="str">
            <v/>
          </cell>
          <cell r="B6100">
            <v>0</v>
          </cell>
        </row>
        <row r="6101">
          <cell r="A6101" t="str">
            <v/>
          </cell>
          <cell r="B6101">
            <v>0</v>
          </cell>
        </row>
        <row r="6102">
          <cell r="A6102" t="str">
            <v/>
          </cell>
          <cell r="B6102">
            <v>0</v>
          </cell>
        </row>
        <row r="6103">
          <cell r="A6103" t="str">
            <v/>
          </cell>
          <cell r="B6103">
            <v>0</v>
          </cell>
        </row>
        <row r="6104">
          <cell r="A6104" t="str">
            <v/>
          </cell>
          <cell r="B6104">
            <v>0</v>
          </cell>
        </row>
        <row r="6105">
          <cell r="A6105" t="str">
            <v/>
          </cell>
          <cell r="B6105">
            <v>0</v>
          </cell>
        </row>
        <row r="6106">
          <cell r="A6106" t="str">
            <v/>
          </cell>
          <cell r="B6106">
            <v>0</v>
          </cell>
        </row>
        <row r="6107">
          <cell r="A6107" t="str">
            <v/>
          </cell>
          <cell r="B6107">
            <v>0</v>
          </cell>
        </row>
        <row r="6108">
          <cell r="A6108" t="str">
            <v/>
          </cell>
          <cell r="B6108">
            <v>0</v>
          </cell>
        </row>
        <row r="6109">
          <cell r="A6109" t="str">
            <v/>
          </cell>
          <cell r="B6109">
            <v>0</v>
          </cell>
        </row>
        <row r="6110">
          <cell r="A6110" t="str">
            <v/>
          </cell>
          <cell r="B6110">
            <v>0</v>
          </cell>
        </row>
        <row r="6111">
          <cell r="A6111" t="str">
            <v/>
          </cell>
          <cell r="B6111">
            <v>0</v>
          </cell>
        </row>
        <row r="6112">
          <cell r="A6112" t="str">
            <v/>
          </cell>
          <cell r="B6112">
            <v>0</v>
          </cell>
        </row>
        <row r="6113">
          <cell r="A6113" t="str">
            <v/>
          </cell>
          <cell r="B6113">
            <v>0</v>
          </cell>
        </row>
        <row r="6114">
          <cell r="A6114" t="str">
            <v/>
          </cell>
          <cell r="B6114">
            <v>0</v>
          </cell>
        </row>
        <row r="6115">
          <cell r="A6115" t="str">
            <v/>
          </cell>
          <cell r="B6115">
            <v>0</v>
          </cell>
        </row>
        <row r="6116">
          <cell r="A6116" t="str">
            <v/>
          </cell>
          <cell r="B6116">
            <v>0</v>
          </cell>
        </row>
        <row r="6117">
          <cell r="A6117" t="str">
            <v/>
          </cell>
          <cell r="B6117">
            <v>0</v>
          </cell>
        </row>
        <row r="6118">
          <cell r="A6118" t="str">
            <v/>
          </cell>
          <cell r="B6118">
            <v>0</v>
          </cell>
        </row>
        <row r="6119">
          <cell r="A6119" t="str">
            <v/>
          </cell>
          <cell r="B6119">
            <v>0</v>
          </cell>
        </row>
        <row r="6120">
          <cell r="A6120" t="str">
            <v/>
          </cell>
          <cell r="B6120">
            <v>0</v>
          </cell>
        </row>
        <row r="6121">
          <cell r="A6121" t="str">
            <v/>
          </cell>
          <cell r="B6121">
            <v>0</v>
          </cell>
        </row>
        <row r="6122">
          <cell r="A6122" t="str">
            <v/>
          </cell>
          <cell r="B6122">
            <v>0</v>
          </cell>
        </row>
        <row r="6123">
          <cell r="A6123" t="str">
            <v/>
          </cell>
          <cell r="B6123">
            <v>0</v>
          </cell>
        </row>
        <row r="6124">
          <cell r="A6124" t="str">
            <v/>
          </cell>
          <cell r="B6124">
            <v>0</v>
          </cell>
        </row>
        <row r="6125">
          <cell r="A6125" t="str">
            <v/>
          </cell>
          <cell r="B6125">
            <v>0</v>
          </cell>
        </row>
        <row r="6126">
          <cell r="A6126" t="str">
            <v/>
          </cell>
          <cell r="B6126">
            <v>0</v>
          </cell>
        </row>
        <row r="6127">
          <cell r="A6127" t="str">
            <v/>
          </cell>
          <cell r="B6127">
            <v>0</v>
          </cell>
        </row>
        <row r="6128">
          <cell r="A6128" t="str">
            <v/>
          </cell>
          <cell r="B6128">
            <v>0</v>
          </cell>
        </row>
        <row r="6129">
          <cell r="A6129" t="str">
            <v/>
          </cell>
          <cell r="B6129">
            <v>0</v>
          </cell>
        </row>
        <row r="6130">
          <cell r="A6130" t="str">
            <v/>
          </cell>
          <cell r="B6130">
            <v>0</v>
          </cell>
        </row>
        <row r="6131">
          <cell r="A6131" t="str">
            <v/>
          </cell>
          <cell r="B6131">
            <v>0</v>
          </cell>
        </row>
        <row r="6132">
          <cell r="A6132" t="str">
            <v/>
          </cell>
          <cell r="B6132">
            <v>0</v>
          </cell>
        </row>
        <row r="6133">
          <cell r="A6133" t="str">
            <v/>
          </cell>
          <cell r="B6133">
            <v>0</v>
          </cell>
        </row>
        <row r="6134">
          <cell r="A6134" t="str">
            <v/>
          </cell>
          <cell r="B6134">
            <v>0</v>
          </cell>
        </row>
        <row r="6135">
          <cell r="A6135" t="str">
            <v/>
          </cell>
          <cell r="B6135">
            <v>0</v>
          </cell>
        </row>
        <row r="6136">
          <cell r="A6136" t="str">
            <v/>
          </cell>
          <cell r="B6136">
            <v>0</v>
          </cell>
        </row>
        <row r="6137">
          <cell r="A6137" t="str">
            <v/>
          </cell>
          <cell r="B6137">
            <v>0</v>
          </cell>
        </row>
        <row r="6138">
          <cell r="A6138" t="str">
            <v/>
          </cell>
          <cell r="B6138">
            <v>0</v>
          </cell>
        </row>
        <row r="6139">
          <cell r="A6139" t="str">
            <v/>
          </cell>
          <cell r="B6139">
            <v>0</v>
          </cell>
        </row>
        <row r="6140">
          <cell r="A6140" t="str">
            <v/>
          </cell>
          <cell r="B6140">
            <v>0</v>
          </cell>
        </row>
        <row r="6141">
          <cell r="A6141" t="str">
            <v/>
          </cell>
          <cell r="B6141">
            <v>0</v>
          </cell>
        </row>
        <row r="6142">
          <cell r="A6142" t="str">
            <v/>
          </cell>
          <cell r="B6142">
            <v>0</v>
          </cell>
        </row>
        <row r="6143">
          <cell r="A6143" t="str">
            <v/>
          </cell>
          <cell r="B6143">
            <v>0</v>
          </cell>
        </row>
        <row r="6144">
          <cell r="A6144" t="str">
            <v/>
          </cell>
          <cell r="B6144">
            <v>0</v>
          </cell>
        </row>
        <row r="6145">
          <cell r="A6145" t="str">
            <v/>
          </cell>
          <cell r="B6145">
            <v>0</v>
          </cell>
        </row>
        <row r="6146">
          <cell r="A6146" t="str">
            <v/>
          </cell>
          <cell r="B6146">
            <v>0</v>
          </cell>
        </row>
        <row r="6147">
          <cell r="A6147" t="str">
            <v/>
          </cell>
          <cell r="B6147">
            <v>0</v>
          </cell>
        </row>
        <row r="6148">
          <cell r="A6148" t="str">
            <v/>
          </cell>
          <cell r="B6148">
            <v>0</v>
          </cell>
        </row>
        <row r="6149">
          <cell r="A6149" t="str">
            <v/>
          </cell>
          <cell r="B6149">
            <v>0</v>
          </cell>
        </row>
        <row r="6150">
          <cell r="A6150" t="str">
            <v/>
          </cell>
          <cell r="B6150">
            <v>0</v>
          </cell>
        </row>
        <row r="6151">
          <cell r="A6151" t="str">
            <v/>
          </cell>
          <cell r="B6151">
            <v>0</v>
          </cell>
        </row>
        <row r="6152">
          <cell r="A6152" t="str">
            <v/>
          </cell>
          <cell r="B6152">
            <v>0</v>
          </cell>
        </row>
        <row r="6153">
          <cell r="A6153" t="str">
            <v/>
          </cell>
          <cell r="B6153">
            <v>0</v>
          </cell>
        </row>
        <row r="6154">
          <cell r="A6154" t="str">
            <v/>
          </cell>
          <cell r="B6154">
            <v>0</v>
          </cell>
        </row>
        <row r="6155">
          <cell r="A6155" t="str">
            <v/>
          </cell>
          <cell r="B6155">
            <v>0</v>
          </cell>
        </row>
        <row r="6156">
          <cell r="A6156" t="str">
            <v/>
          </cell>
          <cell r="B6156">
            <v>0</v>
          </cell>
        </row>
        <row r="6157">
          <cell r="A6157" t="str">
            <v/>
          </cell>
          <cell r="B6157">
            <v>0</v>
          </cell>
        </row>
        <row r="6158">
          <cell r="A6158" t="str">
            <v/>
          </cell>
          <cell r="B6158">
            <v>0</v>
          </cell>
        </row>
        <row r="6159">
          <cell r="A6159" t="str">
            <v/>
          </cell>
          <cell r="B6159">
            <v>0</v>
          </cell>
        </row>
        <row r="6160">
          <cell r="A6160" t="str">
            <v/>
          </cell>
          <cell r="B6160">
            <v>0</v>
          </cell>
        </row>
        <row r="6161">
          <cell r="A6161" t="str">
            <v/>
          </cell>
          <cell r="B6161">
            <v>0</v>
          </cell>
        </row>
        <row r="6162">
          <cell r="A6162" t="str">
            <v/>
          </cell>
          <cell r="B6162">
            <v>0</v>
          </cell>
        </row>
        <row r="6163">
          <cell r="A6163" t="str">
            <v/>
          </cell>
          <cell r="B6163">
            <v>0</v>
          </cell>
        </row>
        <row r="6164">
          <cell r="A6164" t="str">
            <v/>
          </cell>
          <cell r="B6164">
            <v>0</v>
          </cell>
        </row>
        <row r="6165">
          <cell r="A6165" t="str">
            <v/>
          </cell>
          <cell r="B6165">
            <v>0</v>
          </cell>
        </row>
        <row r="6166">
          <cell r="A6166" t="str">
            <v/>
          </cell>
          <cell r="B6166">
            <v>0</v>
          </cell>
        </row>
        <row r="6167">
          <cell r="A6167" t="str">
            <v/>
          </cell>
          <cell r="B6167">
            <v>0</v>
          </cell>
        </row>
        <row r="6168">
          <cell r="A6168" t="str">
            <v/>
          </cell>
          <cell r="B6168">
            <v>0</v>
          </cell>
        </row>
        <row r="6169">
          <cell r="A6169" t="str">
            <v/>
          </cell>
          <cell r="B6169">
            <v>0</v>
          </cell>
        </row>
        <row r="6170">
          <cell r="A6170" t="str">
            <v/>
          </cell>
          <cell r="B6170">
            <v>0</v>
          </cell>
        </row>
        <row r="6171">
          <cell r="A6171" t="str">
            <v/>
          </cell>
          <cell r="B6171">
            <v>0</v>
          </cell>
        </row>
        <row r="6172">
          <cell r="A6172" t="str">
            <v/>
          </cell>
          <cell r="B6172">
            <v>0</v>
          </cell>
        </row>
        <row r="6173">
          <cell r="A6173" t="str">
            <v/>
          </cell>
          <cell r="B6173">
            <v>0</v>
          </cell>
        </row>
        <row r="6174">
          <cell r="A6174" t="str">
            <v/>
          </cell>
          <cell r="B6174">
            <v>0</v>
          </cell>
        </row>
        <row r="6175">
          <cell r="A6175" t="str">
            <v/>
          </cell>
          <cell r="B6175">
            <v>0</v>
          </cell>
        </row>
        <row r="6176">
          <cell r="A6176" t="str">
            <v/>
          </cell>
          <cell r="B6176">
            <v>0</v>
          </cell>
        </row>
        <row r="6177">
          <cell r="A6177" t="str">
            <v/>
          </cell>
          <cell r="B6177">
            <v>0</v>
          </cell>
        </row>
        <row r="6178">
          <cell r="A6178" t="str">
            <v/>
          </cell>
          <cell r="B6178">
            <v>0</v>
          </cell>
        </row>
        <row r="6179">
          <cell r="A6179" t="str">
            <v/>
          </cell>
          <cell r="B6179">
            <v>0</v>
          </cell>
        </row>
        <row r="6180">
          <cell r="A6180" t="str">
            <v/>
          </cell>
          <cell r="B6180">
            <v>0</v>
          </cell>
        </row>
        <row r="6181">
          <cell r="A6181" t="str">
            <v/>
          </cell>
          <cell r="B6181">
            <v>0</v>
          </cell>
        </row>
        <row r="6182">
          <cell r="A6182" t="str">
            <v/>
          </cell>
          <cell r="B6182">
            <v>0</v>
          </cell>
        </row>
        <row r="6183">
          <cell r="A6183" t="str">
            <v/>
          </cell>
          <cell r="B6183">
            <v>0</v>
          </cell>
        </row>
        <row r="6184">
          <cell r="A6184" t="str">
            <v/>
          </cell>
          <cell r="B6184">
            <v>0</v>
          </cell>
        </row>
        <row r="6185">
          <cell r="A6185" t="str">
            <v/>
          </cell>
          <cell r="B6185">
            <v>0</v>
          </cell>
        </row>
        <row r="6186">
          <cell r="A6186" t="str">
            <v/>
          </cell>
          <cell r="B6186">
            <v>0</v>
          </cell>
        </row>
        <row r="6187">
          <cell r="A6187" t="str">
            <v/>
          </cell>
          <cell r="B6187">
            <v>0</v>
          </cell>
        </row>
        <row r="6188">
          <cell r="A6188" t="str">
            <v/>
          </cell>
          <cell r="B6188">
            <v>0</v>
          </cell>
        </row>
        <row r="6189">
          <cell r="A6189" t="str">
            <v/>
          </cell>
          <cell r="B6189">
            <v>0</v>
          </cell>
        </row>
        <row r="6190">
          <cell r="A6190" t="str">
            <v/>
          </cell>
          <cell r="B6190">
            <v>0</v>
          </cell>
        </row>
        <row r="6191">
          <cell r="A6191" t="str">
            <v/>
          </cell>
          <cell r="B6191">
            <v>0</v>
          </cell>
        </row>
        <row r="6192">
          <cell r="A6192" t="str">
            <v/>
          </cell>
          <cell r="B6192">
            <v>0</v>
          </cell>
        </row>
        <row r="6193">
          <cell r="A6193" t="str">
            <v/>
          </cell>
          <cell r="B6193">
            <v>0</v>
          </cell>
        </row>
        <row r="6194">
          <cell r="A6194" t="str">
            <v/>
          </cell>
          <cell r="B6194">
            <v>0</v>
          </cell>
        </row>
        <row r="6195">
          <cell r="A6195" t="str">
            <v/>
          </cell>
          <cell r="B6195">
            <v>0</v>
          </cell>
        </row>
        <row r="6196">
          <cell r="A6196" t="str">
            <v/>
          </cell>
          <cell r="B6196">
            <v>0</v>
          </cell>
        </row>
        <row r="6197">
          <cell r="A6197" t="str">
            <v/>
          </cell>
          <cell r="B6197">
            <v>0</v>
          </cell>
        </row>
        <row r="6198">
          <cell r="A6198" t="str">
            <v/>
          </cell>
          <cell r="B6198">
            <v>0</v>
          </cell>
        </row>
        <row r="6199">
          <cell r="A6199" t="str">
            <v/>
          </cell>
          <cell r="B6199">
            <v>0</v>
          </cell>
        </row>
        <row r="6200">
          <cell r="A6200" t="str">
            <v/>
          </cell>
          <cell r="B6200">
            <v>0</v>
          </cell>
        </row>
        <row r="6201">
          <cell r="A6201" t="str">
            <v/>
          </cell>
          <cell r="B6201">
            <v>0</v>
          </cell>
        </row>
        <row r="6202">
          <cell r="A6202" t="str">
            <v/>
          </cell>
          <cell r="B6202">
            <v>0</v>
          </cell>
        </row>
        <row r="6203">
          <cell r="A6203" t="str">
            <v/>
          </cell>
          <cell r="B6203">
            <v>0</v>
          </cell>
        </row>
        <row r="6204">
          <cell r="A6204" t="str">
            <v/>
          </cell>
          <cell r="B6204">
            <v>0</v>
          </cell>
        </row>
        <row r="6205">
          <cell r="A6205" t="str">
            <v/>
          </cell>
          <cell r="B6205">
            <v>0</v>
          </cell>
        </row>
        <row r="6206">
          <cell r="A6206" t="str">
            <v/>
          </cell>
          <cell r="B6206">
            <v>0</v>
          </cell>
        </row>
        <row r="6207">
          <cell r="A6207" t="str">
            <v/>
          </cell>
          <cell r="B6207">
            <v>0</v>
          </cell>
        </row>
        <row r="6208">
          <cell r="A6208" t="str">
            <v/>
          </cell>
          <cell r="B6208">
            <v>0</v>
          </cell>
        </row>
        <row r="6209">
          <cell r="A6209" t="str">
            <v/>
          </cell>
          <cell r="B6209">
            <v>0</v>
          </cell>
        </row>
        <row r="6210">
          <cell r="A6210" t="str">
            <v/>
          </cell>
          <cell r="B6210">
            <v>0</v>
          </cell>
        </row>
        <row r="6211">
          <cell r="A6211" t="str">
            <v/>
          </cell>
          <cell r="B6211">
            <v>0</v>
          </cell>
        </row>
        <row r="6212">
          <cell r="A6212" t="str">
            <v/>
          </cell>
          <cell r="B6212">
            <v>0</v>
          </cell>
        </row>
        <row r="6213">
          <cell r="A6213" t="str">
            <v/>
          </cell>
          <cell r="B6213">
            <v>0</v>
          </cell>
        </row>
        <row r="6214">
          <cell r="A6214" t="str">
            <v/>
          </cell>
          <cell r="B6214">
            <v>0</v>
          </cell>
        </row>
        <row r="6215">
          <cell r="A6215" t="str">
            <v/>
          </cell>
          <cell r="B6215">
            <v>0</v>
          </cell>
        </row>
        <row r="6216">
          <cell r="A6216" t="str">
            <v/>
          </cell>
          <cell r="B6216">
            <v>0</v>
          </cell>
        </row>
        <row r="6217">
          <cell r="A6217" t="str">
            <v/>
          </cell>
          <cell r="B6217">
            <v>0</v>
          </cell>
        </row>
        <row r="6218">
          <cell r="A6218" t="str">
            <v/>
          </cell>
          <cell r="B6218">
            <v>0</v>
          </cell>
        </row>
        <row r="6219">
          <cell r="A6219" t="str">
            <v/>
          </cell>
          <cell r="B6219">
            <v>0</v>
          </cell>
        </row>
        <row r="6220">
          <cell r="A6220" t="str">
            <v/>
          </cell>
          <cell r="B6220">
            <v>0</v>
          </cell>
        </row>
        <row r="6221">
          <cell r="A6221" t="str">
            <v/>
          </cell>
          <cell r="B6221">
            <v>0</v>
          </cell>
        </row>
        <row r="6222">
          <cell r="A6222" t="str">
            <v/>
          </cell>
          <cell r="B6222">
            <v>0</v>
          </cell>
        </row>
        <row r="6223">
          <cell r="A6223" t="str">
            <v/>
          </cell>
          <cell r="B6223">
            <v>0</v>
          </cell>
        </row>
        <row r="6224">
          <cell r="A6224" t="str">
            <v/>
          </cell>
          <cell r="B6224">
            <v>0</v>
          </cell>
        </row>
        <row r="6225">
          <cell r="A6225" t="str">
            <v/>
          </cell>
          <cell r="B6225">
            <v>0</v>
          </cell>
        </row>
        <row r="6226">
          <cell r="A6226" t="str">
            <v/>
          </cell>
          <cell r="B6226">
            <v>0</v>
          </cell>
        </row>
        <row r="6227">
          <cell r="A6227" t="str">
            <v/>
          </cell>
          <cell r="B6227">
            <v>0</v>
          </cell>
        </row>
        <row r="6228">
          <cell r="A6228" t="str">
            <v/>
          </cell>
          <cell r="B6228">
            <v>0</v>
          </cell>
        </row>
        <row r="6229">
          <cell r="A6229" t="str">
            <v/>
          </cell>
          <cell r="B6229">
            <v>0</v>
          </cell>
        </row>
        <row r="6230">
          <cell r="A6230" t="str">
            <v/>
          </cell>
          <cell r="B6230">
            <v>0</v>
          </cell>
        </row>
        <row r="6231">
          <cell r="A6231" t="str">
            <v/>
          </cell>
          <cell r="B6231">
            <v>0</v>
          </cell>
        </row>
        <row r="6232">
          <cell r="A6232" t="str">
            <v/>
          </cell>
          <cell r="B6232">
            <v>0</v>
          </cell>
        </row>
        <row r="6233">
          <cell r="A6233" t="str">
            <v/>
          </cell>
          <cell r="B6233">
            <v>0</v>
          </cell>
        </row>
        <row r="6234">
          <cell r="A6234" t="str">
            <v/>
          </cell>
          <cell r="B6234">
            <v>0</v>
          </cell>
        </row>
        <row r="6235">
          <cell r="A6235" t="str">
            <v/>
          </cell>
          <cell r="B6235">
            <v>0</v>
          </cell>
        </row>
        <row r="6236">
          <cell r="A6236" t="str">
            <v/>
          </cell>
          <cell r="B6236">
            <v>0</v>
          </cell>
        </row>
        <row r="6237">
          <cell r="A6237" t="str">
            <v/>
          </cell>
          <cell r="B6237">
            <v>0</v>
          </cell>
        </row>
        <row r="6238">
          <cell r="A6238" t="str">
            <v/>
          </cell>
          <cell r="B6238">
            <v>0</v>
          </cell>
        </row>
        <row r="6239">
          <cell r="A6239" t="str">
            <v/>
          </cell>
          <cell r="B6239">
            <v>0</v>
          </cell>
        </row>
        <row r="6240">
          <cell r="A6240" t="str">
            <v/>
          </cell>
          <cell r="B6240">
            <v>0</v>
          </cell>
        </row>
        <row r="6241">
          <cell r="A6241" t="str">
            <v/>
          </cell>
          <cell r="B6241">
            <v>0</v>
          </cell>
        </row>
        <row r="6242">
          <cell r="A6242" t="str">
            <v/>
          </cell>
          <cell r="B6242">
            <v>0</v>
          </cell>
        </row>
        <row r="6243">
          <cell r="A6243" t="str">
            <v/>
          </cell>
          <cell r="B6243">
            <v>0</v>
          </cell>
        </row>
        <row r="6244">
          <cell r="A6244" t="str">
            <v/>
          </cell>
          <cell r="B6244">
            <v>0</v>
          </cell>
        </row>
        <row r="6245">
          <cell r="A6245" t="str">
            <v/>
          </cell>
          <cell r="B6245">
            <v>0</v>
          </cell>
        </row>
        <row r="6246">
          <cell r="A6246" t="str">
            <v/>
          </cell>
          <cell r="B6246">
            <v>0</v>
          </cell>
        </row>
        <row r="6247">
          <cell r="A6247" t="str">
            <v/>
          </cell>
          <cell r="B6247">
            <v>0</v>
          </cell>
        </row>
        <row r="6248">
          <cell r="A6248" t="str">
            <v/>
          </cell>
          <cell r="B6248">
            <v>0</v>
          </cell>
        </row>
        <row r="6249">
          <cell r="A6249" t="str">
            <v/>
          </cell>
          <cell r="B6249">
            <v>0</v>
          </cell>
        </row>
        <row r="6250">
          <cell r="A6250" t="str">
            <v/>
          </cell>
          <cell r="B6250">
            <v>0</v>
          </cell>
        </row>
        <row r="6251">
          <cell r="A6251" t="str">
            <v/>
          </cell>
          <cell r="B6251">
            <v>0</v>
          </cell>
        </row>
        <row r="6252">
          <cell r="A6252" t="str">
            <v/>
          </cell>
          <cell r="B6252">
            <v>0</v>
          </cell>
        </row>
        <row r="6253">
          <cell r="A6253" t="str">
            <v/>
          </cell>
          <cell r="B6253">
            <v>0</v>
          </cell>
        </row>
        <row r="6254">
          <cell r="A6254" t="str">
            <v/>
          </cell>
          <cell r="B6254">
            <v>0</v>
          </cell>
        </row>
        <row r="6255">
          <cell r="A6255" t="str">
            <v/>
          </cell>
          <cell r="B6255">
            <v>0</v>
          </cell>
        </row>
        <row r="6256">
          <cell r="A6256" t="str">
            <v/>
          </cell>
          <cell r="B6256">
            <v>0</v>
          </cell>
        </row>
        <row r="6257">
          <cell r="A6257" t="str">
            <v/>
          </cell>
          <cell r="B6257">
            <v>0</v>
          </cell>
        </row>
        <row r="6258">
          <cell r="A6258" t="str">
            <v/>
          </cell>
          <cell r="B6258">
            <v>0</v>
          </cell>
        </row>
        <row r="6259">
          <cell r="A6259" t="str">
            <v/>
          </cell>
          <cell r="B6259">
            <v>0</v>
          </cell>
        </row>
        <row r="6260">
          <cell r="A6260" t="str">
            <v/>
          </cell>
          <cell r="B6260">
            <v>0</v>
          </cell>
        </row>
        <row r="6261">
          <cell r="A6261" t="str">
            <v/>
          </cell>
          <cell r="B6261">
            <v>0</v>
          </cell>
        </row>
        <row r="6262">
          <cell r="A6262" t="str">
            <v/>
          </cell>
          <cell r="B6262">
            <v>0</v>
          </cell>
        </row>
        <row r="6263">
          <cell r="A6263" t="str">
            <v/>
          </cell>
          <cell r="B6263">
            <v>0</v>
          </cell>
        </row>
        <row r="6264">
          <cell r="A6264" t="str">
            <v/>
          </cell>
          <cell r="B6264">
            <v>0</v>
          </cell>
        </row>
        <row r="6265">
          <cell r="A6265" t="str">
            <v/>
          </cell>
          <cell r="B6265">
            <v>0</v>
          </cell>
        </row>
        <row r="6266">
          <cell r="A6266" t="str">
            <v/>
          </cell>
          <cell r="B6266">
            <v>0</v>
          </cell>
        </row>
        <row r="6267">
          <cell r="A6267" t="str">
            <v/>
          </cell>
          <cell r="B6267">
            <v>0</v>
          </cell>
        </row>
        <row r="6268">
          <cell r="A6268" t="str">
            <v/>
          </cell>
          <cell r="B6268">
            <v>0</v>
          </cell>
        </row>
        <row r="6269">
          <cell r="A6269" t="str">
            <v/>
          </cell>
          <cell r="B6269">
            <v>0</v>
          </cell>
        </row>
        <row r="6270">
          <cell r="A6270" t="str">
            <v/>
          </cell>
          <cell r="B6270">
            <v>0</v>
          </cell>
        </row>
        <row r="6271">
          <cell r="A6271" t="str">
            <v/>
          </cell>
          <cell r="B6271">
            <v>0</v>
          </cell>
        </row>
        <row r="6272">
          <cell r="A6272" t="str">
            <v/>
          </cell>
          <cell r="B6272">
            <v>0</v>
          </cell>
        </row>
        <row r="6273">
          <cell r="A6273" t="str">
            <v/>
          </cell>
          <cell r="B6273">
            <v>0</v>
          </cell>
        </row>
        <row r="6274">
          <cell r="A6274" t="str">
            <v/>
          </cell>
          <cell r="B6274">
            <v>0</v>
          </cell>
        </row>
        <row r="6275">
          <cell r="A6275" t="str">
            <v/>
          </cell>
          <cell r="B6275">
            <v>0</v>
          </cell>
        </row>
        <row r="6276">
          <cell r="A6276" t="str">
            <v/>
          </cell>
          <cell r="B6276">
            <v>0</v>
          </cell>
        </row>
        <row r="6277">
          <cell r="A6277" t="str">
            <v/>
          </cell>
          <cell r="B6277">
            <v>0</v>
          </cell>
        </row>
        <row r="6278">
          <cell r="A6278" t="str">
            <v/>
          </cell>
          <cell r="B6278">
            <v>0</v>
          </cell>
        </row>
        <row r="6279">
          <cell r="A6279" t="str">
            <v/>
          </cell>
          <cell r="B6279">
            <v>0</v>
          </cell>
        </row>
        <row r="6280">
          <cell r="A6280" t="str">
            <v/>
          </cell>
          <cell r="B6280">
            <v>0</v>
          </cell>
        </row>
        <row r="6281">
          <cell r="A6281" t="str">
            <v/>
          </cell>
          <cell r="B6281">
            <v>0</v>
          </cell>
        </row>
        <row r="6282">
          <cell r="A6282" t="str">
            <v/>
          </cell>
          <cell r="B6282">
            <v>0</v>
          </cell>
        </row>
        <row r="6283">
          <cell r="A6283" t="str">
            <v/>
          </cell>
          <cell r="B6283">
            <v>0</v>
          </cell>
        </row>
        <row r="6284">
          <cell r="A6284" t="str">
            <v/>
          </cell>
          <cell r="B6284">
            <v>0</v>
          </cell>
        </row>
        <row r="6285">
          <cell r="A6285" t="str">
            <v/>
          </cell>
          <cell r="B6285">
            <v>0</v>
          </cell>
        </row>
        <row r="6286">
          <cell r="A6286" t="str">
            <v/>
          </cell>
          <cell r="B6286">
            <v>0</v>
          </cell>
        </row>
        <row r="6287">
          <cell r="A6287" t="str">
            <v/>
          </cell>
          <cell r="B6287">
            <v>0</v>
          </cell>
        </row>
        <row r="6288">
          <cell r="A6288" t="str">
            <v/>
          </cell>
          <cell r="B6288">
            <v>0</v>
          </cell>
        </row>
        <row r="6289">
          <cell r="A6289" t="str">
            <v/>
          </cell>
          <cell r="B6289">
            <v>0</v>
          </cell>
        </row>
        <row r="6290">
          <cell r="A6290" t="str">
            <v/>
          </cell>
          <cell r="B6290">
            <v>0</v>
          </cell>
        </row>
        <row r="6291">
          <cell r="A6291" t="str">
            <v/>
          </cell>
          <cell r="B6291">
            <v>0</v>
          </cell>
        </row>
        <row r="6292">
          <cell r="A6292" t="str">
            <v/>
          </cell>
          <cell r="B6292">
            <v>0</v>
          </cell>
        </row>
        <row r="6293">
          <cell r="A6293" t="str">
            <v/>
          </cell>
          <cell r="B6293">
            <v>0</v>
          </cell>
        </row>
        <row r="6294">
          <cell r="A6294" t="str">
            <v/>
          </cell>
          <cell r="B6294">
            <v>0</v>
          </cell>
        </row>
        <row r="6295">
          <cell r="A6295" t="str">
            <v/>
          </cell>
          <cell r="B6295">
            <v>0</v>
          </cell>
        </row>
        <row r="6296">
          <cell r="A6296" t="str">
            <v/>
          </cell>
          <cell r="B6296">
            <v>0</v>
          </cell>
        </row>
        <row r="6297">
          <cell r="A6297" t="str">
            <v/>
          </cell>
          <cell r="B6297">
            <v>0</v>
          </cell>
        </row>
        <row r="6298">
          <cell r="A6298" t="str">
            <v/>
          </cell>
          <cell r="B6298">
            <v>0</v>
          </cell>
        </row>
        <row r="6299">
          <cell r="A6299" t="str">
            <v/>
          </cell>
          <cell r="B6299">
            <v>0</v>
          </cell>
        </row>
        <row r="6300">
          <cell r="A6300" t="str">
            <v/>
          </cell>
          <cell r="B6300">
            <v>0</v>
          </cell>
        </row>
        <row r="6301">
          <cell r="A6301" t="str">
            <v/>
          </cell>
          <cell r="B6301">
            <v>0</v>
          </cell>
        </row>
        <row r="6302">
          <cell r="A6302" t="str">
            <v/>
          </cell>
          <cell r="B6302">
            <v>0</v>
          </cell>
        </row>
        <row r="6303">
          <cell r="A6303" t="str">
            <v/>
          </cell>
          <cell r="B6303">
            <v>0</v>
          </cell>
        </row>
        <row r="6304">
          <cell r="A6304" t="str">
            <v/>
          </cell>
          <cell r="B6304">
            <v>0</v>
          </cell>
        </row>
        <row r="6305">
          <cell r="A6305" t="str">
            <v/>
          </cell>
          <cell r="B6305">
            <v>0</v>
          </cell>
        </row>
        <row r="6306">
          <cell r="A6306" t="str">
            <v/>
          </cell>
          <cell r="B6306">
            <v>0</v>
          </cell>
        </row>
        <row r="6307">
          <cell r="A6307" t="str">
            <v/>
          </cell>
          <cell r="B6307">
            <v>0</v>
          </cell>
        </row>
        <row r="6308">
          <cell r="A6308" t="str">
            <v/>
          </cell>
          <cell r="B6308">
            <v>0</v>
          </cell>
        </row>
        <row r="6309">
          <cell r="A6309" t="str">
            <v/>
          </cell>
          <cell r="B6309">
            <v>0</v>
          </cell>
        </row>
        <row r="6310">
          <cell r="A6310" t="str">
            <v/>
          </cell>
          <cell r="B6310">
            <v>0</v>
          </cell>
        </row>
        <row r="6311">
          <cell r="A6311" t="str">
            <v/>
          </cell>
          <cell r="B6311">
            <v>0</v>
          </cell>
        </row>
        <row r="6312">
          <cell r="A6312" t="str">
            <v/>
          </cell>
          <cell r="B6312">
            <v>0</v>
          </cell>
        </row>
        <row r="6313">
          <cell r="A6313" t="str">
            <v/>
          </cell>
          <cell r="B6313">
            <v>0</v>
          </cell>
        </row>
        <row r="6314">
          <cell r="A6314" t="str">
            <v/>
          </cell>
          <cell r="B6314">
            <v>0</v>
          </cell>
        </row>
        <row r="6315">
          <cell r="A6315" t="str">
            <v/>
          </cell>
          <cell r="B6315">
            <v>0</v>
          </cell>
        </row>
        <row r="6316">
          <cell r="A6316" t="str">
            <v/>
          </cell>
          <cell r="B6316">
            <v>0</v>
          </cell>
        </row>
        <row r="6317">
          <cell r="A6317" t="str">
            <v/>
          </cell>
          <cell r="B6317">
            <v>0</v>
          </cell>
        </row>
        <row r="6318">
          <cell r="A6318" t="str">
            <v/>
          </cell>
          <cell r="B6318">
            <v>0</v>
          </cell>
        </row>
        <row r="6319">
          <cell r="A6319" t="str">
            <v/>
          </cell>
          <cell r="B6319">
            <v>0</v>
          </cell>
        </row>
        <row r="6320">
          <cell r="A6320" t="str">
            <v/>
          </cell>
          <cell r="B6320">
            <v>0</v>
          </cell>
        </row>
        <row r="6321">
          <cell r="A6321" t="str">
            <v/>
          </cell>
          <cell r="B6321">
            <v>0</v>
          </cell>
        </row>
        <row r="6322">
          <cell r="A6322" t="str">
            <v/>
          </cell>
          <cell r="B6322">
            <v>0</v>
          </cell>
        </row>
        <row r="6323">
          <cell r="A6323" t="str">
            <v/>
          </cell>
          <cell r="B6323">
            <v>0</v>
          </cell>
        </row>
        <row r="6324">
          <cell r="A6324" t="str">
            <v/>
          </cell>
          <cell r="B6324">
            <v>0</v>
          </cell>
        </row>
        <row r="6325">
          <cell r="A6325" t="str">
            <v/>
          </cell>
          <cell r="B6325">
            <v>0</v>
          </cell>
        </row>
        <row r="6326">
          <cell r="A6326" t="str">
            <v/>
          </cell>
          <cell r="B6326">
            <v>0</v>
          </cell>
        </row>
        <row r="6327">
          <cell r="A6327" t="str">
            <v/>
          </cell>
          <cell r="B6327">
            <v>0</v>
          </cell>
        </row>
        <row r="6328">
          <cell r="A6328" t="str">
            <v/>
          </cell>
          <cell r="B6328">
            <v>0</v>
          </cell>
        </row>
        <row r="6329">
          <cell r="A6329" t="str">
            <v/>
          </cell>
          <cell r="B6329">
            <v>0</v>
          </cell>
        </row>
        <row r="6330">
          <cell r="A6330" t="str">
            <v/>
          </cell>
          <cell r="B6330">
            <v>0</v>
          </cell>
        </row>
        <row r="6331">
          <cell r="A6331" t="str">
            <v/>
          </cell>
          <cell r="B6331">
            <v>0</v>
          </cell>
        </row>
        <row r="6332">
          <cell r="A6332" t="str">
            <v/>
          </cell>
          <cell r="B6332">
            <v>0</v>
          </cell>
        </row>
        <row r="6333">
          <cell r="A6333" t="str">
            <v/>
          </cell>
          <cell r="B6333">
            <v>0</v>
          </cell>
        </row>
        <row r="6334">
          <cell r="A6334" t="str">
            <v/>
          </cell>
          <cell r="B6334">
            <v>0</v>
          </cell>
        </row>
        <row r="6335">
          <cell r="A6335" t="str">
            <v/>
          </cell>
          <cell r="B6335">
            <v>0</v>
          </cell>
        </row>
        <row r="6336">
          <cell r="A6336" t="str">
            <v/>
          </cell>
          <cell r="B6336">
            <v>0</v>
          </cell>
        </row>
        <row r="6337">
          <cell r="A6337" t="str">
            <v/>
          </cell>
          <cell r="B6337">
            <v>0</v>
          </cell>
        </row>
        <row r="6338">
          <cell r="A6338" t="str">
            <v/>
          </cell>
          <cell r="B6338">
            <v>0</v>
          </cell>
        </row>
        <row r="6339">
          <cell r="A6339" t="str">
            <v/>
          </cell>
          <cell r="B6339">
            <v>0</v>
          </cell>
        </row>
        <row r="6340">
          <cell r="A6340" t="str">
            <v/>
          </cell>
          <cell r="B6340">
            <v>0</v>
          </cell>
        </row>
        <row r="6341">
          <cell r="A6341" t="str">
            <v/>
          </cell>
          <cell r="B6341">
            <v>0</v>
          </cell>
        </row>
        <row r="6342">
          <cell r="A6342" t="str">
            <v/>
          </cell>
          <cell r="B6342">
            <v>0</v>
          </cell>
        </row>
        <row r="6343">
          <cell r="A6343" t="str">
            <v/>
          </cell>
          <cell r="B6343">
            <v>0</v>
          </cell>
        </row>
        <row r="6344">
          <cell r="A6344" t="str">
            <v/>
          </cell>
          <cell r="B6344">
            <v>0</v>
          </cell>
        </row>
        <row r="6345">
          <cell r="A6345" t="str">
            <v/>
          </cell>
          <cell r="B6345">
            <v>0</v>
          </cell>
        </row>
        <row r="6346">
          <cell r="A6346" t="str">
            <v/>
          </cell>
          <cell r="B6346">
            <v>0</v>
          </cell>
        </row>
        <row r="6347">
          <cell r="A6347" t="str">
            <v/>
          </cell>
          <cell r="B6347">
            <v>0</v>
          </cell>
        </row>
        <row r="6348">
          <cell r="A6348" t="str">
            <v/>
          </cell>
          <cell r="B6348">
            <v>0</v>
          </cell>
        </row>
        <row r="6349">
          <cell r="A6349" t="str">
            <v/>
          </cell>
          <cell r="B6349">
            <v>0</v>
          </cell>
        </row>
        <row r="6350">
          <cell r="A6350" t="str">
            <v/>
          </cell>
          <cell r="B6350">
            <v>0</v>
          </cell>
        </row>
        <row r="6351">
          <cell r="A6351" t="str">
            <v/>
          </cell>
          <cell r="B6351">
            <v>0</v>
          </cell>
        </row>
        <row r="6352">
          <cell r="A6352" t="str">
            <v/>
          </cell>
          <cell r="B6352">
            <v>0</v>
          </cell>
        </row>
        <row r="6353">
          <cell r="A6353" t="str">
            <v/>
          </cell>
          <cell r="B6353">
            <v>0</v>
          </cell>
        </row>
        <row r="6354">
          <cell r="A6354" t="str">
            <v/>
          </cell>
          <cell r="B6354">
            <v>0</v>
          </cell>
        </row>
        <row r="6355">
          <cell r="A6355" t="str">
            <v/>
          </cell>
          <cell r="B6355">
            <v>0</v>
          </cell>
        </row>
        <row r="6356">
          <cell r="A6356" t="str">
            <v/>
          </cell>
          <cell r="B6356">
            <v>0</v>
          </cell>
        </row>
        <row r="6357">
          <cell r="A6357" t="str">
            <v/>
          </cell>
          <cell r="B6357">
            <v>0</v>
          </cell>
        </row>
        <row r="6358">
          <cell r="A6358" t="str">
            <v/>
          </cell>
          <cell r="B6358">
            <v>0</v>
          </cell>
        </row>
        <row r="6359">
          <cell r="A6359" t="str">
            <v/>
          </cell>
          <cell r="B6359">
            <v>0</v>
          </cell>
        </row>
        <row r="6360">
          <cell r="A6360" t="str">
            <v/>
          </cell>
          <cell r="B6360">
            <v>0</v>
          </cell>
        </row>
        <row r="6361">
          <cell r="A6361" t="str">
            <v/>
          </cell>
          <cell r="B6361">
            <v>0</v>
          </cell>
        </row>
        <row r="6362">
          <cell r="A6362" t="str">
            <v/>
          </cell>
          <cell r="B6362">
            <v>0</v>
          </cell>
        </row>
        <row r="6363">
          <cell r="A6363" t="str">
            <v/>
          </cell>
          <cell r="B6363">
            <v>0</v>
          </cell>
        </row>
        <row r="6364">
          <cell r="A6364" t="str">
            <v/>
          </cell>
          <cell r="B6364">
            <v>0</v>
          </cell>
        </row>
        <row r="6365">
          <cell r="A6365" t="str">
            <v/>
          </cell>
          <cell r="B6365">
            <v>0</v>
          </cell>
        </row>
        <row r="6366">
          <cell r="A6366" t="str">
            <v/>
          </cell>
          <cell r="B6366">
            <v>0</v>
          </cell>
        </row>
        <row r="6367">
          <cell r="A6367" t="str">
            <v/>
          </cell>
          <cell r="B6367">
            <v>0</v>
          </cell>
        </row>
        <row r="6368">
          <cell r="A6368" t="str">
            <v/>
          </cell>
          <cell r="B6368">
            <v>0</v>
          </cell>
        </row>
        <row r="6369">
          <cell r="A6369" t="str">
            <v/>
          </cell>
          <cell r="B6369">
            <v>0</v>
          </cell>
        </row>
        <row r="6370">
          <cell r="A6370" t="str">
            <v/>
          </cell>
          <cell r="B6370">
            <v>0</v>
          </cell>
        </row>
        <row r="6371">
          <cell r="A6371" t="str">
            <v/>
          </cell>
          <cell r="B6371">
            <v>0</v>
          </cell>
        </row>
        <row r="6372">
          <cell r="A6372" t="str">
            <v/>
          </cell>
          <cell r="B6372">
            <v>0</v>
          </cell>
        </row>
        <row r="6373">
          <cell r="A6373" t="str">
            <v/>
          </cell>
          <cell r="B6373">
            <v>0</v>
          </cell>
        </row>
        <row r="6374">
          <cell r="A6374" t="str">
            <v/>
          </cell>
          <cell r="B6374">
            <v>0</v>
          </cell>
        </row>
        <row r="6375">
          <cell r="A6375" t="str">
            <v/>
          </cell>
          <cell r="B6375">
            <v>0</v>
          </cell>
        </row>
        <row r="6376">
          <cell r="A6376" t="str">
            <v/>
          </cell>
          <cell r="B6376">
            <v>0</v>
          </cell>
        </row>
        <row r="6377">
          <cell r="A6377" t="str">
            <v/>
          </cell>
          <cell r="B6377">
            <v>0</v>
          </cell>
        </row>
        <row r="6378">
          <cell r="A6378" t="str">
            <v/>
          </cell>
          <cell r="B6378">
            <v>0</v>
          </cell>
        </row>
        <row r="6379">
          <cell r="A6379" t="str">
            <v/>
          </cell>
          <cell r="B6379">
            <v>0</v>
          </cell>
        </row>
        <row r="6380">
          <cell r="A6380" t="str">
            <v/>
          </cell>
          <cell r="B6380">
            <v>0</v>
          </cell>
        </row>
        <row r="6381">
          <cell r="A6381" t="str">
            <v/>
          </cell>
          <cell r="B6381">
            <v>0</v>
          </cell>
        </row>
        <row r="6382">
          <cell r="A6382" t="str">
            <v/>
          </cell>
          <cell r="B6382">
            <v>0</v>
          </cell>
        </row>
        <row r="6383">
          <cell r="A6383" t="str">
            <v/>
          </cell>
          <cell r="B6383">
            <v>0</v>
          </cell>
        </row>
        <row r="6384">
          <cell r="A6384" t="str">
            <v/>
          </cell>
          <cell r="B6384">
            <v>0</v>
          </cell>
        </row>
        <row r="6385">
          <cell r="A6385" t="str">
            <v/>
          </cell>
          <cell r="B6385">
            <v>0</v>
          </cell>
        </row>
        <row r="6386">
          <cell r="A6386" t="str">
            <v/>
          </cell>
          <cell r="B6386">
            <v>0</v>
          </cell>
        </row>
        <row r="6387">
          <cell r="A6387" t="str">
            <v/>
          </cell>
          <cell r="B6387">
            <v>0</v>
          </cell>
        </row>
        <row r="6388">
          <cell r="A6388" t="str">
            <v/>
          </cell>
          <cell r="B6388">
            <v>0</v>
          </cell>
        </row>
        <row r="6389">
          <cell r="A6389" t="str">
            <v/>
          </cell>
          <cell r="B6389">
            <v>0</v>
          </cell>
        </row>
        <row r="6390">
          <cell r="A6390" t="str">
            <v/>
          </cell>
          <cell r="B6390">
            <v>0</v>
          </cell>
        </row>
        <row r="6391">
          <cell r="A6391" t="str">
            <v/>
          </cell>
          <cell r="B6391">
            <v>0</v>
          </cell>
        </row>
        <row r="6392">
          <cell r="A6392" t="str">
            <v/>
          </cell>
          <cell r="B6392">
            <v>0</v>
          </cell>
        </row>
        <row r="6393">
          <cell r="A6393" t="str">
            <v/>
          </cell>
          <cell r="B6393">
            <v>0</v>
          </cell>
        </row>
        <row r="6394">
          <cell r="A6394" t="str">
            <v/>
          </cell>
          <cell r="B6394">
            <v>0</v>
          </cell>
        </row>
        <row r="6395">
          <cell r="A6395" t="str">
            <v/>
          </cell>
          <cell r="B6395">
            <v>0</v>
          </cell>
        </row>
        <row r="6396">
          <cell r="A6396" t="str">
            <v/>
          </cell>
          <cell r="B6396">
            <v>0</v>
          </cell>
        </row>
        <row r="6397">
          <cell r="A6397" t="str">
            <v/>
          </cell>
          <cell r="B6397">
            <v>0</v>
          </cell>
        </row>
        <row r="6398">
          <cell r="A6398" t="str">
            <v/>
          </cell>
          <cell r="B6398">
            <v>0</v>
          </cell>
        </row>
        <row r="6399">
          <cell r="A6399" t="str">
            <v/>
          </cell>
          <cell r="B6399">
            <v>0</v>
          </cell>
        </row>
        <row r="6400">
          <cell r="A6400" t="str">
            <v/>
          </cell>
          <cell r="B6400">
            <v>0</v>
          </cell>
        </row>
        <row r="6401">
          <cell r="A6401" t="str">
            <v/>
          </cell>
          <cell r="B6401">
            <v>0</v>
          </cell>
        </row>
        <row r="6402">
          <cell r="A6402" t="str">
            <v/>
          </cell>
          <cell r="B6402">
            <v>0</v>
          </cell>
        </row>
        <row r="6403">
          <cell r="A6403" t="str">
            <v/>
          </cell>
          <cell r="B6403">
            <v>0</v>
          </cell>
        </row>
        <row r="6404">
          <cell r="A6404" t="str">
            <v/>
          </cell>
          <cell r="B6404">
            <v>0</v>
          </cell>
        </row>
        <row r="6405">
          <cell r="A6405" t="str">
            <v/>
          </cell>
          <cell r="B6405">
            <v>0</v>
          </cell>
        </row>
        <row r="6406">
          <cell r="A6406" t="str">
            <v/>
          </cell>
          <cell r="B6406">
            <v>0</v>
          </cell>
        </row>
        <row r="6407">
          <cell r="A6407" t="str">
            <v/>
          </cell>
          <cell r="B6407">
            <v>0</v>
          </cell>
        </row>
        <row r="6408">
          <cell r="A6408" t="str">
            <v/>
          </cell>
          <cell r="B6408">
            <v>0</v>
          </cell>
        </row>
        <row r="6409">
          <cell r="A6409" t="str">
            <v/>
          </cell>
          <cell r="B6409">
            <v>0</v>
          </cell>
        </row>
        <row r="6410">
          <cell r="A6410" t="str">
            <v/>
          </cell>
          <cell r="B6410">
            <v>0</v>
          </cell>
        </row>
        <row r="6411">
          <cell r="A6411" t="str">
            <v/>
          </cell>
          <cell r="B6411">
            <v>0</v>
          </cell>
        </row>
        <row r="6412">
          <cell r="A6412" t="str">
            <v/>
          </cell>
          <cell r="B6412">
            <v>0</v>
          </cell>
        </row>
        <row r="6413">
          <cell r="A6413" t="str">
            <v/>
          </cell>
          <cell r="B6413">
            <v>0</v>
          </cell>
        </row>
        <row r="6414">
          <cell r="A6414" t="str">
            <v/>
          </cell>
          <cell r="B6414">
            <v>0</v>
          </cell>
        </row>
        <row r="6415">
          <cell r="A6415" t="str">
            <v/>
          </cell>
          <cell r="B6415">
            <v>0</v>
          </cell>
        </row>
        <row r="6416">
          <cell r="A6416" t="str">
            <v/>
          </cell>
          <cell r="B6416">
            <v>0</v>
          </cell>
        </row>
        <row r="6417">
          <cell r="A6417" t="str">
            <v/>
          </cell>
          <cell r="B6417">
            <v>0</v>
          </cell>
        </row>
        <row r="6418">
          <cell r="A6418" t="str">
            <v/>
          </cell>
          <cell r="B6418">
            <v>0</v>
          </cell>
        </row>
        <row r="6419">
          <cell r="A6419" t="str">
            <v/>
          </cell>
          <cell r="B6419">
            <v>0</v>
          </cell>
        </row>
        <row r="6420">
          <cell r="A6420" t="str">
            <v/>
          </cell>
          <cell r="B6420">
            <v>0</v>
          </cell>
        </row>
        <row r="6421">
          <cell r="A6421" t="str">
            <v/>
          </cell>
          <cell r="B6421">
            <v>0</v>
          </cell>
        </row>
        <row r="6422">
          <cell r="A6422" t="str">
            <v/>
          </cell>
          <cell r="B6422">
            <v>0</v>
          </cell>
        </row>
        <row r="6423">
          <cell r="A6423" t="str">
            <v/>
          </cell>
          <cell r="B6423">
            <v>0</v>
          </cell>
        </row>
        <row r="6424">
          <cell r="A6424" t="str">
            <v/>
          </cell>
          <cell r="B6424">
            <v>0</v>
          </cell>
        </row>
        <row r="6425">
          <cell r="A6425" t="str">
            <v/>
          </cell>
          <cell r="B6425">
            <v>0</v>
          </cell>
        </row>
        <row r="6426">
          <cell r="A6426" t="str">
            <v/>
          </cell>
          <cell r="B6426">
            <v>0</v>
          </cell>
        </row>
        <row r="6427">
          <cell r="A6427" t="str">
            <v/>
          </cell>
          <cell r="B6427">
            <v>0</v>
          </cell>
        </row>
        <row r="6428">
          <cell r="A6428" t="str">
            <v/>
          </cell>
          <cell r="B6428">
            <v>0</v>
          </cell>
        </row>
        <row r="6429">
          <cell r="A6429" t="str">
            <v/>
          </cell>
          <cell r="B6429">
            <v>0</v>
          </cell>
        </row>
        <row r="6430">
          <cell r="A6430" t="str">
            <v/>
          </cell>
          <cell r="B6430">
            <v>0</v>
          </cell>
        </row>
        <row r="6431">
          <cell r="A6431" t="str">
            <v/>
          </cell>
          <cell r="B6431">
            <v>0</v>
          </cell>
        </row>
        <row r="6432">
          <cell r="A6432" t="str">
            <v/>
          </cell>
          <cell r="B6432">
            <v>0</v>
          </cell>
        </row>
        <row r="6433">
          <cell r="A6433" t="str">
            <v/>
          </cell>
          <cell r="B6433">
            <v>0</v>
          </cell>
        </row>
        <row r="6434">
          <cell r="A6434" t="str">
            <v/>
          </cell>
          <cell r="B6434">
            <v>0</v>
          </cell>
        </row>
        <row r="6435">
          <cell r="A6435" t="str">
            <v/>
          </cell>
          <cell r="B6435">
            <v>0</v>
          </cell>
        </row>
        <row r="6436">
          <cell r="A6436" t="str">
            <v/>
          </cell>
          <cell r="B6436">
            <v>0</v>
          </cell>
        </row>
        <row r="6437">
          <cell r="A6437" t="str">
            <v/>
          </cell>
          <cell r="B6437">
            <v>0</v>
          </cell>
        </row>
        <row r="6438">
          <cell r="A6438" t="str">
            <v/>
          </cell>
          <cell r="B6438">
            <v>0</v>
          </cell>
        </row>
        <row r="6439">
          <cell r="A6439" t="str">
            <v/>
          </cell>
          <cell r="B6439">
            <v>0</v>
          </cell>
        </row>
        <row r="6440">
          <cell r="A6440" t="str">
            <v/>
          </cell>
          <cell r="B6440">
            <v>0</v>
          </cell>
        </row>
        <row r="6441">
          <cell r="A6441" t="str">
            <v/>
          </cell>
          <cell r="B6441">
            <v>0</v>
          </cell>
        </row>
        <row r="6442">
          <cell r="A6442" t="str">
            <v/>
          </cell>
          <cell r="B6442">
            <v>0</v>
          </cell>
        </row>
        <row r="6443">
          <cell r="A6443" t="str">
            <v/>
          </cell>
          <cell r="B6443">
            <v>0</v>
          </cell>
        </row>
        <row r="6444">
          <cell r="A6444" t="str">
            <v/>
          </cell>
          <cell r="B6444">
            <v>0</v>
          </cell>
        </row>
        <row r="6445">
          <cell r="A6445" t="str">
            <v/>
          </cell>
          <cell r="B6445">
            <v>0</v>
          </cell>
        </row>
        <row r="6446">
          <cell r="A6446" t="str">
            <v/>
          </cell>
          <cell r="B6446">
            <v>0</v>
          </cell>
        </row>
        <row r="6447">
          <cell r="A6447" t="str">
            <v/>
          </cell>
          <cell r="B6447">
            <v>0</v>
          </cell>
        </row>
        <row r="6448">
          <cell r="A6448" t="str">
            <v/>
          </cell>
          <cell r="B6448">
            <v>0</v>
          </cell>
        </row>
        <row r="6449">
          <cell r="A6449" t="str">
            <v/>
          </cell>
          <cell r="B6449">
            <v>0</v>
          </cell>
        </row>
        <row r="6450">
          <cell r="A6450" t="str">
            <v/>
          </cell>
          <cell r="B6450">
            <v>0</v>
          </cell>
        </row>
        <row r="6451">
          <cell r="A6451" t="str">
            <v/>
          </cell>
          <cell r="B6451">
            <v>0</v>
          </cell>
        </row>
        <row r="6452">
          <cell r="A6452" t="str">
            <v/>
          </cell>
          <cell r="B6452">
            <v>0</v>
          </cell>
        </row>
        <row r="6453">
          <cell r="A6453" t="str">
            <v/>
          </cell>
          <cell r="B6453">
            <v>0</v>
          </cell>
        </row>
        <row r="6454">
          <cell r="A6454" t="str">
            <v/>
          </cell>
          <cell r="B6454">
            <v>0</v>
          </cell>
        </row>
        <row r="6455">
          <cell r="A6455" t="str">
            <v/>
          </cell>
          <cell r="B6455">
            <v>0</v>
          </cell>
        </row>
        <row r="6456">
          <cell r="A6456" t="str">
            <v/>
          </cell>
          <cell r="B6456">
            <v>0</v>
          </cell>
        </row>
        <row r="6457">
          <cell r="A6457" t="str">
            <v/>
          </cell>
          <cell r="B6457">
            <v>0</v>
          </cell>
        </row>
        <row r="6458">
          <cell r="A6458" t="str">
            <v/>
          </cell>
          <cell r="B6458">
            <v>0</v>
          </cell>
        </row>
        <row r="6459">
          <cell r="A6459" t="str">
            <v/>
          </cell>
          <cell r="B6459">
            <v>0</v>
          </cell>
        </row>
        <row r="6460">
          <cell r="A6460" t="str">
            <v/>
          </cell>
          <cell r="B6460">
            <v>0</v>
          </cell>
        </row>
        <row r="6461">
          <cell r="A6461" t="str">
            <v/>
          </cell>
          <cell r="B6461">
            <v>0</v>
          </cell>
        </row>
        <row r="6462">
          <cell r="A6462" t="str">
            <v/>
          </cell>
          <cell r="B6462">
            <v>0</v>
          </cell>
        </row>
        <row r="6463">
          <cell r="A6463" t="str">
            <v/>
          </cell>
          <cell r="B6463">
            <v>0</v>
          </cell>
        </row>
        <row r="6464">
          <cell r="A6464" t="str">
            <v/>
          </cell>
          <cell r="B6464">
            <v>0</v>
          </cell>
        </row>
        <row r="6465">
          <cell r="A6465" t="str">
            <v/>
          </cell>
          <cell r="B6465">
            <v>0</v>
          </cell>
        </row>
        <row r="6466">
          <cell r="A6466" t="str">
            <v/>
          </cell>
          <cell r="B6466">
            <v>0</v>
          </cell>
        </row>
        <row r="6467">
          <cell r="A6467" t="str">
            <v/>
          </cell>
          <cell r="B6467">
            <v>0</v>
          </cell>
        </row>
        <row r="6468">
          <cell r="A6468" t="str">
            <v/>
          </cell>
          <cell r="B6468">
            <v>0</v>
          </cell>
        </row>
        <row r="6469">
          <cell r="A6469" t="str">
            <v/>
          </cell>
          <cell r="B6469">
            <v>0</v>
          </cell>
        </row>
        <row r="6470">
          <cell r="A6470" t="str">
            <v/>
          </cell>
          <cell r="B6470">
            <v>0</v>
          </cell>
        </row>
        <row r="6471">
          <cell r="A6471" t="str">
            <v/>
          </cell>
          <cell r="B6471">
            <v>0</v>
          </cell>
        </row>
        <row r="6472">
          <cell r="A6472" t="str">
            <v/>
          </cell>
          <cell r="B6472">
            <v>0</v>
          </cell>
        </row>
        <row r="6473">
          <cell r="A6473" t="str">
            <v/>
          </cell>
          <cell r="B6473">
            <v>0</v>
          </cell>
        </row>
        <row r="6474">
          <cell r="A6474" t="str">
            <v/>
          </cell>
          <cell r="B6474">
            <v>0</v>
          </cell>
        </row>
        <row r="6475">
          <cell r="A6475" t="str">
            <v/>
          </cell>
          <cell r="B6475">
            <v>0</v>
          </cell>
        </row>
        <row r="6476">
          <cell r="A6476" t="str">
            <v/>
          </cell>
          <cell r="B6476">
            <v>0</v>
          </cell>
        </row>
        <row r="6477">
          <cell r="A6477" t="str">
            <v/>
          </cell>
          <cell r="B6477">
            <v>0</v>
          </cell>
        </row>
        <row r="6478">
          <cell r="A6478" t="str">
            <v/>
          </cell>
          <cell r="B6478">
            <v>0</v>
          </cell>
        </row>
        <row r="6479">
          <cell r="A6479" t="str">
            <v/>
          </cell>
          <cell r="B6479">
            <v>0</v>
          </cell>
        </row>
        <row r="6480">
          <cell r="A6480" t="str">
            <v/>
          </cell>
          <cell r="B6480">
            <v>0</v>
          </cell>
        </row>
        <row r="6481">
          <cell r="A6481" t="str">
            <v/>
          </cell>
          <cell r="B6481">
            <v>0</v>
          </cell>
        </row>
        <row r="6482">
          <cell r="A6482" t="str">
            <v/>
          </cell>
          <cell r="B6482">
            <v>0</v>
          </cell>
        </row>
        <row r="6483">
          <cell r="A6483" t="str">
            <v/>
          </cell>
          <cell r="B6483">
            <v>0</v>
          </cell>
        </row>
        <row r="6484">
          <cell r="A6484" t="str">
            <v/>
          </cell>
          <cell r="B6484">
            <v>0</v>
          </cell>
        </row>
        <row r="6485">
          <cell r="A6485" t="str">
            <v/>
          </cell>
          <cell r="B6485">
            <v>0</v>
          </cell>
        </row>
        <row r="6486">
          <cell r="A6486" t="str">
            <v/>
          </cell>
          <cell r="B6486">
            <v>0</v>
          </cell>
        </row>
        <row r="6487">
          <cell r="A6487" t="str">
            <v/>
          </cell>
          <cell r="B6487">
            <v>0</v>
          </cell>
        </row>
        <row r="6488">
          <cell r="A6488" t="str">
            <v/>
          </cell>
          <cell r="B6488">
            <v>0</v>
          </cell>
        </row>
        <row r="6489">
          <cell r="A6489" t="str">
            <v/>
          </cell>
          <cell r="B6489">
            <v>0</v>
          </cell>
        </row>
        <row r="6490">
          <cell r="A6490" t="str">
            <v/>
          </cell>
          <cell r="B6490">
            <v>0</v>
          </cell>
        </row>
        <row r="6491">
          <cell r="A6491" t="str">
            <v/>
          </cell>
          <cell r="B6491">
            <v>0</v>
          </cell>
        </row>
        <row r="6492">
          <cell r="A6492" t="str">
            <v/>
          </cell>
          <cell r="B6492">
            <v>0</v>
          </cell>
        </row>
        <row r="6493">
          <cell r="A6493" t="str">
            <v/>
          </cell>
          <cell r="B6493">
            <v>0</v>
          </cell>
        </row>
        <row r="6494">
          <cell r="A6494" t="str">
            <v/>
          </cell>
          <cell r="B6494">
            <v>0</v>
          </cell>
        </row>
        <row r="6495">
          <cell r="A6495" t="str">
            <v/>
          </cell>
          <cell r="B6495">
            <v>0</v>
          </cell>
        </row>
        <row r="6496">
          <cell r="A6496" t="str">
            <v/>
          </cell>
          <cell r="B6496">
            <v>0</v>
          </cell>
        </row>
        <row r="6497">
          <cell r="A6497" t="str">
            <v/>
          </cell>
          <cell r="B6497">
            <v>0</v>
          </cell>
        </row>
        <row r="6498">
          <cell r="A6498" t="str">
            <v/>
          </cell>
          <cell r="B6498">
            <v>0</v>
          </cell>
        </row>
        <row r="6499">
          <cell r="A6499" t="str">
            <v/>
          </cell>
          <cell r="B6499">
            <v>0</v>
          </cell>
        </row>
        <row r="6500">
          <cell r="A6500" t="str">
            <v/>
          </cell>
          <cell r="B6500">
            <v>0</v>
          </cell>
        </row>
        <row r="6501">
          <cell r="A6501" t="str">
            <v/>
          </cell>
          <cell r="B6501">
            <v>0</v>
          </cell>
        </row>
        <row r="6502">
          <cell r="A6502" t="str">
            <v/>
          </cell>
          <cell r="B6502">
            <v>0</v>
          </cell>
        </row>
        <row r="6503">
          <cell r="A6503" t="str">
            <v/>
          </cell>
          <cell r="B6503">
            <v>0</v>
          </cell>
        </row>
        <row r="6504">
          <cell r="A6504" t="str">
            <v/>
          </cell>
          <cell r="B6504">
            <v>0</v>
          </cell>
        </row>
        <row r="6505">
          <cell r="A6505" t="str">
            <v/>
          </cell>
          <cell r="B6505">
            <v>0</v>
          </cell>
        </row>
        <row r="6506">
          <cell r="A6506" t="str">
            <v/>
          </cell>
          <cell r="B6506">
            <v>0</v>
          </cell>
        </row>
        <row r="6507">
          <cell r="A6507" t="str">
            <v/>
          </cell>
          <cell r="B6507">
            <v>0</v>
          </cell>
        </row>
        <row r="6508">
          <cell r="A6508" t="str">
            <v/>
          </cell>
          <cell r="B6508">
            <v>0</v>
          </cell>
        </row>
        <row r="6509">
          <cell r="A6509" t="str">
            <v/>
          </cell>
          <cell r="B6509">
            <v>0</v>
          </cell>
        </row>
        <row r="6510">
          <cell r="A6510" t="str">
            <v/>
          </cell>
          <cell r="B6510">
            <v>0</v>
          </cell>
        </row>
        <row r="6511">
          <cell r="A6511" t="str">
            <v/>
          </cell>
          <cell r="B6511">
            <v>0</v>
          </cell>
        </row>
        <row r="6512">
          <cell r="A6512" t="str">
            <v/>
          </cell>
          <cell r="B6512">
            <v>0</v>
          </cell>
        </row>
        <row r="6513">
          <cell r="A6513" t="str">
            <v/>
          </cell>
          <cell r="B6513">
            <v>0</v>
          </cell>
        </row>
        <row r="6514">
          <cell r="A6514" t="str">
            <v/>
          </cell>
          <cell r="B6514">
            <v>0</v>
          </cell>
        </row>
        <row r="6515">
          <cell r="A6515" t="str">
            <v/>
          </cell>
          <cell r="B6515">
            <v>0</v>
          </cell>
        </row>
        <row r="6516">
          <cell r="A6516" t="str">
            <v/>
          </cell>
          <cell r="B6516">
            <v>0</v>
          </cell>
        </row>
        <row r="6517">
          <cell r="A6517" t="str">
            <v/>
          </cell>
          <cell r="B6517">
            <v>0</v>
          </cell>
        </row>
        <row r="6518">
          <cell r="A6518" t="str">
            <v/>
          </cell>
          <cell r="B6518">
            <v>0</v>
          </cell>
        </row>
        <row r="6519">
          <cell r="A6519" t="str">
            <v/>
          </cell>
          <cell r="B6519">
            <v>0</v>
          </cell>
        </row>
        <row r="6520">
          <cell r="A6520" t="str">
            <v/>
          </cell>
          <cell r="B6520">
            <v>0</v>
          </cell>
        </row>
        <row r="6521">
          <cell r="A6521" t="str">
            <v/>
          </cell>
          <cell r="B6521">
            <v>0</v>
          </cell>
        </row>
        <row r="6522">
          <cell r="A6522" t="str">
            <v/>
          </cell>
          <cell r="B6522">
            <v>0</v>
          </cell>
        </row>
        <row r="6523">
          <cell r="A6523" t="str">
            <v/>
          </cell>
          <cell r="B6523">
            <v>0</v>
          </cell>
        </row>
        <row r="6524">
          <cell r="A6524" t="str">
            <v/>
          </cell>
          <cell r="B6524">
            <v>0</v>
          </cell>
        </row>
        <row r="6525">
          <cell r="A6525" t="str">
            <v/>
          </cell>
          <cell r="B6525">
            <v>0</v>
          </cell>
        </row>
        <row r="6526">
          <cell r="A6526" t="str">
            <v/>
          </cell>
          <cell r="B6526">
            <v>0</v>
          </cell>
        </row>
        <row r="6527">
          <cell r="A6527" t="str">
            <v/>
          </cell>
          <cell r="B6527">
            <v>0</v>
          </cell>
        </row>
        <row r="6528">
          <cell r="A6528" t="str">
            <v/>
          </cell>
          <cell r="B6528">
            <v>0</v>
          </cell>
        </row>
        <row r="6529">
          <cell r="A6529" t="str">
            <v/>
          </cell>
          <cell r="B6529">
            <v>0</v>
          </cell>
        </row>
        <row r="6530">
          <cell r="A6530" t="str">
            <v/>
          </cell>
          <cell r="B6530">
            <v>0</v>
          </cell>
        </row>
        <row r="6531">
          <cell r="A6531" t="str">
            <v/>
          </cell>
          <cell r="B6531">
            <v>0</v>
          </cell>
        </row>
        <row r="6532">
          <cell r="A6532" t="str">
            <v/>
          </cell>
          <cell r="B6532">
            <v>0</v>
          </cell>
        </row>
        <row r="6533">
          <cell r="A6533" t="str">
            <v/>
          </cell>
          <cell r="B6533">
            <v>0</v>
          </cell>
        </row>
        <row r="6534">
          <cell r="A6534" t="str">
            <v/>
          </cell>
          <cell r="B6534">
            <v>0</v>
          </cell>
        </row>
        <row r="6535">
          <cell r="A6535" t="str">
            <v/>
          </cell>
          <cell r="B6535">
            <v>0</v>
          </cell>
        </row>
        <row r="6536">
          <cell r="A6536" t="str">
            <v/>
          </cell>
          <cell r="B6536">
            <v>0</v>
          </cell>
        </row>
        <row r="6537">
          <cell r="A6537" t="str">
            <v/>
          </cell>
          <cell r="B6537">
            <v>0</v>
          </cell>
        </row>
        <row r="6538">
          <cell r="A6538" t="str">
            <v/>
          </cell>
          <cell r="B6538">
            <v>0</v>
          </cell>
        </row>
        <row r="6539">
          <cell r="A6539" t="str">
            <v/>
          </cell>
          <cell r="B6539">
            <v>0</v>
          </cell>
        </row>
        <row r="6540">
          <cell r="A6540" t="str">
            <v/>
          </cell>
          <cell r="B6540">
            <v>0</v>
          </cell>
        </row>
        <row r="6541">
          <cell r="A6541" t="str">
            <v/>
          </cell>
          <cell r="B6541">
            <v>0</v>
          </cell>
        </row>
        <row r="6542">
          <cell r="A6542" t="str">
            <v/>
          </cell>
          <cell r="B6542">
            <v>0</v>
          </cell>
        </row>
        <row r="6543">
          <cell r="A6543" t="str">
            <v/>
          </cell>
          <cell r="B6543">
            <v>0</v>
          </cell>
        </row>
        <row r="6544">
          <cell r="A6544" t="str">
            <v/>
          </cell>
          <cell r="B6544">
            <v>0</v>
          </cell>
        </row>
        <row r="6545">
          <cell r="A6545" t="str">
            <v/>
          </cell>
          <cell r="B6545">
            <v>0</v>
          </cell>
        </row>
        <row r="6546">
          <cell r="A6546" t="str">
            <v/>
          </cell>
          <cell r="B6546">
            <v>0</v>
          </cell>
        </row>
        <row r="6547">
          <cell r="A6547" t="str">
            <v/>
          </cell>
          <cell r="B6547">
            <v>0</v>
          </cell>
        </row>
        <row r="6548">
          <cell r="A6548" t="str">
            <v/>
          </cell>
          <cell r="B6548">
            <v>0</v>
          </cell>
        </row>
        <row r="6549">
          <cell r="A6549" t="str">
            <v/>
          </cell>
          <cell r="B6549">
            <v>0</v>
          </cell>
        </row>
        <row r="6550">
          <cell r="A6550" t="str">
            <v/>
          </cell>
          <cell r="B6550">
            <v>0</v>
          </cell>
        </row>
        <row r="6551">
          <cell r="A6551" t="str">
            <v/>
          </cell>
          <cell r="B6551">
            <v>0</v>
          </cell>
        </row>
        <row r="6552">
          <cell r="A6552" t="str">
            <v/>
          </cell>
          <cell r="B6552">
            <v>0</v>
          </cell>
        </row>
        <row r="6553">
          <cell r="A6553" t="str">
            <v/>
          </cell>
          <cell r="B6553">
            <v>0</v>
          </cell>
        </row>
        <row r="6554">
          <cell r="A6554" t="str">
            <v/>
          </cell>
          <cell r="B6554">
            <v>0</v>
          </cell>
        </row>
        <row r="6555">
          <cell r="A6555" t="str">
            <v/>
          </cell>
          <cell r="B6555">
            <v>0</v>
          </cell>
        </row>
        <row r="6556">
          <cell r="A6556" t="str">
            <v/>
          </cell>
          <cell r="B6556">
            <v>0</v>
          </cell>
        </row>
        <row r="6557">
          <cell r="A6557" t="str">
            <v/>
          </cell>
          <cell r="B6557">
            <v>0</v>
          </cell>
        </row>
        <row r="6558">
          <cell r="A6558" t="str">
            <v/>
          </cell>
          <cell r="B6558">
            <v>0</v>
          </cell>
        </row>
        <row r="6559">
          <cell r="A6559" t="str">
            <v/>
          </cell>
          <cell r="B6559">
            <v>0</v>
          </cell>
        </row>
        <row r="6560">
          <cell r="A6560" t="str">
            <v/>
          </cell>
          <cell r="B6560">
            <v>0</v>
          </cell>
        </row>
        <row r="6561">
          <cell r="A6561" t="str">
            <v/>
          </cell>
          <cell r="B6561">
            <v>0</v>
          </cell>
        </row>
        <row r="6562">
          <cell r="A6562" t="str">
            <v/>
          </cell>
          <cell r="B6562">
            <v>0</v>
          </cell>
        </row>
        <row r="6563">
          <cell r="A6563" t="str">
            <v/>
          </cell>
          <cell r="B6563">
            <v>0</v>
          </cell>
        </row>
        <row r="6564">
          <cell r="A6564" t="str">
            <v/>
          </cell>
          <cell r="B6564">
            <v>0</v>
          </cell>
        </row>
        <row r="6565">
          <cell r="A6565" t="str">
            <v/>
          </cell>
          <cell r="B6565">
            <v>0</v>
          </cell>
        </row>
        <row r="6566">
          <cell r="A6566" t="str">
            <v/>
          </cell>
          <cell r="B6566">
            <v>0</v>
          </cell>
        </row>
        <row r="6567">
          <cell r="A6567" t="str">
            <v/>
          </cell>
          <cell r="B6567">
            <v>0</v>
          </cell>
        </row>
        <row r="6568">
          <cell r="A6568" t="str">
            <v/>
          </cell>
          <cell r="B6568">
            <v>0</v>
          </cell>
        </row>
        <row r="6569">
          <cell r="A6569" t="str">
            <v/>
          </cell>
          <cell r="B6569">
            <v>0</v>
          </cell>
        </row>
        <row r="6570">
          <cell r="A6570" t="str">
            <v/>
          </cell>
          <cell r="B6570">
            <v>0</v>
          </cell>
        </row>
        <row r="6571">
          <cell r="A6571" t="str">
            <v/>
          </cell>
          <cell r="B6571">
            <v>0</v>
          </cell>
        </row>
        <row r="6572">
          <cell r="A6572" t="str">
            <v/>
          </cell>
          <cell r="B6572">
            <v>0</v>
          </cell>
        </row>
        <row r="6573">
          <cell r="A6573" t="str">
            <v/>
          </cell>
          <cell r="B6573">
            <v>0</v>
          </cell>
        </row>
        <row r="6574">
          <cell r="A6574" t="str">
            <v/>
          </cell>
          <cell r="B6574">
            <v>0</v>
          </cell>
        </row>
        <row r="6575">
          <cell r="A6575" t="str">
            <v/>
          </cell>
          <cell r="B6575">
            <v>0</v>
          </cell>
        </row>
        <row r="6576">
          <cell r="A6576" t="str">
            <v/>
          </cell>
          <cell r="B6576">
            <v>0</v>
          </cell>
        </row>
        <row r="6577">
          <cell r="A6577" t="str">
            <v/>
          </cell>
          <cell r="B6577">
            <v>0</v>
          </cell>
        </row>
        <row r="6578">
          <cell r="A6578" t="str">
            <v/>
          </cell>
          <cell r="B6578">
            <v>0</v>
          </cell>
        </row>
        <row r="6579">
          <cell r="A6579" t="str">
            <v/>
          </cell>
          <cell r="B6579">
            <v>0</v>
          </cell>
        </row>
        <row r="6580">
          <cell r="A6580" t="str">
            <v/>
          </cell>
          <cell r="B6580">
            <v>0</v>
          </cell>
        </row>
        <row r="6581">
          <cell r="A6581" t="str">
            <v/>
          </cell>
          <cell r="B6581">
            <v>0</v>
          </cell>
        </row>
        <row r="6582">
          <cell r="A6582" t="str">
            <v/>
          </cell>
          <cell r="B6582">
            <v>0</v>
          </cell>
        </row>
        <row r="6583">
          <cell r="A6583" t="str">
            <v/>
          </cell>
          <cell r="B6583">
            <v>0</v>
          </cell>
        </row>
        <row r="6584">
          <cell r="A6584" t="str">
            <v/>
          </cell>
          <cell r="B6584">
            <v>0</v>
          </cell>
        </row>
        <row r="6585">
          <cell r="A6585" t="str">
            <v/>
          </cell>
          <cell r="B6585">
            <v>0</v>
          </cell>
        </row>
        <row r="6586">
          <cell r="A6586" t="str">
            <v/>
          </cell>
          <cell r="B6586">
            <v>0</v>
          </cell>
        </row>
        <row r="6587">
          <cell r="A6587" t="str">
            <v/>
          </cell>
          <cell r="B6587">
            <v>0</v>
          </cell>
        </row>
        <row r="6588">
          <cell r="A6588" t="str">
            <v/>
          </cell>
          <cell r="B6588">
            <v>0</v>
          </cell>
        </row>
        <row r="6589">
          <cell r="A6589" t="str">
            <v/>
          </cell>
          <cell r="B6589">
            <v>0</v>
          </cell>
        </row>
        <row r="6590">
          <cell r="A6590" t="str">
            <v/>
          </cell>
          <cell r="B6590">
            <v>0</v>
          </cell>
        </row>
        <row r="6591">
          <cell r="A6591" t="str">
            <v/>
          </cell>
          <cell r="B6591">
            <v>0</v>
          </cell>
        </row>
        <row r="6592">
          <cell r="A6592" t="str">
            <v/>
          </cell>
          <cell r="B6592">
            <v>0</v>
          </cell>
        </row>
        <row r="6593">
          <cell r="A6593" t="str">
            <v/>
          </cell>
          <cell r="B6593">
            <v>0</v>
          </cell>
        </row>
        <row r="6594">
          <cell r="A6594" t="str">
            <v/>
          </cell>
          <cell r="B6594">
            <v>0</v>
          </cell>
        </row>
        <row r="6595">
          <cell r="A6595" t="str">
            <v/>
          </cell>
          <cell r="B6595">
            <v>0</v>
          </cell>
        </row>
        <row r="6596">
          <cell r="A6596" t="str">
            <v/>
          </cell>
          <cell r="B6596">
            <v>0</v>
          </cell>
        </row>
        <row r="6597">
          <cell r="A6597" t="str">
            <v/>
          </cell>
          <cell r="B6597">
            <v>0</v>
          </cell>
        </row>
        <row r="6598">
          <cell r="A6598" t="str">
            <v/>
          </cell>
          <cell r="B6598">
            <v>0</v>
          </cell>
        </row>
        <row r="6599">
          <cell r="A6599" t="str">
            <v/>
          </cell>
          <cell r="B6599">
            <v>0</v>
          </cell>
        </row>
        <row r="6600">
          <cell r="A6600" t="str">
            <v/>
          </cell>
          <cell r="B6600">
            <v>0</v>
          </cell>
        </row>
        <row r="6601">
          <cell r="A6601" t="str">
            <v/>
          </cell>
          <cell r="B6601">
            <v>0</v>
          </cell>
        </row>
        <row r="6602">
          <cell r="A6602" t="str">
            <v/>
          </cell>
          <cell r="B6602">
            <v>0</v>
          </cell>
        </row>
        <row r="6603">
          <cell r="A6603" t="str">
            <v/>
          </cell>
          <cell r="B6603">
            <v>0</v>
          </cell>
        </row>
        <row r="6604">
          <cell r="A6604" t="str">
            <v/>
          </cell>
          <cell r="B6604">
            <v>0</v>
          </cell>
        </row>
        <row r="6605">
          <cell r="A6605" t="str">
            <v/>
          </cell>
          <cell r="B6605">
            <v>0</v>
          </cell>
        </row>
        <row r="6606">
          <cell r="A6606" t="str">
            <v/>
          </cell>
          <cell r="B6606">
            <v>0</v>
          </cell>
        </row>
        <row r="6607">
          <cell r="A6607" t="str">
            <v/>
          </cell>
          <cell r="B6607">
            <v>0</v>
          </cell>
        </row>
        <row r="6608">
          <cell r="A6608" t="str">
            <v/>
          </cell>
          <cell r="B6608">
            <v>0</v>
          </cell>
        </row>
        <row r="6609">
          <cell r="A6609" t="str">
            <v/>
          </cell>
          <cell r="B6609">
            <v>0</v>
          </cell>
        </row>
        <row r="6610">
          <cell r="A6610" t="str">
            <v/>
          </cell>
          <cell r="B6610">
            <v>0</v>
          </cell>
        </row>
        <row r="6611">
          <cell r="A6611" t="str">
            <v/>
          </cell>
          <cell r="B6611">
            <v>0</v>
          </cell>
        </row>
        <row r="6612">
          <cell r="A6612" t="str">
            <v/>
          </cell>
          <cell r="B6612">
            <v>0</v>
          </cell>
        </row>
        <row r="6613">
          <cell r="A6613" t="str">
            <v/>
          </cell>
          <cell r="B6613">
            <v>0</v>
          </cell>
        </row>
        <row r="6614">
          <cell r="A6614" t="str">
            <v/>
          </cell>
          <cell r="B6614">
            <v>0</v>
          </cell>
        </row>
        <row r="6615">
          <cell r="A6615" t="str">
            <v/>
          </cell>
          <cell r="B6615">
            <v>0</v>
          </cell>
        </row>
        <row r="6616">
          <cell r="A6616" t="str">
            <v/>
          </cell>
          <cell r="B6616">
            <v>0</v>
          </cell>
        </row>
        <row r="6617">
          <cell r="A6617" t="str">
            <v/>
          </cell>
          <cell r="B6617">
            <v>0</v>
          </cell>
        </row>
        <row r="6618">
          <cell r="A6618" t="str">
            <v/>
          </cell>
          <cell r="B6618">
            <v>0</v>
          </cell>
        </row>
        <row r="6619">
          <cell r="A6619" t="str">
            <v/>
          </cell>
          <cell r="B6619">
            <v>0</v>
          </cell>
        </row>
        <row r="6620">
          <cell r="A6620" t="str">
            <v/>
          </cell>
          <cell r="B6620">
            <v>0</v>
          </cell>
        </row>
        <row r="6621">
          <cell r="A6621" t="str">
            <v/>
          </cell>
          <cell r="B6621">
            <v>0</v>
          </cell>
        </row>
        <row r="6622">
          <cell r="A6622" t="str">
            <v/>
          </cell>
          <cell r="B6622">
            <v>0</v>
          </cell>
        </row>
        <row r="6623">
          <cell r="A6623" t="str">
            <v/>
          </cell>
          <cell r="B6623">
            <v>0</v>
          </cell>
        </row>
        <row r="6624">
          <cell r="A6624" t="str">
            <v/>
          </cell>
          <cell r="B6624">
            <v>0</v>
          </cell>
        </row>
        <row r="6625">
          <cell r="A6625" t="str">
            <v/>
          </cell>
          <cell r="B6625">
            <v>0</v>
          </cell>
        </row>
        <row r="6626">
          <cell r="A6626" t="str">
            <v/>
          </cell>
          <cell r="B6626">
            <v>0</v>
          </cell>
        </row>
        <row r="6627">
          <cell r="A6627" t="str">
            <v/>
          </cell>
          <cell r="B6627">
            <v>0</v>
          </cell>
        </row>
        <row r="6628">
          <cell r="A6628" t="str">
            <v/>
          </cell>
          <cell r="B6628">
            <v>0</v>
          </cell>
        </row>
        <row r="6629">
          <cell r="A6629" t="str">
            <v/>
          </cell>
          <cell r="B6629">
            <v>0</v>
          </cell>
        </row>
        <row r="6630">
          <cell r="A6630" t="str">
            <v/>
          </cell>
          <cell r="B6630">
            <v>0</v>
          </cell>
        </row>
        <row r="6631">
          <cell r="A6631" t="str">
            <v/>
          </cell>
          <cell r="B6631">
            <v>0</v>
          </cell>
        </row>
        <row r="6632">
          <cell r="A6632" t="str">
            <v/>
          </cell>
          <cell r="B6632">
            <v>0</v>
          </cell>
        </row>
        <row r="6633">
          <cell r="A6633" t="str">
            <v/>
          </cell>
          <cell r="B6633">
            <v>0</v>
          </cell>
        </row>
        <row r="6634">
          <cell r="A6634" t="str">
            <v/>
          </cell>
          <cell r="B6634">
            <v>0</v>
          </cell>
        </row>
        <row r="6635">
          <cell r="A6635" t="str">
            <v/>
          </cell>
          <cell r="B6635">
            <v>0</v>
          </cell>
        </row>
        <row r="6636">
          <cell r="A6636" t="str">
            <v/>
          </cell>
          <cell r="B6636">
            <v>0</v>
          </cell>
        </row>
        <row r="6637">
          <cell r="A6637" t="str">
            <v/>
          </cell>
          <cell r="B6637">
            <v>0</v>
          </cell>
        </row>
        <row r="6638">
          <cell r="A6638" t="str">
            <v/>
          </cell>
          <cell r="B6638">
            <v>0</v>
          </cell>
        </row>
        <row r="6639">
          <cell r="A6639" t="str">
            <v/>
          </cell>
          <cell r="B6639">
            <v>0</v>
          </cell>
        </row>
        <row r="6640">
          <cell r="A6640" t="str">
            <v/>
          </cell>
          <cell r="B6640">
            <v>0</v>
          </cell>
        </row>
        <row r="6641">
          <cell r="A6641" t="str">
            <v/>
          </cell>
          <cell r="B6641">
            <v>0</v>
          </cell>
        </row>
        <row r="6642">
          <cell r="A6642" t="str">
            <v/>
          </cell>
          <cell r="B6642">
            <v>0</v>
          </cell>
        </row>
        <row r="6643">
          <cell r="A6643" t="str">
            <v/>
          </cell>
          <cell r="B6643">
            <v>0</v>
          </cell>
        </row>
        <row r="6644">
          <cell r="A6644" t="str">
            <v/>
          </cell>
          <cell r="B6644">
            <v>0</v>
          </cell>
        </row>
        <row r="6645">
          <cell r="A6645" t="str">
            <v/>
          </cell>
          <cell r="B6645">
            <v>0</v>
          </cell>
        </row>
        <row r="6646">
          <cell r="A6646" t="str">
            <v/>
          </cell>
          <cell r="B6646">
            <v>0</v>
          </cell>
        </row>
        <row r="6647">
          <cell r="A6647" t="str">
            <v/>
          </cell>
          <cell r="B6647">
            <v>0</v>
          </cell>
        </row>
        <row r="6648">
          <cell r="A6648" t="str">
            <v/>
          </cell>
          <cell r="B6648">
            <v>0</v>
          </cell>
        </row>
        <row r="6649">
          <cell r="A6649" t="str">
            <v/>
          </cell>
          <cell r="B6649">
            <v>0</v>
          </cell>
        </row>
        <row r="6650">
          <cell r="A6650" t="str">
            <v/>
          </cell>
          <cell r="B6650">
            <v>0</v>
          </cell>
        </row>
        <row r="6651">
          <cell r="A6651" t="str">
            <v/>
          </cell>
          <cell r="B6651">
            <v>0</v>
          </cell>
        </row>
        <row r="6652">
          <cell r="A6652" t="str">
            <v/>
          </cell>
          <cell r="B6652">
            <v>0</v>
          </cell>
        </row>
        <row r="6653">
          <cell r="A6653" t="str">
            <v/>
          </cell>
          <cell r="B6653">
            <v>0</v>
          </cell>
        </row>
        <row r="6654">
          <cell r="A6654" t="str">
            <v/>
          </cell>
          <cell r="B6654">
            <v>0</v>
          </cell>
        </row>
        <row r="6655">
          <cell r="A6655" t="str">
            <v/>
          </cell>
          <cell r="B6655">
            <v>0</v>
          </cell>
        </row>
        <row r="6656">
          <cell r="A6656" t="str">
            <v/>
          </cell>
          <cell r="B6656">
            <v>0</v>
          </cell>
        </row>
        <row r="6657">
          <cell r="A6657" t="str">
            <v/>
          </cell>
          <cell r="B6657">
            <v>0</v>
          </cell>
        </row>
        <row r="6658">
          <cell r="A6658" t="str">
            <v/>
          </cell>
          <cell r="B6658">
            <v>0</v>
          </cell>
        </row>
        <row r="6659">
          <cell r="A6659" t="str">
            <v/>
          </cell>
          <cell r="B6659">
            <v>0</v>
          </cell>
        </row>
        <row r="6660">
          <cell r="A6660" t="str">
            <v/>
          </cell>
          <cell r="B6660">
            <v>0</v>
          </cell>
        </row>
        <row r="6661">
          <cell r="A6661" t="str">
            <v/>
          </cell>
          <cell r="B6661">
            <v>0</v>
          </cell>
        </row>
        <row r="6662">
          <cell r="A6662" t="str">
            <v/>
          </cell>
          <cell r="B6662">
            <v>0</v>
          </cell>
        </row>
        <row r="6663">
          <cell r="A6663" t="str">
            <v/>
          </cell>
          <cell r="B6663">
            <v>0</v>
          </cell>
        </row>
        <row r="6664">
          <cell r="A6664" t="str">
            <v/>
          </cell>
          <cell r="B6664">
            <v>0</v>
          </cell>
        </row>
        <row r="6665">
          <cell r="A6665" t="str">
            <v/>
          </cell>
          <cell r="B6665">
            <v>0</v>
          </cell>
        </row>
        <row r="6666">
          <cell r="A6666" t="str">
            <v/>
          </cell>
          <cell r="B6666">
            <v>0</v>
          </cell>
        </row>
        <row r="6667">
          <cell r="A6667" t="str">
            <v/>
          </cell>
          <cell r="B6667">
            <v>0</v>
          </cell>
        </row>
        <row r="6668">
          <cell r="A6668" t="str">
            <v/>
          </cell>
          <cell r="B6668">
            <v>0</v>
          </cell>
        </row>
        <row r="6669">
          <cell r="A6669" t="str">
            <v/>
          </cell>
          <cell r="B6669">
            <v>0</v>
          </cell>
        </row>
        <row r="6670">
          <cell r="A6670" t="str">
            <v/>
          </cell>
          <cell r="B6670">
            <v>0</v>
          </cell>
        </row>
        <row r="6671">
          <cell r="A6671" t="str">
            <v/>
          </cell>
          <cell r="B6671">
            <v>0</v>
          </cell>
        </row>
        <row r="6672">
          <cell r="A6672" t="str">
            <v/>
          </cell>
          <cell r="B6672">
            <v>0</v>
          </cell>
        </row>
        <row r="6673">
          <cell r="A6673" t="str">
            <v/>
          </cell>
          <cell r="B6673">
            <v>0</v>
          </cell>
        </row>
        <row r="6674">
          <cell r="A6674" t="str">
            <v/>
          </cell>
          <cell r="B6674">
            <v>0</v>
          </cell>
        </row>
        <row r="6675">
          <cell r="A6675" t="str">
            <v/>
          </cell>
          <cell r="B6675">
            <v>0</v>
          </cell>
        </row>
        <row r="6676">
          <cell r="A6676" t="str">
            <v/>
          </cell>
          <cell r="B6676">
            <v>0</v>
          </cell>
        </row>
        <row r="6677">
          <cell r="A6677" t="str">
            <v/>
          </cell>
          <cell r="B6677">
            <v>0</v>
          </cell>
        </row>
        <row r="6678">
          <cell r="A6678" t="str">
            <v/>
          </cell>
          <cell r="B6678">
            <v>0</v>
          </cell>
        </row>
        <row r="6679">
          <cell r="A6679" t="str">
            <v/>
          </cell>
          <cell r="B6679">
            <v>0</v>
          </cell>
        </row>
        <row r="6680">
          <cell r="A6680" t="str">
            <v/>
          </cell>
          <cell r="B6680">
            <v>0</v>
          </cell>
        </row>
        <row r="6681">
          <cell r="A6681" t="str">
            <v/>
          </cell>
          <cell r="B6681">
            <v>0</v>
          </cell>
        </row>
        <row r="6682">
          <cell r="A6682" t="str">
            <v/>
          </cell>
          <cell r="B6682">
            <v>0</v>
          </cell>
        </row>
        <row r="6683">
          <cell r="A6683" t="str">
            <v/>
          </cell>
          <cell r="B6683">
            <v>0</v>
          </cell>
        </row>
        <row r="6684">
          <cell r="A6684" t="str">
            <v/>
          </cell>
          <cell r="B6684">
            <v>0</v>
          </cell>
        </row>
        <row r="6685">
          <cell r="A6685" t="str">
            <v/>
          </cell>
          <cell r="B6685">
            <v>0</v>
          </cell>
        </row>
        <row r="6686">
          <cell r="A6686" t="str">
            <v/>
          </cell>
          <cell r="B6686">
            <v>0</v>
          </cell>
        </row>
        <row r="6687">
          <cell r="A6687" t="str">
            <v/>
          </cell>
          <cell r="B6687">
            <v>0</v>
          </cell>
        </row>
        <row r="6688">
          <cell r="A6688" t="str">
            <v/>
          </cell>
          <cell r="B6688">
            <v>0</v>
          </cell>
        </row>
        <row r="6689">
          <cell r="A6689" t="str">
            <v/>
          </cell>
          <cell r="B6689">
            <v>0</v>
          </cell>
        </row>
        <row r="6690">
          <cell r="A6690" t="str">
            <v/>
          </cell>
          <cell r="B6690">
            <v>0</v>
          </cell>
        </row>
        <row r="6691">
          <cell r="A6691" t="str">
            <v/>
          </cell>
          <cell r="B6691">
            <v>0</v>
          </cell>
        </row>
        <row r="6692">
          <cell r="A6692" t="str">
            <v/>
          </cell>
          <cell r="B6692">
            <v>0</v>
          </cell>
        </row>
        <row r="6693">
          <cell r="A6693" t="str">
            <v/>
          </cell>
          <cell r="B6693">
            <v>0</v>
          </cell>
        </row>
        <row r="6694">
          <cell r="A6694" t="str">
            <v/>
          </cell>
          <cell r="B6694">
            <v>0</v>
          </cell>
        </row>
        <row r="6695">
          <cell r="A6695" t="str">
            <v/>
          </cell>
          <cell r="B6695">
            <v>0</v>
          </cell>
        </row>
        <row r="6696">
          <cell r="A6696" t="str">
            <v/>
          </cell>
          <cell r="B6696">
            <v>0</v>
          </cell>
        </row>
        <row r="6697">
          <cell r="A6697" t="str">
            <v/>
          </cell>
          <cell r="B6697">
            <v>0</v>
          </cell>
        </row>
        <row r="6698">
          <cell r="A6698" t="str">
            <v/>
          </cell>
          <cell r="B6698">
            <v>0</v>
          </cell>
        </row>
        <row r="6699">
          <cell r="A6699" t="str">
            <v/>
          </cell>
          <cell r="B6699">
            <v>0</v>
          </cell>
        </row>
        <row r="6700">
          <cell r="A6700" t="str">
            <v/>
          </cell>
          <cell r="B6700">
            <v>0</v>
          </cell>
        </row>
        <row r="6701">
          <cell r="A6701" t="str">
            <v/>
          </cell>
          <cell r="B6701">
            <v>0</v>
          </cell>
        </row>
        <row r="6702">
          <cell r="A6702" t="str">
            <v/>
          </cell>
          <cell r="B6702">
            <v>0</v>
          </cell>
        </row>
        <row r="6703">
          <cell r="A6703" t="str">
            <v/>
          </cell>
          <cell r="B6703">
            <v>0</v>
          </cell>
        </row>
        <row r="6704">
          <cell r="A6704" t="str">
            <v/>
          </cell>
          <cell r="B6704">
            <v>0</v>
          </cell>
        </row>
        <row r="6705">
          <cell r="A6705" t="str">
            <v/>
          </cell>
          <cell r="B6705">
            <v>0</v>
          </cell>
        </row>
        <row r="6706">
          <cell r="A6706" t="str">
            <v/>
          </cell>
          <cell r="B6706">
            <v>0</v>
          </cell>
        </row>
        <row r="6707">
          <cell r="A6707" t="str">
            <v/>
          </cell>
          <cell r="B6707">
            <v>0</v>
          </cell>
        </row>
        <row r="6708">
          <cell r="A6708" t="str">
            <v/>
          </cell>
          <cell r="B6708">
            <v>0</v>
          </cell>
        </row>
        <row r="6709">
          <cell r="A6709" t="str">
            <v/>
          </cell>
          <cell r="B6709">
            <v>0</v>
          </cell>
        </row>
        <row r="6710">
          <cell r="A6710" t="str">
            <v/>
          </cell>
          <cell r="B6710">
            <v>0</v>
          </cell>
        </row>
        <row r="6711">
          <cell r="A6711" t="str">
            <v/>
          </cell>
          <cell r="B6711">
            <v>0</v>
          </cell>
        </row>
        <row r="6712">
          <cell r="A6712" t="str">
            <v/>
          </cell>
          <cell r="B6712">
            <v>0</v>
          </cell>
        </row>
        <row r="6713">
          <cell r="A6713" t="str">
            <v/>
          </cell>
          <cell r="B6713">
            <v>0</v>
          </cell>
        </row>
        <row r="6714">
          <cell r="A6714" t="str">
            <v/>
          </cell>
          <cell r="B6714">
            <v>0</v>
          </cell>
        </row>
        <row r="6715">
          <cell r="A6715" t="str">
            <v/>
          </cell>
          <cell r="B6715">
            <v>0</v>
          </cell>
        </row>
        <row r="6716">
          <cell r="A6716" t="str">
            <v/>
          </cell>
          <cell r="B6716">
            <v>0</v>
          </cell>
        </row>
        <row r="6717">
          <cell r="A6717" t="str">
            <v/>
          </cell>
          <cell r="B6717">
            <v>0</v>
          </cell>
        </row>
        <row r="6718">
          <cell r="A6718" t="str">
            <v/>
          </cell>
          <cell r="B6718">
            <v>0</v>
          </cell>
        </row>
        <row r="6719">
          <cell r="A6719" t="str">
            <v/>
          </cell>
          <cell r="B6719">
            <v>0</v>
          </cell>
        </row>
        <row r="6720">
          <cell r="A6720" t="str">
            <v/>
          </cell>
          <cell r="B6720">
            <v>0</v>
          </cell>
        </row>
        <row r="6721">
          <cell r="A6721" t="str">
            <v/>
          </cell>
          <cell r="B6721">
            <v>0</v>
          </cell>
        </row>
        <row r="6722">
          <cell r="A6722" t="str">
            <v/>
          </cell>
          <cell r="B6722">
            <v>0</v>
          </cell>
        </row>
        <row r="6723">
          <cell r="A6723" t="str">
            <v/>
          </cell>
          <cell r="B6723">
            <v>0</v>
          </cell>
        </row>
        <row r="6724">
          <cell r="A6724" t="str">
            <v/>
          </cell>
          <cell r="B6724">
            <v>0</v>
          </cell>
        </row>
        <row r="6725">
          <cell r="A6725" t="str">
            <v/>
          </cell>
          <cell r="B6725">
            <v>0</v>
          </cell>
        </row>
        <row r="6726">
          <cell r="A6726" t="str">
            <v/>
          </cell>
          <cell r="B6726">
            <v>0</v>
          </cell>
        </row>
        <row r="6727">
          <cell r="A6727" t="str">
            <v/>
          </cell>
          <cell r="B6727">
            <v>0</v>
          </cell>
        </row>
        <row r="6728">
          <cell r="A6728" t="str">
            <v/>
          </cell>
          <cell r="B6728">
            <v>0</v>
          </cell>
        </row>
        <row r="6729">
          <cell r="A6729" t="str">
            <v/>
          </cell>
          <cell r="B6729">
            <v>0</v>
          </cell>
        </row>
        <row r="6730">
          <cell r="A6730" t="str">
            <v/>
          </cell>
          <cell r="B6730">
            <v>0</v>
          </cell>
        </row>
        <row r="6731">
          <cell r="A6731" t="str">
            <v/>
          </cell>
          <cell r="B6731">
            <v>0</v>
          </cell>
        </row>
        <row r="6732">
          <cell r="A6732" t="str">
            <v/>
          </cell>
          <cell r="B6732">
            <v>0</v>
          </cell>
        </row>
        <row r="6733">
          <cell r="A6733" t="str">
            <v/>
          </cell>
          <cell r="B6733">
            <v>0</v>
          </cell>
        </row>
        <row r="6734">
          <cell r="A6734" t="str">
            <v/>
          </cell>
          <cell r="B6734">
            <v>0</v>
          </cell>
        </row>
        <row r="6735">
          <cell r="A6735" t="str">
            <v/>
          </cell>
          <cell r="B6735">
            <v>0</v>
          </cell>
        </row>
        <row r="6736">
          <cell r="A6736" t="str">
            <v/>
          </cell>
          <cell r="B6736">
            <v>0</v>
          </cell>
        </row>
        <row r="6737">
          <cell r="A6737" t="str">
            <v/>
          </cell>
          <cell r="B6737">
            <v>0</v>
          </cell>
        </row>
        <row r="6738">
          <cell r="A6738" t="str">
            <v/>
          </cell>
          <cell r="B6738">
            <v>0</v>
          </cell>
        </row>
        <row r="6739">
          <cell r="A6739" t="str">
            <v/>
          </cell>
          <cell r="B6739">
            <v>0</v>
          </cell>
        </row>
        <row r="6740">
          <cell r="A6740" t="str">
            <v/>
          </cell>
          <cell r="B6740">
            <v>0</v>
          </cell>
        </row>
        <row r="6741">
          <cell r="A6741" t="str">
            <v/>
          </cell>
          <cell r="B6741">
            <v>0</v>
          </cell>
        </row>
        <row r="6742">
          <cell r="A6742" t="str">
            <v/>
          </cell>
          <cell r="B6742">
            <v>0</v>
          </cell>
        </row>
        <row r="6743">
          <cell r="A6743" t="str">
            <v/>
          </cell>
          <cell r="B6743">
            <v>0</v>
          </cell>
        </row>
        <row r="6744">
          <cell r="A6744" t="str">
            <v/>
          </cell>
          <cell r="B6744">
            <v>0</v>
          </cell>
        </row>
        <row r="6745">
          <cell r="A6745" t="str">
            <v/>
          </cell>
          <cell r="B6745">
            <v>0</v>
          </cell>
        </row>
        <row r="6746">
          <cell r="A6746" t="str">
            <v/>
          </cell>
          <cell r="B6746">
            <v>0</v>
          </cell>
        </row>
        <row r="6747">
          <cell r="A6747" t="str">
            <v/>
          </cell>
          <cell r="B6747">
            <v>0</v>
          </cell>
        </row>
        <row r="6748">
          <cell r="A6748" t="str">
            <v/>
          </cell>
          <cell r="B6748">
            <v>0</v>
          </cell>
        </row>
        <row r="6749">
          <cell r="A6749" t="str">
            <v/>
          </cell>
          <cell r="B6749">
            <v>0</v>
          </cell>
        </row>
        <row r="6750">
          <cell r="A6750" t="str">
            <v/>
          </cell>
          <cell r="B6750">
            <v>0</v>
          </cell>
        </row>
        <row r="6751">
          <cell r="A6751" t="str">
            <v/>
          </cell>
          <cell r="B6751">
            <v>0</v>
          </cell>
        </row>
        <row r="6752">
          <cell r="A6752" t="str">
            <v/>
          </cell>
          <cell r="B6752">
            <v>0</v>
          </cell>
        </row>
        <row r="6753">
          <cell r="A6753" t="str">
            <v/>
          </cell>
          <cell r="B6753">
            <v>0</v>
          </cell>
        </row>
        <row r="6754">
          <cell r="A6754" t="str">
            <v/>
          </cell>
          <cell r="B6754">
            <v>0</v>
          </cell>
        </row>
        <row r="6755">
          <cell r="A6755" t="str">
            <v/>
          </cell>
          <cell r="B6755">
            <v>0</v>
          </cell>
        </row>
        <row r="6756">
          <cell r="A6756" t="str">
            <v/>
          </cell>
          <cell r="B6756">
            <v>0</v>
          </cell>
        </row>
        <row r="6757">
          <cell r="A6757" t="str">
            <v/>
          </cell>
          <cell r="B6757">
            <v>0</v>
          </cell>
        </row>
        <row r="6758">
          <cell r="A6758" t="str">
            <v/>
          </cell>
          <cell r="B6758">
            <v>0</v>
          </cell>
        </row>
        <row r="6759">
          <cell r="A6759" t="str">
            <v/>
          </cell>
          <cell r="B6759">
            <v>0</v>
          </cell>
        </row>
        <row r="6760">
          <cell r="A6760" t="str">
            <v/>
          </cell>
          <cell r="B6760">
            <v>0</v>
          </cell>
        </row>
        <row r="6761">
          <cell r="A6761" t="str">
            <v/>
          </cell>
          <cell r="B6761">
            <v>0</v>
          </cell>
        </row>
        <row r="6762">
          <cell r="A6762" t="str">
            <v/>
          </cell>
          <cell r="B6762">
            <v>0</v>
          </cell>
        </row>
        <row r="6763">
          <cell r="A6763" t="str">
            <v/>
          </cell>
          <cell r="B6763">
            <v>0</v>
          </cell>
        </row>
        <row r="6764">
          <cell r="A6764" t="str">
            <v/>
          </cell>
          <cell r="B6764">
            <v>0</v>
          </cell>
        </row>
        <row r="6765">
          <cell r="A6765" t="str">
            <v/>
          </cell>
          <cell r="B6765">
            <v>0</v>
          </cell>
        </row>
        <row r="6766">
          <cell r="A6766" t="str">
            <v/>
          </cell>
          <cell r="B6766">
            <v>0</v>
          </cell>
        </row>
        <row r="6767">
          <cell r="A6767" t="str">
            <v/>
          </cell>
          <cell r="B6767">
            <v>0</v>
          </cell>
        </row>
        <row r="6768">
          <cell r="A6768" t="str">
            <v/>
          </cell>
          <cell r="B6768">
            <v>0</v>
          </cell>
        </row>
        <row r="6769">
          <cell r="A6769" t="str">
            <v/>
          </cell>
          <cell r="B6769">
            <v>0</v>
          </cell>
        </row>
        <row r="6770">
          <cell r="A6770" t="str">
            <v/>
          </cell>
          <cell r="B6770">
            <v>0</v>
          </cell>
        </row>
        <row r="6771">
          <cell r="A6771" t="str">
            <v/>
          </cell>
          <cell r="B6771">
            <v>0</v>
          </cell>
        </row>
        <row r="6772">
          <cell r="A6772" t="str">
            <v/>
          </cell>
          <cell r="B6772">
            <v>0</v>
          </cell>
        </row>
        <row r="6773">
          <cell r="A6773" t="str">
            <v/>
          </cell>
          <cell r="B6773">
            <v>0</v>
          </cell>
        </row>
        <row r="6774">
          <cell r="A6774" t="str">
            <v/>
          </cell>
          <cell r="B6774">
            <v>0</v>
          </cell>
        </row>
        <row r="6775">
          <cell r="A6775" t="str">
            <v/>
          </cell>
          <cell r="B6775">
            <v>0</v>
          </cell>
        </row>
        <row r="6776">
          <cell r="A6776" t="str">
            <v/>
          </cell>
          <cell r="B6776">
            <v>0</v>
          </cell>
        </row>
        <row r="6777">
          <cell r="A6777" t="str">
            <v/>
          </cell>
          <cell r="B6777">
            <v>0</v>
          </cell>
        </row>
        <row r="6778">
          <cell r="A6778" t="str">
            <v/>
          </cell>
          <cell r="B6778">
            <v>0</v>
          </cell>
        </row>
        <row r="6779">
          <cell r="A6779" t="str">
            <v/>
          </cell>
          <cell r="B6779">
            <v>0</v>
          </cell>
        </row>
        <row r="6780">
          <cell r="A6780" t="str">
            <v/>
          </cell>
          <cell r="B6780">
            <v>0</v>
          </cell>
        </row>
        <row r="6781">
          <cell r="A6781" t="str">
            <v/>
          </cell>
          <cell r="B6781">
            <v>0</v>
          </cell>
        </row>
        <row r="6782">
          <cell r="A6782" t="str">
            <v/>
          </cell>
          <cell r="B6782">
            <v>0</v>
          </cell>
        </row>
        <row r="6783">
          <cell r="A6783" t="str">
            <v/>
          </cell>
          <cell r="B6783">
            <v>0</v>
          </cell>
        </row>
        <row r="6784">
          <cell r="A6784" t="str">
            <v/>
          </cell>
          <cell r="B6784">
            <v>0</v>
          </cell>
        </row>
        <row r="6785">
          <cell r="A6785" t="str">
            <v/>
          </cell>
          <cell r="B6785">
            <v>0</v>
          </cell>
        </row>
        <row r="6786">
          <cell r="A6786" t="str">
            <v/>
          </cell>
          <cell r="B6786">
            <v>0</v>
          </cell>
        </row>
        <row r="6787">
          <cell r="A6787" t="str">
            <v/>
          </cell>
          <cell r="B6787">
            <v>0</v>
          </cell>
        </row>
        <row r="6788">
          <cell r="A6788" t="str">
            <v/>
          </cell>
          <cell r="B6788">
            <v>0</v>
          </cell>
        </row>
        <row r="6789">
          <cell r="A6789" t="str">
            <v/>
          </cell>
          <cell r="B6789">
            <v>0</v>
          </cell>
        </row>
        <row r="6790">
          <cell r="A6790" t="str">
            <v/>
          </cell>
          <cell r="B6790">
            <v>0</v>
          </cell>
        </row>
        <row r="6791">
          <cell r="A6791" t="str">
            <v/>
          </cell>
          <cell r="B6791">
            <v>0</v>
          </cell>
        </row>
        <row r="6792">
          <cell r="A6792" t="str">
            <v/>
          </cell>
          <cell r="B6792">
            <v>0</v>
          </cell>
        </row>
        <row r="6793">
          <cell r="A6793" t="str">
            <v/>
          </cell>
          <cell r="B6793">
            <v>0</v>
          </cell>
        </row>
        <row r="6794">
          <cell r="A6794" t="str">
            <v/>
          </cell>
          <cell r="B6794">
            <v>0</v>
          </cell>
        </row>
        <row r="6795">
          <cell r="A6795" t="str">
            <v/>
          </cell>
          <cell r="B6795">
            <v>0</v>
          </cell>
        </row>
        <row r="6796">
          <cell r="A6796" t="str">
            <v/>
          </cell>
          <cell r="B6796">
            <v>0</v>
          </cell>
        </row>
        <row r="6797">
          <cell r="A6797" t="str">
            <v/>
          </cell>
          <cell r="B6797">
            <v>0</v>
          </cell>
        </row>
        <row r="6798">
          <cell r="A6798" t="str">
            <v/>
          </cell>
          <cell r="B6798">
            <v>0</v>
          </cell>
        </row>
        <row r="6799">
          <cell r="A6799" t="str">
            <v/>
          </cell>
          <cell r="B6799">
            <v>0</v>
          </cell>
        </row>
        <row r="6800">
          <cell r="A6800" t="str">
            <v/>
          </cell>
          <cell r="B6800">
            <v>0</v>
          </cell>
        </row>
        <row r="6801">
          <cell r="A6801" t="str">
            <v/>
          </cell>
          <cell r="B6801">
            <v>0</v>
          </cell>
        </row>
        <row r="6802">
          <cell r="A6802" t="str">
            <v/>
          </cell>
          <cell r="B6802">
            <v>0</v>
          </cell>
        </row>
        <row r="6803">
          <cell r="A6803" t="str">
            <v/>
          </cell>
          <cell r="B6803">
            <v>0</v>
          </cell>
        </row>
        <row r="6804">
          <cell r="A6804" t="str">
            <v/>
          </cell>
          <cell r="B6804">
            <v>0</v>
          </cell>
        </row>
        <row r="6805">
          <cell r="A6805" t="str">
            <v/>
          </cell>
          <cell r="B6805">
            <v>0</v>
          </cell>
        </row>
        <row r="6806">
          <cell r="A6806" t="str">
            <v/>
          </cell>
          <cell r="B6806">
            <v>0</v>
          </cell>
        </row>
        <row r="6807">
          <cell r="A6807" t="str">
            <v/>
          </cell>
          <cell r="B6807">
            <v>0</v>
          </cell>
        </row>
        <row r="6808">
          <cell r="A6808" t="str">
            <v/>
          </cell>
          <cell r="B6808">
            <v>0</v>
          </cell>
        </row>
        <row r="6809">
          <cell r="A6809" t="str">
            <v/>
          </cell>
          <cell r="B6809">
            <v>0</v>
          </cell>
        </row>
        <row r="6810">
          <cell r="A6810" t="str">
            <v/>
          </cell>
          <cell r="B6810">
            <v>0</v>
          </cell>
        </row>
        <row r="6811">
          <cell r="A6811" t="str">
            <v/>
          </cell>
          <cell r="B6811">
            <v>0</v>
          </cell>
        </row>
        <row r="6812">
          <cell r="A6812" t="str">
            <v/>
          </cell>
          <cell r="B6812">
            <v>0</v>
          </cell>
        </row>
        <row r="6813">
          <cell r="A6813" t="str">
            <v/>
          </cell>
          <cell r="B6813">
            <v>0</v>
          </cell>
        </row>
        <row r="6814">
          <cell r="A6814" t="str">
            <v/>
          </cell>
          <cell r="B6814">
            <v>0</v>
          </cell>
        </row>
        <row r="6815">
          <cell r="A6815" t="str">
            <v/>
          </cell>
          <cell r="B6815">
            <v>0</v>
          </cell>
        </row>
        <row r="6816">
          <cell r="A6816" t="str">
            <v/>
          </cell>
          <cell r="B6816">
            <v>0</v>
          </cell>
        </row>
        <row r="6817">
          <cell r="A6817" t="str">
            <v/>
          </cell>
          <cell r="B6817">
            <v>0</v>
          </cell>
        </row>
        <row r="6818">
          <cell r="A6818" t="str">
            <v/>
          </cell>
          <cell r="B6818">
            <v>0</v>
          </cell>
        </row>
        <row r="6819">
          <cell r="A6819" t="str">
            <v/>
          </cell>
          <cell r="B6819">
            <v>0</v>
          </cell>
        </row>
        <row r="6820">
          <cell r="A6820" t="str">
            <v/>
          </cell>
          <cell r="B6820">
            <v>0</v>
          </cell>
        </row>
        <row r="6821">
          <cell r="A6821" t="str">
            <v/>
          </cell>
          <cell r="B6821">
            <v>0</v>
          </cell>
        </row>
        <row r="6822">
          <cell r="A6822" t="str">
            <v/>
          </cell>
          <cell r="B6822">
            <v>0</v>
          </cell>
        </row>
        <row r="6823">
          <cell r="A6823" t="str">
            <v/>
          </cell>
          <cell r="B6823">
            <v>0</v>
          </cell>
        </row>
        <row r="6824">
          <cell r="A6824" t="str">
            <v/>
          </cell>
          <cell r="B6824">
            <v>0</v>
          </cell>
        </row>
        <row r="6825">
          <cell r="A6825" t="str">
            <v/>
          </cell>
          <cell r="B6825">
            <v>0</v>
          </cell>
        </row>
        <row r="6826">
          <cell r="A6826" t="str">
            <v/>
          </cell>
          <cell r="B6826">
            <v>0</v>
          </cell>
        </row>
        <row r="6827">
          <cell r="A6827" t="str">
            <v/>
          </cell>
          <cell r="B6827">
            <v>0</v>
          </cell>
        </row>
        <row r="6828">
          <cell r="A6828" t="str">
            <v/>
          </cell>
          <cell r="B6828">
            <v>0</v>
          </cell>
        </row>
        <row r="6829">
          <cell r="A6829" t="str">
            <v/>
          </cell>
          <cell r="B6829">
            <v>0</v>
          </cell>
        </row>
        <row r="6830">
          <cell r="A6830" t="str">
            <v/>
          </cell>
          <cell r="B6830">
            <v>0</v>
          </cell>
        </row>
        <row r="6831">
          <cell r="A6831" t="str">
            <v/>
          </cell>
          <cell r="B6831">
            <v>0</v>
          </cell>
        </row>
        <row r="6832">
          <cell r="A6832" t="str">
            <v/>
          </cell>
          <cell r="B6832">
            <v>0</v>
          </cell>
        </row>
        <row r="6833">
          <cell r="A6833" t="str">
            <v/>
          </cell>
          <cell r="B6833">
            <v>0</v>
          </cell>
        </row>
        <row r="6834">
          <cell r="A6834" t="str">
            <v/>
          </cell>
          <cell r="B6834">
            <v>0</v>
          </cell>
        </row>
        <row r="6835">
          <cell r="A6835" t="str">
            <v/>
          </cell>
          <cell r="B6835">
            <v>0</v>
          </cell>
        </row>
        <row r="6836">
          <cell r="A6836" t="str">
            <v/>
          </cell>
          <cell r="B6836">
            <v>0</v>
          </cell>
        </row>
        <row r="6837">
          <cell r="A6837" t="str">
            <v/>
          </cell>
          <cell r="B6837">
            <v>0</v>
          </cell>
        </row>
        <row r="6838">
          <cell r="A6838" t="str">
            <v/>
          </cell>
          <cell r="B6838">
            <v>0</v>
          </cell>
        </row>
        <row r="6839">
          <cell r="A6839" t="str">
            <v/>
          </cell>
          <cell r="B6839">
            <v>0</v>
          </cell>
        </row>
        <row r="6840">
          <cell r="A6840" t="str">
            <v/>
          </cell>
          <cell r="B6840">
            <v>0</v>
          </cell>
        </row>
        <row r="6841">
          <cell r="A6841" t="str">
            <v/>
          </cell>
          <cell r="B6841">
            <v>0</v>
          </cell>
        </row>
        <row r="6842">
          <cell r="A6842" t="str">
            <v/>
          </cell>
          <cell r="B6842">
            <v>0</v>
          </cell>
        </row>
        <row r="6843">
          <cell r="A6843" t="str">
            <v/>
          </cell>
          <cell r="B6843">
            <v>0</v>
          </cell>
        </row>
        <row r="6844">
          <cell r="A6844" t="str">
            <v/>
          </cell>
          <cell r="B6844">
            <v>0</v>
          </cell>
        </row>
        <row r="6845">
          <cell r="A6845" t="str">
            <v/>
          </cell>
          <cell r="B6845">
            <v>0</v>
          </cell>
        </row>
        <row r="6846">
          <cell r="A6846" t="str">
            <v/>
          </cell>
          <cell r="B6846">
            <v>0</v>
          </cell>
        </row>
        <row r="6847">
          <cell r="A6847" t="str">
            <v/>
          </cell>
          <cell r="B6847">
            <v>0</v>
          </cell>
        </row>
        <row r="6848">
          <cell r="A6848" t="str">
            <v/>
          </cell>
          <cell r="B6848">
            <v>0</v>
          </cell>
        </row>
        <row r="6849">
          <cell r="A6849" t="str">
            <v/>
          </cell>
          <cell r="B6849">
            <v>0</v>
          </cell>
        </row>
        <row r="6850">
          <cell r="A6850" t="str">
            <v/>
          </cell>
          <cell r="B6850">
            <v>0</v>
          </cell>
        </row>
        <row r="6851">
          <cell r="A6851" t="str">
            <v/>
          </cell>
          <cell r="B6851">
            <v>0</v>
          </cell>
        </row>
        <row r="6852">
          <cell r="A6852" t="str">
            <v/>
          </cell>
          <cell r="B6852">
            <v>0</v>
          </cell>
        </row>
        <row r="6853">
          <cell r="A6853" t="str">
            <v/>
          </cell>
          <cell r="B6853">
            <v>0</v>
          </cell>
        </row>
        <row r="6854">
          <cell r="A6854" t="str">
            <v/>
          </cell>
          <cell r="B6854">
            <v>0</v>
          </cell>
        </row>
        <row r="6855">
          <cell r="A6855" t="str">
            <v/>
          </cell>
          <cell r="B6855">
            <v>0</v>
          </cell>
        </row>
        <row r="6856">
          <cell r="A6856" t="str">
            <v/>
          </cell>
          <cell r="B6856">
            <v>0</v>
          </cell>
        </row>
        <row r="6857">
          <cell r="A6857" t="str">
            <v/>
          </cell>
          <cell r="B6857">
            <v>0</v>
          </cell>
        </row>
        <row r="6858">
          <cell r="A6858" t="str">
            <v/>
          </cell>
          <cell r="B6858">
            <v>0</v>
          </cell>
        </row>
        <row r="6859">
          <cell r="A6859" t="str">
            <v/>
          </cell>
          <cell r="B6859">
            <v>0</v>
          </cell>
        </row>
        <row r="6860">
          <cell r="A6860" t="str">
            <v/>
          </cell>
          <cell r="B6860">
            <v>0</v>
          </cell>
        </row>
        <row r="6861">
          <cell r="A6861" t="str">
            <v/>
          </cell>
          <cell r="B6861">
            <v>0</v>
          </cell>
        </row>
        <row r="6862">
          <cell r="A6862" t="str">
            <v/>
          </cell>
          <cell r="B6862">
            <v>0</v>
          </cell>
        </row>
        <row r="6863">
          <cell r="A6863" t="str">
            <v/>
          </cell>
          <cell r="B6863">
            <v>0</v>
          </cell>
        </row>
        <row r="6864">
          <cell r="A6864" t="str">
            <v/>
          </cell>
          <cell r="B6864">
            <v>0</v>
          </cell>
        </row>
        <row r="6865">
          <cell r="A6865" t="str">
            <v/>
          </cell>
          <cell r="B6865">
            <v>0</v>
          </cell>
        </row>
        <row r="6866">
          <cell r="A6866" t="str">
            <v/>
          </cell>
          <cell r="B6866">
            <v>0</v>
          </cell>
        </row>
        <row r="6867">
          <cell r="A6867" t="str">
            <v/>
          </cell>
          <cell r="B6867">
            <v>0</v>
          </cell>
        </row>
        <row r="6868">
          <cell r="A6868" t="str">
            <v/>
          </cell>
          <cell r="B6868">
            <v>0</v>
          </cell>
        </row>
        <row r="6869">
          <cell r="A6869" t="str">
            <v/>
          </cell>
          <cell r="B6869">
            <v>0</v>
          </cell>
        </row>
        <row r="6870">
          <cell r="A6870" t="str">
            <v/>
          </cell>
          <cell r="B6870">
            <v>0</v>
          </cell>
        </row>
        <row r="6871">
          <cell r="A6871" t="str">
            <v/>
          </cell>
          <cell r="B6871">
            <v>0</v>
          </cell>
        </row>
        <row r="6872">
          <cell r="A6872" t="str">
            <v/>
          </cell>
          <cell r="B6872">
            <v>0</v>
          </cell>
        </row>
        <row r="6873">
          <cell r="A6873" t="str">
            <v/>
          </cell>
          <cell r="B6873">
            <v>0</v>
          </cell>
        </row>
        <row r="6874">
          <cell r="A6874" t="str">
            <v/>
          </cell>
          <cell r="B6874">
            <v>0</v>
          </cell>
        </row>
        <row r="6875">
          <cell r="A6875" t="str">
            <v/>
          </cell>
          <cell r="B6875">
            <v>0</v>
          </cell>
        </row>
        <row r="6876">
          <cell r="A6876" t="str">
            <v/>
          </cell>
          <cell r="B6876">
            <v>0</v>
          </cell>
        </row>
        <row r="6877">
          <cell r="A6877" t="str">
            <v/>
          </cell>
          <cell r="B6877">
            <v>0</v>
          </cell>
        </row>
        <row r="6878">
          <cell r="A6878" t="str">
            <v/>
          </cell>
          <cell r="B6878">
            <v>0</v>
          </cell>
        </row>
        <row r="6879">
          <cell r="A6879" t="str">
            <v/>
          </cell>
          <cell r="B6879">
            <v>0</v>
          </cell>
        </row>
        <row r="6880">
          <cell r="A6880" t="str">
            <v/>
          </cell>
          <cell r="B6880">
            <v>0</v>
          </cell>
        </row>
        <row r="6881">
          <cell r="A6881" t="str">
            <v/>
          </cell>
          <cell r="B6881">
            <v>0</v>
          </cell>
        </row>
        <row r="6882">
          <cell r="A6882" t="str">
            <v/>
          </cell>
          <cell r="B6882">
            <v>0</v>
          </cell>
        </row>
        <row r="6883">
          <cell r="A6883" t="str">
            <v/>
          </cell>
          <cell r="B6883">
            <v>0</v>
          </cell>
        </row>
        <row r="6884">
          <cell r="A6884" t="str">
            <v/>
          </cell>
          <cell r="B6884">
            <v>0</v>
          </cell>
        </row>
        <row r="6885">
          <cell r="A6885" t="str">
            <v/>
          </cell>
          <cell r="B6885">
            <v>0</v>
          </cell>
        </row>
        <row r="6886">
          <cell r="A6886" t="str">
            <v/>
          </cell>
          <cell r="B6886">
            <v>0</v>
          </cell>
        </row>
        <row r="6887">
          <cell r="A6887" t="str">
            <v/>
          </cell>
          <cell r="B6887">
            <v>0</v>
          </cell>
        </row>
        <row r="6888">
          <cell r="A6888" t="str">
            <v/>
          </cell>
          <cell r="B6888">
            <v>0</v>
          </cell>
        </row>
        <row r="6889">
          <cell r="A6889" t="str">
            <v/>
          </cell>
          <cell r="B6889">
            <v>0</v>
          </cell>
        </row>
        <row r="6890">
          <cell r="A6890" t="str">
            <v/>
          </cell>
          <cell r="B6890">
            <v>0</v>
          </cell>
        </row>
        <row r="6891">
          <cell r="A6891" t="str">
            <v/>
          </cell>
          <cell r="B6891">
            <v>0</v>
          </cell>
        </row>
        <row r="6892">
          <cell r="A6892" t="str">
            <v/>
          </cell>
          <cell r="B6892">
            <v>0</v>
          </cell>
        </row>
        <row r="6893">
          <cell r="A6893" t="str">
            <v/>
          </cell>
          <cell r="B6893">
            <v>0</v>
          </cell>
        </row>
        <row r="6894">
          <cell r="A6894" t="str">
            <v/>
          </cell>
          <cell r="B6894">
            <v>0</v>
          </cell>
        </row>
        <row r="6895">
          <cell r="A6895" t="str">
            <v/>
          </cell>
          <cell r="B6895">
            <v>0</v>
          </cell>
        </row>
        <row r="6896">
          <cell r="A6896" t="str">
            <v/>
          </cell>
          <cell r="B6896">
            <v>0</v>
          </cell>
        </row>
        <row r="6897">
          <cell r="A6897" t="str">
            <v/>
          </cell>
          <cell r="B6897">
            <v>0</v>
          </cell>
        </row>
        <row r="6898">
          <cell r="A6898" t="str">
            <v/>
          </cell>
          <cell r="B6898">
            <v>0</v>
          </cell>
        </row>
        <row r="6899">
          <cell r="A6899" t="str">
            <v/>
          </cell>
          <cell r="B6899">
            <v>0</v>
          </cell>
        </row>
        <row r="6900">
          <cell r="A6900" t="str">
            <v/>
          </cell>
          <cell r="B6900">
            <v>0</v>
          </cell>
        </row>
        <row r="6901">
          <cell r="A6901" t="str">
            <v/>
          </cell>
          <cell r="B6901">
            <v>0</v>
          </cell>
        </row>
        <row r="6902">
          <cell r="A6902" t="str">
            <v/>
          </cell>
          <cell r="B6902">
            <v>0</v>
          </cell>
        </row>
        <row r="6903">
          <cell r="A6903" t="str">
            <v/>
          </cell>
          <cell r="B6903">
            <v>0</v>
          </cell>
        </row>
        <row r="6904">
          <cell r="A6904" t="str">
            <v/>
          </cell>
          <cell r="B6904">
            <v>0</v>
          </cell>
        </row>
        <row r="6905">
          <cell r="A6905" t="str">
            <v/>
          </cell>
          <cell r="B6905">
            <v>0</v>
          </cell>
        </row>
        <row r="6906">
          <cell r="A6906" t="str">
            <v/>
          </cell>
          <cell r="B6906">
            <v>0</v>
          </cell>
        </row>
        <row r="6907">
          <cell r="A6907" t="str">
            <v/>
          </cell>
          <cell r="B6907">
            <v>0</v>
          </cell>
        </row>
        <row r="6908">
          <cell r="A6908" t="str">
            <v/>
          </cell>
          <cell r="B6908">
            <v>0</v>
          </cell>
        </row>
        <row r="6909">
          <cell r="A6909" t="str">
            <v/>
          </cell>
          <cell r="B6909">
            <v>0</v>
          </cell>
        </row>
        <row r="6910">
          <cell r="A6910" t="str">
            <v/>
          </cell>
          <cell r="B6910">
            <v>0</v>
          </cell>
        </row>
        <row r="6911">
          <cell r="A6911" t="str">
            <v/>
          </cell>
          <cell r="B6911">
            <v>0</v>
          </cell>
        </row>
        <row r="6912">
          <cell r="A6912" t="str">
            <v/>
          </cell>
          <cell r="B6912">
            <v>0</v>
          </cell>
        </row>
        <row r="6913">
          <cell r="A6913" t="str">
            <v/>
          </cell>
          <cell r="B6913">
            <v>0</v>
          </cell>
        </row>
        <row r="6914">
          <cell r="A6914" t="str">
            <v/>
          </cell>
          <cell r="B6914">
            <v>0</v>
          </cell>
        </row>
        <row r="6915">
          <cell r="A6915" t="str">
            <v/>
          </cell>
          <cell r="B6915">
            <v>0</v>
          </cell>
        </row>
        <row r="6916">
          <cell r="A6916" t="str">
            <v/>
          </cell>
          <cell r="B6916">
            <v>0</v>
          </cell>
        </row>
        <row r="6917">
          <cell r="A6917" t="str">
            <v/>
          </cell>
          <cell r="B6917">
            <v>0</v>
          </cell>
        </row>
        <row r="6918">
          <cell r="A6918" t="str">
            <v/>
          </cell>
          <cell r="B6918">
            <v>0</v>
          </cell>
        </row>
        <row r="6919">
          <cell r="A6919" t="str">
            <v/>
          </cell>
          <cell r="B6919">
            <v>0</v>
          </cell>
        </row>
        <row r="6920">
          <cell r="A6920" t="str">
            <v/>
          </cell>
          <cell r="B6920">
            <v>0</v>
          </cell>
        </row>
        <row r="6921">
          <cell r="A6921" t="str">
            <v/>
          </cell>
          <cell r="B6921">
            <v>0</v>
          </cell>
        </row>
        <row r="6922">
          <cell r="A6922" t="str">
            <v/>
          </cell>
          <cell r="B6922">
            <v>0</v>
          </cell>
        </row>
        <row r="6923">
          <cell r="A6923" t="str">
            <v/>
          </cell>
          <cell r="B6923">
            <v>0</v>
          </cell>
        </row>
        <row r="6924">
          <cell r="A6924" t="str">
            <v/>
          </cell>
          <cell r="B6924">
            <v>0</v>
          </cell>
        </row>
        <row r="6925">
          <cell r="A6925" t="str">
            <v/>
          </cell>
          <cell r="B6925">
            <v>0</v>
          </cell>
        </row>
        <row r="6926">
          <cell r="A6926" t="str">
            <v/>
          </cell>
          <cell r="B6926">
            <v>0</v>
          </cell>
        </row>
        <row r="6927">
          <cell r="A6927" t="str">
            <v/>
          </cell>
          <cell r="B6927">
            <v>0</v>
          </cell>
        </row>
        <row r="6928">
          <cell r="A6928" t="str">
            <v/>
          </cell>
          <cell r="B6928">
            <v>0</v>
          </cell>
        </row>
        <row r="6929">
          <cell r="A6929" t="str">
            <v/>
          </cell>
          <cell r="B6929">
            <v>0</v>
          </cell>
        </row>
        <row r="6930">
          <cell r="A6930" t="str">
            <v/>
          </cell>
          <cell r="B6930">
            <v>0</v>
          </cell>
        </row>
        <row r="6931">
          <cell r="A6931" t="str">
            <v/>
          </cell>
          <cell r="B6931">
            <v>0</v>
          </cell>
        </row>
        <row r="6932">
          <cell r="A6932" t="str">
            <v/>
          </cell>
          <cell r="B6932">
            <v>0</v>
          </cell>
        </row>
        <row r="6933">
          <cell r="A6933" t="str">
            <v/>
          </cell>
          <cell r="B6933">
            <v>0</v>
          </cell>
        </row>
        <row r="6934">
          <cell r="A6934" t="str">
            <v/>
          </cell>
          <cell r="B6934">
            <v>0</v>
          </cell>
        </row>
        <row r="6935">
          <cell r="A6935" t="str">
            <v/>
          </cell>
          <cell r="B6935">
            <v>0</v>
          </cell>
        </row>
        <row r="6936">
          <cell r="A6936" t="str">
            <v/>
          </cell>
          <cell r="B6936">
            <v>0</v>
          </cell>
        </row>
        <row r="6937">
          <cell r="A6937" t="str">
            <v/>
          </cell>
          <cell r="B6937">
            <v>0</v>
          </cell>
        </row>
        <row r="6938">
          <cell r="A6938" t="str">
            <v/>
          </cell>
          <cell r="B6938">
            <v>0</v>
          </cell>
        </row>
        <row r="6939">
          <cell r="A6939" t="str">
            <v/>
          </cell>
          <cell r="B6939">
            <v>0</v>
          </cell>
        </row>
        <row r="6940">
          <cell r="A6940" t="str">
            <v/>
          </cell>
          <cell r="B6940">
            <v>0</v>
          </cell>
        </row>
        <row r="6941">
          <cell r="A6941" t="str">
            <v/>
          </cell>
          <cell r="B6941">
            <v>0</v>
          </cell>
        </row>
        <row r="6942">
          <cell r="A6942" t="str">
            <v/>
          </cell>
          <cell r="B6942">
            <v>0</v>
          </cell>
        </row>
        <row r="6943">
          <cell r="A6943" t="str">
            <v/>
          </cell>
          <cell r="B6943">
            <v>0</v>
          </cell>
        </row>
        <row r="6944">
          <cell r="A6944" t="str">
            <v/>
          </cell>
          <cell r="B6944">
            <v>0</v>
          </cell>
        </row>
        <row r="6945">
          <cell r="A6945" t="str">
            <v/>
          </cell>
          <cell r="B6945">
            <v>0</v>
          </cell>
        </row>
        <row r="6946">
          <cell r="A6946" t="str">
            <v/>
          </cell>
          <cell r="B6946">
            <v>0</v>
          </cell>
        </row>
        <row r="6947">
          <cell r="A6947" t="str">
            <v/>
          </cell>
          <cell r="B6947">
            <v>0</v>
          </cell>
        </row>
        <row r="6948">
          <cell r="A6948" t="str">
            <v/>
          </cell>
          <cell r="B6948">
            <v>0</v>
          </cell>
        </row>
        <row r="6949">
          <cell r="A6949" t="str">
            <v/>
          </cell>
          <cell r="B6949">
            <v>0</v>
          </cell>
        </row>
        <row r="6950">
          <cell r="A6950" t="str">
            <v/>
          </cell>
          <cell r="B6950">
            <v>0</v>
          </cell>
        </row>
        <row r="6951">
          <cell r="A6951" t="str">
            <v/>
          </cell>
          <cell r="B6951">
            <v>0</v>
          </cell>
        </row>
        <row r="6952">
          <cell r="A6952" t="str">
            <v/>
          </cell>
          <cell r="B6952">
            <v>0</v>
          </cell>
        </row>
        <row r="6953">
          <cell r="A6953" t="str">
            <v/>
          </cell>
          <cell r="B6953">
            <v>0</v>
          </cell>
        </row>
        <row r="6954">
          <cell r="A6954" t="str">
            <v/>
          </cell>
          <cell r="B6954">
            <v>0</v>
          </cell>
        </row>
        <row r="6955">
          <cell r="A6955" t="str">
            <v/>
          </cell>
          <cell r="B6955">
            <v>0</v>
          </cell>
        </row>
        <row r="6956">
          <cell r="A6956" t="str">
            <v/>
          </cell>
          <cell r="B6956">
            <v>0</v>
          </cell>
        </row>
        <row r="6957">
          <cell r="A6957" t="str">
            <v/>
          </cell>
          <cell r="B6957">
            <v>0</v>
          </cell>
        </row>
        <row r="6958">
          <cell r="A6958" t="str">
            <v/>
          </cell>
          <cell r="B6958">
            <v>0</v>
          </cell>
        </row>
        <row r="6959">
          <cell r="A6959" t="str">
            <v/>
          </cell>
          <cell r="B6959">
            <v>0</v>
          </cell>
        </row>
        <row r="6960">
          <cell r="A6960" t="str">
            <v/>
          </cell>
          <cell r="B6960">
            <v>0</v>
          </cell>
        </row>
        <row r="6961">
          <cell r="A6961" t="str">
            <v/>
          </cell>
          <cell r="B6961">
            <v>0</v>
          </cell>
        </row>
        <row r="6962">
          <cell r="A6962" t="str">
            <v/>
          </cell>
          <cell r="B6962">
            <v>0</v>
          </cell>
        </row>
        <row r="6963">
          <cell r="A6963" t="str">
            <v/>
          </cell>
          <cell r="B6963">
            <v>0</v>
          </cell>
        </row>
        <row r="6964">
          <cell r="A6964" t="str">
            <v/>
          </cell>
          <cell r="B6964">
            <v>0</v>
          </cell>
        </row>
        <row r="6965">
          <cell r="A6965" t="str">
            <v/>
          </cell>
          <cell r="B6965">
            <v>0</v>
          </cell>
        </row>
        <row r="6966">
          <cell r="A6966" t="str">
            <v/>
          </cell>
          <cell r="B6966">
            <v>0</v>
          </cell>
        </row>
        <row r="6967">
          <cell r="A6967" t="str">
            <v/>
          </cell>
          <cell r="B6967">
            <v>0</v>
          </cell>
        </row>
        <row r="6968">
          <cell r="A6968" t="str">
            <v/>
          </cell>
          <cell r="B6968">
            <v>0</v>
          </cell>
        </row>
        <row r="6969">
          <cell r="A6969" t="str">
            <v/>
          </cell>
          <cell r="B6969">
            <v>0</v>
          </cell>
        </row>
        <row r="6970">
          <cell r="A6970" t="str">
            <v/>
          </cell>
          <cell r="B6970">
            <v>0</v>
          </cell>
        </row>
        <row r="6971">
          <cell r="A6971" t="str">
            <v/>
          </cell>
          <cell r="B6971">
            <v>0</v>
          </cell>
        </row>
        <row r="6972">
          <cell r="A6972" t="str">
            <v/>
          </cell>
          <cell r="B6972">
            <v>0</v>
          </cell>
        </row>
        <row r="6973">
          <cell r="A6973" t="str">
            <v/>
          </cell>
          <cell r="B6973">
            <v>0</v>
          </cell>
        </row>
        <row r="6974">
          <cell r="A6974" t="str">
            <v/>
          </cell>
          <cell r="B6974">
            <v>0</v>
          </cell>
        </row>
        <row r="6975">
          <cell r="A6975" t="str">
            <v/>
          </cell>
          <cell r="B6975">
            <v>0</v>
          </cell>
        </row>
        <row r="6976">
          <cell r="A6976" t="str">
            <v/>
          </cell>
          <cell r="B6976">
            <v>0</v>
          </cell>
        </row>
        <row r="6977">
          <cell r="A6977" t="str">
            <v/>
          </cell>
          <cell r="B6977">
            <v>0</v>
          </cell>
        </row>
        <row r="6978">
          <cell r="A6978" t="str">
            <v/>
          </cell>
          <cell r="B6978">
            <v>0</v>
          </cell>
        </row>
        <row r="6979">
          <cell r="A6979" t="str">
            <v/>
          </cell>
          <cell r="B6979">
            <v>0</v>
          </cell>
        </row>
        <row r="6980">
          <cell r="A6980" t="str">
            <v/>
          </cell>
          <cell r="B6980">
            <v>0</v>
          </cell>
        </row>
        <row r="6981">
          <cell r="A6981" t="str">
            <v/>
          </cell>
          <cell r="B6981">
            <v>0</v>
          </cell>
        </row>
        <row r="6982">
          <cell r="A6982" t="str">
            <v/>
          </cell>
          <cell r="B6982">
            <v>0</v>
          </cell>
        </row>
        <row r="6983">
          <cell r="A6983" t="str">
            <v/>
          </cell>
          <cell r="B6983">
            <v>0</v>
          </cell>
        </row>
        <row r="6984">
          <cell r="A6984" t="str">
            <v/>
          </cell>
          <cell r="B6984">
            <v>0</v>
          </cell>
        </row>
        <row r="6985">
          <cell r="A6985" t="str">
            <v/>
          </cell>
          <cell r="B6985">
            <v>0</v>
          </cell>
        </row>
        <row r="6986">
          <cell r="A6986" t="str">
            <v/>
          </cell>
          <cell r="B6986">
            <v>0</v>
          </cell>
        </row>
        <row r="6987">
          <cell r="A6987" t="str">
            <v/>
          </cell>
          <cell r="B6987">
            <v>0</v>
          </cell>
        </row>
        <row r="6988">
          <cell r="A6988" t="str">
            <v/>
          </cell>
          <cell r="B6988">
            <v>0</v>
          </cell>
        </row>
        <row r="6989">
          <cell r="A6989" t="str">
            <v/>
          </cell>
          <cell r="B6989">
            <v>0</v>
          </cell>
        </row>
        <row r="6990">
          <cell r="A6990" t="str">
            <v/>
          </cell>
          <cell r="B6990">
            <v>0</v>
          </cell>
        </row>
        <row r="6991">
          <cell r="A6991" t="str">
            <v/>
          </cell>
          <cell r="B6991">
            <v>0</v>
          </cell>
        </row>
        <row r="6992">
          <cell r="A6992" t="str">
            <v/>
          </cell>
          <cell r="B6992">
            <v>0</v>
          </cell>
        </row>
        <row r="6993">
          <cell r="A6993" t="str">
            <v/>
          </cell>
          <cell r="B6993">
            <v>0</v>
          </cell>
        </row>
        <row r="6994">
          <cell r="A6994" t="str">
            <v/>
          </cell>
          <cell r="B6994">
            <v>0</v>
          </cell>
        </row>
        <row r="6995">
          <cell r="A6995" t="str">
            <v/>
          </cell>
          <cell r="B6995">
            <v>0</v>
          </cell>
        </row>
        <row r="6996">
          <cell r="A6996" t="str">
            <v/>
          </cell>
          <cell r="B6996">
            <v>0</v>
          </cell>
        </row>
        <row r="6997">
          <cell r="A6997" t="str">
            <v/>
          </cell>
          <cell r="B6997">
            <v>0</v>
          </cell>
        </row>
        <row r="6998">
          <cell r="A6998" t="str">
            <v/>
          </cell>
          <cell r="B6998">
            <v>0</v>
          </cell>
        </row>
        <row r="6999">
          <cell r="A6999" t="str">
            <v/>
          </cell>
          <cell r="B6999">
            <v>0</v>
          </cell>
        </row>
        <row r="7000">
          <cell r="A7000" t="str">
            <v/>
          </cell>
          <cell r="B7000">
            <v>0</v>
          </cell>
        </row>
        <row r="7001">
          <cell r="A7001" t="str">
            <v/>
          </cell>
          <cell r="B7001">
            <v>0</v>
          </cell>
        </row>
        <row r="7002">
          <cell r="A7002" t="str">
            <v/>
          </cell>
          <cell r="B7002">
            <v>0</v>
          </cell>
        </row>
        <row r="7003">
          <cell r="A7003" t="str">
            <v/>
          </cell>
          <cell r="B7003">
            <v>0</v>
          </cell>
        </row>
        <row r="7004">
          <cell r="A7004" t="str">
            <v/>
          </cell>
          <cell r="B7004">
            <v>0</v>
          </cell>
        </row>
        <row r="7005">
          <cell r="A7005" t="str">
            <v/>
          </cell>
          <cell r="B7005">
            <v>0</v>
          </cell>
        </row>
        <row r="7006">
          <cell r="A7006" t="str">
            <v/>
          </cell>
          <cell r="B7006">
            <v>0</v>
          </cell>
        </row>
        <row r="7007">
          <cell r="A7007" t="str">
            <v/>
          </cell>
          <cell r="B7007">
            <v>0</v>
          </cell>
        </row>
        <row r="7008">
          <cell r="A7008" t="str">
            <v/>
          </cell>
          <cell r="B7008">
            <v>0</v>
          </cell>
        </row>
        <row r="7009">
          <cell r="A7009" t="str">
            <v/>
          </cell>
          <cell r="B7009">
            <v>0</v>
          </cell>
        </row>
        <row r="7010">
          <cell r="A7010" t="str">
            <v/>
          </cell>
          <cell r="B7010">
            <v>0</v>
          </cell>
        </row>
        <row r="7011">
          <cell r="A7011" t="str">
            <v/>
          </cell>
          <cell r="B7011">
            <v>0</v>
          </cell>
        </row>
        <row r="7012">
          <cell r="A7012" t="str">
            <v/>
          </cell>
          <cell r="B7012">
            <v>0</v>
          </cell>
        </row>
        <row r="7013">
          <cell r="A7013" t="str">
            <v/>
          </cell>
          <cell r="B7013">
            <v>0</v>
          </cell>
        </row>
        <row r="7014">
          <cell r="A7014" t="str">
            <v/>
          </cell>
          <cell r="B7014">
            <v>0</v>
          </cell>
        </row>
        <row r="7015">
          <cell r="A7015" t="str">
            <v/>
          </cell>
          <cell r="B7015">
            <v>0</v>
          </cell>
        </row>
        <row r="7016">
          <cell r="A7016" t="str">
            <v/>
          </cell>
          <cell r="B7016">
            <v>0</v>
          </cell>
        </row>
        <row r="7017">
          <cell r="A7017" t="str">
            <v/>
          </cell>
          <cell r="B7017">
            <v>0</v>
          </cell>
        </row>
        <row r="7018">
          <cell r="A7018" t="str">
            <v/>
          </cell>
          <cell r="B7018">
            <v>0</v>
          </cell>
        </row>
        <row r="7019">
          <cell r="A7019" t="str">
            <v/>
          </cell>
          <cell r="B7019">
            <v>0</v>
          </cell>
        </row>
        <row r="7020">
          <cell r="A7020" t="str">
            <v/>
          </cell>
          <cell r="B7020">
            <v>0</v>
          </cell>
        </row>
        <row r="7021">
          <cell r="A7021" t="str">
            <v/>
          </cell>
          <cell r="B7021">
            <v>0</v>
          </cell>
        </row>
        <row r="7022">
          <cell r="A7022" t="str">
            <v/>
          </cell>
          <cell r="B7022">
            <v>0</v>
          </cell>
        </row>
        <row r="7023">
          <cell r="A7023" t="str">
            <v/>
          </cell>
          <cell r="B7023">
            <v>0</v>
          </cell>
        </row>
        <row r="7024">
          <cell r="A7024" t="str">
            <v/>
          </cell>
          <cell r="B7024">
            <v>0</v>
          </cell>
        </row>
        <row r="7025">
          <cell r="A7025" t="str">
            <v/>
          </cell>
          <cell r="B7025">
            <v>0</v>
          </cell>
        </row>
        <row r="7026">
          <cell r="A7026" t="str">
            <v/>
          </cell>
          <cell r="B7026">
            <v>0</v>
          </cell>
        </row>
        <row r="7027">
          <cell r="A7027" t="str">
            <v/>
          </cell>
          <cell r="B7027">
            <v>0</v>
          </cell>
        </row>
        <row r="7028">
          <cell r="A7028" t="str">
            <v/>
          </cell>
          <cell r="B7028">
            <v>0</v>
          </cell>
        </row>
        <row r="7029">
          <cell r="A7029" t="str">
            <v/>
          </cell>
          <cell r="B7029">
            <v>0</v>
          </cell>
        </row>
        <row r="7030">
          <cell r="A7030" t="str">
            <v/>
          </cell>
          <cell r="B7030">
            <v>0</v>
          </cell>
        </row>
        <row r="7031">
          <cell r="A7031" t="str">
            <v/>
          </cell>
          <cell r="B7031">
            <v>0</v>
          </cell>
        </row>
        <row r="7032">
          <cell r="A7032" t="str">
            <v/>
          </cell>
          <cell r="B7032">
            <v>0</v>
          </cell>
        </row>
        <row r="7033">
          <cell r="A7033" t="str">
            <v/>
          </cell>
          <cell r="B7033">
            <v>0</v>
          </cell>
        </row>
        <row r="7034">
          <cell r="A7034" t="str">
            <v/>
          </cell>
          <cell r="B7034">
            <v>0</v>
          </cell>
        </row>
        <row r="7035">
          <cell r="A7035" t="str">
            <v/>
          </cell>
          <cell r="B7035">
            <v>0</v>
          </cell>
        </row>
        <row r="7036">
          <cell r="A7036" t="str">
            <v/>
          </cell>
          <cell r="B7036">
            <v>0</v>
          </cell>
        </row>
        <row r="7037">
          <cell r="A7037" t="str">
            <v/>
          </cell>
          <cell r="B7037">
            <v>0</v>
          </cell>
        </row>
        <row r="7038">
          <cell r="A7038" t="str">
            <v/>
          </cell>
          <cell r="B7038">
            <v>0</v>
          </cell>
        </row>
        <row r="7039">
          <cell r="A7039" t="str">
            <v/>
          </cell>
          <cell r="B7039">
            <v>0</v>
          </cell>
        </row>
        <row r="7040">
          <cell r="A7040" t="str">
            <v/>
          </cell>
          <cell r="B7040">
            <v>0</v>
          </cell>
        </row>
        <row r="7041">
          <cell r="A7041" t="str">
            <v/>
          </cell>
          <cell r="B7041">
            <v>0</v>
          </cell>
        </row>
        <row r="7042">
          <cell r="A7042" t="str">
            <v/>
          </cell>
          <cell r="B7042">
            <v>0</v>
          </cell>
        </row>
        <row r="7043">
          <cell r="A7043" t="str">
            <v/>
          </cell>
          <cell r="B7043">
            <v>0</v>
          </cell>
        </row>
        <row r="7044">
          <cell r="A7044" t="str">
            <v/>
          </cell>
          <cell r="B7044">
            <v>0</v>
          </cell>
        </row>
        <row r="7045">
          <cell r="A7045" t="str">
            <v/>
          </cell>
          <cell r="B7045">
            <v>0</v>
          </cell>
        </row>
        <row r="7046">
          <cell r="A7046" t="str">
            <v/>
          </cell>
          <cell r="B7046">
            <v>0</v>
          </cell>
        </row>
        <row r="7047">
          <cell r="A7047" t="str">
            <v/>
          </cell>
          <cell r="B7047">
            <v>0</v>
          </cell>
        </row>
        <row r="7048">
          <cell r="A7048" t="str">
            <v/>
          </cell>
          <cell r="B7048">
            <v>0</v>
          </cell>
        </row>
        <row r="7049">
          <cell r="A7049" t="str">
            <v/>
          </cell>
          <cell r="B7049">
            <v>0</v>
          </cell>
        </row>
        <row r="7050">
          <cell r="A7050" t="str">
            <v/>
          </cell>
          <cell r="B7050">
            <v>0</v>
          </cell>
        </row>
        <row r="7051">
          <cell r="A7051" t="str">
            <v/>
          </cell>
          <cell r="B7051">
            <v>0</v>
          </cell>
        </row>
        <row r="7052">
          <cell r="A7052" t="str">
            <v/>
          </cell>
          <cell r="B7052">
            <v>0</v>
          </cell>
        </row>
        <row r="7053">
          <cell r="A7053" t="str">
            <v/>
          </cell>
          <cell r="B7053">
            <v>0</v>
          </cell>
        </row>
        <row r="7054">
          <cell r="A7054" t="str">
            <v/>
          </cell>
          <cell r="B7054">
            <v>0</v>
          </cell>
        </row>
        <row r="7055">
          <cell r="A7055" t="str">
            <v/>
          </cell>
          <cell r="B7055">
            <v>0</v>
          </cell>
        </row>
        <row r="7056">
          <cell r="A7056" t="str">
            <v/>
          </cell>
          <cell r="B7056">
            <v>0</v>
          </cell>
        </row>
        <row r="7057">
          <cell r="A7057" t="str">
            <v/>
          </cell>
          <cell r="B7057">
            <v>0</v>
          </cell>
        </row>
        <row r="7058">
          <cell r="A7058" t="str">
            <v/>
          </cell>
          <cell r="B7058">
            <v>0</v>
          </cell>
        </row>
        <row r="7059">
          <cell r="A7059" t="str">
            <v/>
          </cell>
          <cell r="B7059">
            <v>0</v>
          </cell>
        </row>
        <row r="7060">
          <cell r="A7060" t="str">
            <v/>
          </cell>
          <cell r="B7060">
            <v>0</v>
          </cell>
        </row>
        <row r="7061">
          <cell r="A7061" t="str">
            <v/>
          </cell>
          <cell r="B7061">
            <v>0</v>
          </cell>
        </row>
        <row r="7062">
          <cell r="A7062" t="str">
            <v/>
          </cell>
          <cell r="B7062">
            <v>0</v>
          </cell>
        </row>
        <row r="7063">
          <cell r="A7063" t="str">
            <v/>
          </cell>
          <cell r="B7063">
            <v>0</v>
          </cell>
        </row>
        <row r="7064">
          <cell r="A7064" t="str">
            <v/>
          </cell>
          <cell r="B7064">
            <v>0</v>
          </cell>
        </row>
        <row r="7065">
          <cell r="A7065" t="str">
            <v/>
          </cell>
          <cell r="B7065">
            <v>0</v>
          </cell>
        </row>
        <row r="7066">
          <cell r="A7066" t="str">
            <v/>
          </cell>
          <cell r="B7066">
            <v>0</v>
          </cell>
        </row>
        <row r="7067">
          <cell r="A7067" t="str">
            <v/>
          </cell>
          <cell r="B7067">
            <v>0</v>
          </cell>
        </row>
        <row r="7068">
          <cell r="A7068" t="str">
            <v/>
          </cell>
          <cell r="B7068">
            <v>0</v>
          </cell>
        </row>
        <row r="7069">
          <cell r="A7069" t="str">
            <v/>
          </cell>
          <cell r="B7069">
            <v>0</v>
          </cell>
        </row>
        <row r="7070">
          <cell r="A7070" t="str">
            <v/>
          </cell>
          <cell r="B7070">
            <v>0</v>
          </cell>
        </row>
        <row r="7071">
          <cell r="A7071" t="str">
            <v/>
          </cell>
          <cell r="B7071">
            <v>0</v>
          </cell>
        </row>
        <row r="7072">
          <cell r="A7072" t="str">
            <v/>
          </cell>
          <cell r="B7072">
            <v>0</v>
          </cell>
        </row>
        <row r="7073">
          <cell r="A7073" t="str">
            <v/>
          </cell>
          <cell r="B7073">
            <v>0</v>
          </cell>
        </row>
        <row r="7074">
          <cell r="A7074" t="str">
            <v/>
          </cell>
          <cell r="B7074">
            <v>0</v>
          </cell>
        </row>
        <row r="7075">
          <cell r="A7075" t="str">
            <v/>
          </cell>
          <cell r="B7075">
            <v>0</v>
          </cell>
        </row>
        <row r="7076">
          <cell r="A7076" t="str">
            <v/>
          </cell>
          <cell r="B7076">
            <v>0</v>
          </cell>
        </row>
        <row r="7077">
          <cell r="A7077" t="str">
            <v/>
          </cell>
          <cell r="B7077">
            <v>0</v>
          </cell>
        </row>
        <row r="7078">
          <cell r="A7078" t="str">
            <v/>
          </cell>
          <cell r="B7078">
            <v>0</v>
          </cell>
        </row>
        <row r="7079">
          <cell r="A7079" t="str">
            <v/>
          </cell>
          <cell r="B7079">
            <v>0</v>
          </cell>
        </row>
        <row r="7080">
          <cell r="A7080" t="str">
            <v/>
          </cell>
          <cell r="B7080">
            <v>0</v>
          </cell>
        </row>
        <row r="7081">
          <cell r="A7081" t="str">
            <v/>
          </cell>
          <cell r="B7081">
            <v>0</v>
          </cell>
        </row>
        <row r="7082">
          <cell r="A7082" t="str">
            <v/>
          </cell>
          <cell r="B7082">
            <v>0</v>
          </cell>
        </row>
        <row r="7083">
          <cell r="A7083" t="str">
            <v/>
          </cell>
          <cell r="B7083">
            <v>0</v>
          </cell>
        </row>
        <row r="7084">
          <cell r="A7084" t="str">
            <v/>
          </cell>
          <cell r="B7084">
            <v>0</v>
          </cell>
        </row>
        <row r="7085">
          <cell r="A7085" t="str">
            <v/>
          </cell>
          <cell r="B7085">
            <v>0</v>
          </cell>
        </row>
        <row r="7086">
          <cell r="A7086" t="str">
            <v/>
          </cell>
          <cell r="B7086">
            <v>0</v>
          </cell>
        </row>
        <row r="7087">
          <cell r="A7087" t="str">
            <v/>
          </cell>
          <cell r="B7087">
            <v>0</v>
          </cell>
        </row>
        <row r="7088">
          <cell r="A7088" t="str">
            <v/>
          </cell>
          <cell r="B7088">
            <v>0</v>
          </cell>
        </row>
        <row r="7089">
          <cell r="A7089" t="str">
            <v/>
          </cell>
          <cell r="B7089">
            <v>0</v>
          </cell>
        </row>
        <row r="7090">
          <cell r="A7090" t="str">
            <v/>
          </cell>
          <cell r="B7090">
            <v>0</v>
          </cell>
        </row>
        <row r="7091">
          <cell r="A7091" t="str">
            <v/>
          </cell>
          <cell r="B7091">
            <v>0</v>
          </cell>
        </row>
        <row r="7092">
          <cell r="A7092" t="str">
            <v/>
          </cell>
          <cell r="B7092">
            <v>0</v>
          </cell>
        </row>
        <row r="7093">
          <cell r="A7093" t="str">
            <v/>
          </cell>
          <cell r="B7093">
            <v>0</v>
          </cell>
        </row>
        <row r="7094">
          <cell r="A7094" t="str">
            <v/>
          </cell>
          <cell r="B7094">
            <v>0</v>
          </cell>
        </row>
        <row r="7095">
          <cell r="A7095" t="str">
            <v/>
          </cell>
          <cell r="B7095">
            <v>0</v>
          </cell>
        </row>
        <row r="7096">
          <cell r="A7096" t="str">
            <v/>
          </cell>
          <cell r="B7096">
            <v>0</v>
          </cell>
        </row>
        <row r="7097">
          <cell r="A7097" t="str">
            <v/>
          </cell>
          <cell r="B7097">
            <v>0</v>
          </cell>
        </row>
        <row r="7098">
          <cell r="A7098" t="str">
            <v/>
          </cell>
          <cell r="B7098">
            <v>0</v>
          </cell>
        </row>
        <row r="7099">
          <cell r="A7099" t="str">
            <v/>
          </cell>
          <cell r="B7099">
            <v>0</v>
          </cell>
        </row>
        <row r="7100">
          <cell r="A7100" t="str">
            <v/>
          </cell>
          <cell r="B7100">
            <v>0</v>
          </cell>
        </row>
        <row r="7101">
          <cell r="A7101" t="str">
            <v/>
          </cell>
          <cell r="B7101">
            <v>0</v>
          </cell>
        </row>
        <row r="7102">
          <cell r="A7102" t="str">
            <v/>
          </cell>
          <cell r="B7102">
            <v>0</v>
          </cell>
        </row>
        <row r="7103">
          <cell r="A7103" t="str">
            <v/>
          </cell>
          <cell r="B7103">
            <v>0</v>
          </cell>
        </row>
        <row r="7104">
          <cell r="A7104" t="str">
            <v/>
          </cell>
          <cell r="B7104">
            <v>0</v>
          </cell>
        </row>
        <row r="7105">
          <cell r="A7105" t="str">
            <v/>
          </cell>
          <cell r="B7105">
            <v>0</v>
          </cell>
        </row>
        <row r="7106">
          <cell r="A7106" t="str">
            <v/>
          </cell>
          <cell r="B7106">
            <v>0</v>
          </cell>
        </row>
        <row r="7107">
          <cell r="A7107" t="str">
            <v/>
          </cell>
          <cell r="B7107">
            <v>0</v>
          </cell>
        </row>
        <row r="7108">
          <cell r="A7108" t="str">
            <v/>
          </cell>
          <cell r="B7108">
            <v>0</v>
          </cell>
        </row>
        <row r="7109">
          <cell r="A7109" t="str">
            <v/>
          </cell>
          <cell r="B7109">
            <v>0</v>
          </cell>
        </row>
        <row r="7110">
          <cell r="A7110" t="str">
            <v/>
          </cell>
          <cell r="B7110">
            <v>0</v>
          </cell>
        </row>
        <row r="7111">
          <cell r="A7111" t="str">
            <v/>
          </cell>
          <cell r="B7111">
            <v>0</v>
          </cell>
        </row>
        <row r="7112">
          <cell r="A7112" t="str">
            <v/>
          </cell>
          <cell r="B7112">
            <v>0</v>
          </cell>
        </row>
        <row r="7113">
          <cell r="A7113" t="str">
            <v/>
          </cell>
          <cell r="B7113">
            <v>0</v>
          </cell>
        </row>
        <row r="7114">
          <cell r="A7114" t="str">
            <v/>
          </cell>
          <cell r="B7114">
            <v>0</v>
          </cell>
        </row>
        <row r="7115">
          <cell r="A7115" t="str">
            <v/>
          </cell>
          <cell r="B7115">
            <v>0</v>
          </cell>
        </row>
        <row r="7116">
          <cell r="A7116" t="str">
            <v/>
          </cell>
          <cell r="B7116">
            <v>0</v>
          </cell>
        </row>
        <row r="7117">
          <cell r="A7117" t="str">
            <v/>
          </cell>
          <cell r="B7117">
            <v>0</v>
          </cell>
        </row>
        <row r="7118">
          <cell r="A7118" t="str">
            <v/>
          </cell>
          <cell r="B7118">
            <v>0</v>
          </cell>
        </row>
        <row r="7119">
          <cell r="A7119" t="str">
            <v/>
          </cell>
          <cell r="B7119">
            <v>0</v>
          </cell>
        </row>
        <row r="7120">
          <cell r="A7120" t="str">
            <v/>
          </cell>
          <cell r="B7120">
            <v>0</v>
          </cell>
        </row>
        <row r="7121">
          <cell r="A7121" t="str">
            <v/>
          </cell>
          <cell r="B7121">
            <v>0</v>
          </cell>
        </row>
        <row r="7122">
          <cell r="A7122" t="str">
            <v/>
          </cell>
          <cell r="B7122">
            <v>0</v>
          </cell>
        </row>
        <row r="7123">
          <cell r="A7123" t="str">
            <v/>
          </cell>
          <cell r="B7123">
            <v>0</v>
          </cell>
        </row>
        <row r="7124">
          <cell r="A7124" t="str">
            <v/>
          </cell>
          <cell r="B7124">
            <v>0</v>
          </cell>
        </row>
        <row r="7125">
          <cell r="A7125" t="str">
            <v/>
          </cell>
          <cell r="B7125">
            <v>0</v>
          </cell>
        </row>
        <row r="7126">
          <cell r="A7126" t="str">
            <v/>
          </cell>
          <cell r="B7126">
            <v>0</v>
          </cell>
        </row>
        <row r="7127">
          <cell r="A7127" t="str">
            <v/>
          </cell>
          <cell r="B7127">
            <v>0</v>
          </cell>
        </row>
        <row r="7128">
          <cell r="A7128" t="str">
            <v/>
          </cell>
          <cell r="B7128">
            <v>0</v>
          </cell>
        </row>
        <row r="7129">
          <cell r="A7129" t="str">
            <v/>
          </cell>
          <cell r="B7129">
            <v>0</v>
          </cell>
        </row>
        <row r="7130">
          <cell r="A7130" t="str">
            <v/>
          </cell>
          <cell r="B7130">
            <v>0</v>
          </cell>
        </row>
        <row r="7131">
          <cell r="A7131" t="str">
            <v/>
          </cell>
          <cell r="B7131">
            <v>0</v>
          </cell>
        </row>
        <row r="7132">
          <cell r="A7132" t="str">
            <v/>
          </cell>
          <cell r="B7132">
            <v>0</v>
          </cell>
        </row>
        <row r="7133">
          <cell r="A7133" t="str">
            <v/>
          </cell>
          <cell r="B7133">
            <v>0</v>
          </cell>
        </row>
        <row r="7134">
          <cell r="A7134" t="str">
            <v/>
          </cell>
          <cell r="B7134">
            <v>0</v>
          </cell>
        </row>
        <row r="7135">
          <cell r="A7135" t="str">
            <v/>
          </cell>
          <cell r="B7135">
            <v>0</v>
          </cell>
        </row>
        <row r="7136">
          <cell r="A7136" t="str">
            <v/>
          </cell>
          <cell r="B7136">
            <v>0</v>
          </cell>
        </row>
        <row r="7137">
          <cell r="A7137" t="str">
            <v/>
          </cell>
          <cell r="B7137">
            <v>0</v>
          </cell>
        </row>
        <row r="7138">
          <cell r="A7138" t="str">
            <v/>
          </cell>
          <cell r="B7138">
            <v>0</v>
          </cell>
        </row>
        <row r="7139">
          <cell r="A7139" t="str">
            <v/>
          </cell>
          <cell r="B7139">
            <v>0</v>
          </cell>
        </row>
        <row r="7140">
          <cell r="A7140" t="str">
            <v/>
          </cell>
          <cell r="B7140">
            <v>0</v>
          </cell>
        </row>
        <row r="7141">
          <cell r="A7141" t="str">
            <v/>
          </cell>
          <cell r="B7141">
            <v>0</v>
          </cell>
        </row>
        <row r="7142">
          <cell r="A7142" t="str">
            <v/>
          </cell>
          <cell r="B7142">
            <v>0</v>
          </cell>
        </row>
        <row r="7143">
          <cell r="A7143" t="str">
            <v/>
          </cell>
          <cell r="B7143">
            <v>0</v>
          </cell>
        </row>
        <row r="7144">
          <cell r="A7144" t="str">
            <v/>
          </cell>
          <cell r="B7144">
            <v>0</v>
          </cell>
        </row>
        <row r="7145">
          <cell r="A7145" t="str">
            <v/>
          </cell>
          <cell r="B7145">
            <v>0</v>
          </cell>
        </row>
        <row r="7146">
          <cell r="A7146" t="str">
            <v/>
          </cell>
          <cell r="B7146">
            <v>0</v>
          </cell>
        </row>
        <row r="7147">
          <cell r="A7147" t="str">
            <v/>
          </cell>
          <cell r="B7147">
            <v>0</v>
          </cell>
        </row>
        <row r="7148">
          <cell r="A7148" t="str">
            <v/>
          </cell>
          <cell r="B7148">
            <v>0</v>
          </cell>
        </row>
        <row r="7149">
          <cell r="A7149" t="str">
            <v/>
          </cell>
          <cell r="B7149">
            <v>0</v>
          </cell>
        </row>
        <row r="7150">
          <cell r="A7150" t="str">
            <v/>
          </cell>
          <cell r="B7150">
            <v>0</v>
          </cell>
        </row>
        <row r="7151">
          <cell r="A7151" t="str">
            <v/>
          </cell>
          <cell r="B7151">
            <v>0</v>
          </cell>
        </row>
        <row r="7152">
          <cell r="A7152" t="str">
            <v/>
          </cell>
          <cell r="B7152">
            <v>0</v>
          </cell>
        </row>
        <row r="7153">
          <cell r="A7153" t="str">
            <v/>
          </cell>
          <cell r="B7153">
            <v>0</v>
          </cell>
        </row>
        <row r="7154">
          <cell r="A7154" t="str">
            <v/>
          </cell>
          <cell r="B7154">
            <v>0</v>
          </cell>
        </row>
        <row r="7155">
          <cell r="A7155" t="str">
            <v/>
          </cell>
          <cell r="B7155">
            <v>0</v>
          </cell>
        </row>
        <row r="7156">
          <cell r="A7156" t="str">
            <v/>
          </cell>
          <cell r="B7156">
            <v>0</v>
          </cell>
        </row>
        <row r="7157">
          <cell r="A7157" t="str">
            <v/>
          </cell>
          <cell r="B7157">
            <v>0</v>
          </cell>
        </row>
        <row r="7158">
          <cell r="A7158" t="str">
            <v/>
          </cell>
          <cell r="B7158">
            <v>0</v>
          </cell>
        </row>
        <row r="7159">
          <cell r="A7159" t="str">
            <v/>
          </cell>
          <cell r="B7159">
            <v>0</v>
          </cell>
        </row>
        <row r="7160">
          <cell r="A7160" t="str">
            <v/>
          </cell>
          <cell r="B7160">
            <v>0</v>
          </cell>
        </row>
        <row r="7161">
          <cell r="A7161" t="str">
            <v/>
          </cell>
          <cell r="B7161">
            <v>0</v>
          </cell>
        </row>
        <row r="7162">
          <cell r="A7162" t="str">
            <v/>
          </cell>
          <cell r="B7162">
            <v>0</v>
          </cell>
        </row>
        <row r="7163">
          <cell r="A7163" t="str">
            <v/>
          </cell>
          <cell r="B7163">
            <v>0</v>
          </cell>
        </row>
        <row r="7164">
          <cell r="A7164" t="str">
            <v/>
          </cell>
          <cell r="B7164">
            <v>0</v>
          </cell>
        </row>
        <row r="7165">
          <cell r="A7165" t="str">
            <v/>
          </cell>
          <cell r="B7165">
            <v>0</v>
          </cell>
        </row>
        <row r="7166">
          <cell r="A7166" t="str">
            <v/>
          </cell>
          <cell r="B7166">
            <v>0</v>
          </cell>
        </row>
        <row r="7167">
          <cell r="A7167" t="str">
            <v/>
          </cell>
          <cell r="B7167">
            <v>0</v>
          </cell>
        </row>
        <row r="7168">
          <cell r="A7168" t="str">
            <v/>
          </cell>
          <cell r="B7168">
            <v>0</v>
          </cell>
        </row>
        <row r="7169">
          <cell r="A7169" t="str">
            <v/>
          </cell>
          <cell r="B7169">
            <v>0</v>
          </cell>
        </row>
        <row r="7170">
          <cell r="A7170" t="str">
            <v/>
          </cell>
          <cell r="B7170">
            <v>0</v>
          </cell>
        </row>
        <row r="7171">
          <cell r="A7171" t="str">
            <v/>
          </cell>
          <cell r="B7171">
            <v>0</v>
          </cell>
        </row>
        <row r="7172">
          <cell r="A7172" t="str">
            <v/>
          </cell>
          <cell r="B7172">
            <v>0</v>
          </cell>
        </row>
        <row r="7173">
          <cell r="A7173" t="str">
            <v/>
          </cell>
          <cell r="B7173">
            <v>0</v>
          </cell>
        </row>
        <row r="7174">
          <cell r="A7174" t="str">
            <v/>
          </cell>
          <cell r="B7174">
            <v>0</v>
          </cell>
        </row>
        <row r="7175">
          <cell r="A7175" t="str">
            <v/>
          </cell>
          <cell r="B7175">
            <v>0</v>
          </cell>
        </row>
        <row r="7176">
          <cell r="A7176" t="str">
            <v/>
          </cell>
          <cell r="B7176">
            <v>0</v>
          </cell>
        </row>
        <row r="7177">
          <cell r="A7177" t="str">
            <v/>
          </cell>
          <cell r="B7177">
            <v>0</v>
          </cell>
        </row>
        <row r="7178">
          <cell r="A7178" t="str">
            <v/>
          </cell>
          <cell r="B7178">
            <v>0</v>
          </cell>
        </row>
        <row r="7179">
          <cell r="A7179" t="str">
            <v/>
          </cell>
          <cell r="B7179">
            <v>0</v>
          </cell>
        </row>
        <row r="7180">
          <cell r="A7180" t="str">
            <v/>
          </cell>
          <cell r="B7180">
            <v>0</v>
          </cell>
        </row>
        <row r="7181">
          <cell r="A7181" t="str">
            <v/>
          </cell>
          <cell r="B7181">
            <v>0</v>
          </cell>
        </row>
        <row r="7182">
          <cell r="A7182" t="str">
            <v/>
          </cell>
          <cell r="B7182">
            <v>0</v>
          </cell>
        </row>
        <row r="7183">
          <cell r="A7183" t="str">
            <v/>
          </cell>
          <cell r="B7183">
            <v>0</v>
          </cell>
        </row>
        <row r="7184">
          <cell r="A7184" t="str">
            <v/>
          </cell>
          <cell r="B7184">
            <v>0</v>
          </cell>
        </row>
        <row r="7185">
          <cell r="A7185" t="str">
            <v/>
          </cell>
          <cell r="B7185">
            <v>0</v>
          </cell>
        </row>
        <row r="7186">
          <cell r="A7186" t="str">
            <v/>
          </cell>
          <cell r="B7186">
            <v>0</v>
          </cell>
        </row>
        <row r="7187">
          <cell r="A7187" t="str">
            <v/>
          </cell>
          <cell r="B7187">
            <v>0</v>
          </cell>
        </row>
        <row r="7188">
          <cell r="A7188" t="str">
            <v/>
          </cell>
          <cell r="B7188">
            <v>0</v>
          </cell>
        </row>
        <row r="7189">
          <cell r="A7189" t="str">
            <v/>
          </cell>
          <cell r="B7189">
            <v>0</v>
          </cell>
        </row>
        <row r="7190">
          <cell r="A7190" t="str">
            <v/>
          </cell>
          <cell r="B7190">
            <v>0</v>
          </cell>
        </row>
        <row r="7191">
          <cell r="A7191" t="str">
            <v/>
          </cell>
          <cell r="B7191">
            <v>0</v>
          </cell>
        </row>
        <row r="7192">
          <cell r="A7192" t="str">
            <v/>
          </cell>
          <cell r="B7192">
            <v>0</v>
          </cell>
        </row>
        <row r="7193">
          <cell r="A7193" t="str">
            <v/>
          </cell>
          <cell r="B7193">
            <v>0</v>
          </cell>
        </row>
        <row r="7194">
          <cell r="A7194" t="str">
            <v/>
          </cell>
          <cell r="B7194">
            <v>0</v>
          </cell>
        </row>
        <row r="7195">
          <cell r="A7195" t="str">
            <v/>
          </cell>
          <cell r="B7195">
            <v>0</v>
          </cell>
        </row>
        <row r="7196">
          <cell r="A7196" t="str">
            <v/>
          </cell>
          <cell r="B7196">
            <v>0</v>
          </cell>
        </row>
        <row r="7197">
          <cell r="A7197" t="str">
            <v/>
          </cell>
          <cell r="B7197">
            <v>0</v>
          </cell>
        </row>
        <row r="7198">
          <cell r="A7198" t="str">
            <v/>
          </cell>
          <cell r="B7198">
            <v>0</v>
          </cell>
        </row>
        <row r="7199">
          <cell r="A7199" t="str">
            <v/>
          </cell>
          <cell r="B7199">
            <v>0</v>
          </cell>
        </row>
        <row r="7200">
          <cell r="A7200" t="str">
            <v/>
          </cell>
          <cell r="B7200">
            <v>0</v>
          </cell>
        </row>
        <row r="7201">
          <cell r="A7201" t="str">
            <v/>
          </cell>
          <cell r="B7201">
            <v>0</v>
          </cell>
        </row>
        <row r="7202">
          <cell r="A7202" t="str">
            <v/>
          </cell>
          <cell r="B7202">
            <v>0</v>
          </cell>
        </row>
        <row r="7203">
          <cell r="A7203" t="str">
            <v/>
          </cell>
          <cell r="B7203">
            <v>0</v>
          </cell>
        </row>
        <row r="7204">
          <cell r="A7204" t="str">
            <v/>
          </cell>
          <cell r="B7204">
            <v>0</v>
          </cell>
        </row>
        <row r="7205">
          <cell r="A7205" t="str">
            <v/>
          </cell>
          <cell r="B7205">
            <v>0</v>
          </cell>
        </row>
        <row r="7206">
          <cell r="A7206" t="str">
            <v/>
          </cell>
          <cell r="B7206">
            <v>0</v>
          </cell>
        </row>
        <row r="7207">
          <cell r="A7207" t="str">
            <v/>
          </cell>
          <cell r="B7207">
            <v>0</v>
          </cell>
        </row>
        <row r="7208">
          <cell r="A7208" t="str">
            <v/>
          </cell>
          <cell r="B7208">
            <v>0</v>
          </cell>
        </row>
        <row r="7209">
          <cell r="A7209" t="str">
            <v/>
          </cell>
          <cell r="B7209">
            <v>0</v>
          </cell>
        </row>
        <row r="7210">
          <cell r="A7210" t="str">
            <v/>
          </cell>
          <cell r="B7210">
            <v>0</v>
          </cell>
        </row>
        <row r="7211">
          <cell r="A7211" t="str">
            <v/>
          </cell>
          <cell r="B7211">
            <v>0</v>
          </cell>
        </row>
        <row r="7212">
          <cell r="A7212" t="str">
            <v/>
          </cell>
          <cell r="B7212">
            <v>0</v>
          </cell>
        </row>
        <row r="7213">
          <cell r="A7213" t="str">
            <v/>
          </cell>
          <cell r="B7213">
            <v>0</v>
          </cell>
        </row>
        <row r="7214">
          <cell r="A7214" t="str">
            <v/>
          </cell>
          <cell r="B7214">
            <v>0</v>
          </cell>
        </row>
        <row r="7215">
          <cell r="A7215" t="str">
            <v/>
          </cell>
          <cell r="B7215">
            <v>0</v>
          </cell>
        </row>
        <row r="7216">
          <cell r="A7216" t="str">
            <v/>
          </cell>
          <cell r="B7216">
            <v>0</v>
          </cell>
        </row>
        <row r="7217">
          <cell r="A7217" t="str">
            <v/>
          </cell>
          <cell r="B7217">
            <v>0</v>
          </cell>
        </row>
        <row r="7218">
          <cell r="A7218" t="str">
            <v/>
          </cell>
          <cell r="B7218">
            <v>0</v>
          </cell>
        </row>
        <row r="7219">
          <cell r="A7219" t="str">
            <v/>
          </cell>
          <cell r="B7219">
            <v>0</v>
          </cell>
        </row>
        <row r="7220">
          <cell r="A7220" t="str">
            <v/>
          </cell>
          <cell r="B7220">
            <v>0</v>
          </cell>
        </row>
        <row r="7221">
          <cell r="A7221" t="str">
            <v/>
          </cell>
          <cell r="B7221">
            <v>0</v>
          </cell>
        </row>
        <row r="7222">
          <cell r="A7222" t="str">
            <v/>
          </cell>
          <cell r="B7222">
            <v>0</v>
          </cell>
        </row>
        <row r="7223">
          <cell r="A7223" t="str">
            <v/>
          </cell>
          <cell r="B7223">
            <v>0</v>
          </cell>
        </row>
        <row r="7224">
          <cell r="A7224" t="str">
            <v/>
          </cell>
          <cell r="B7224">
            <v>0</v>
          </cell>
        </row>
        <row r="7225">
          <cell r="A7225" t="str">
            <v/>
          </cell>
          <cell r="B7225">
            <v>0</v>
          </cell>
        </row>
        <row r="7226">
          <cell r="A7226" t="str">
            <v/>
          </cell>
          <cell r="B7226">
            <v>0</v>
          </cell>
        </row>
        <row r="7227">
          <cell r="A7227" t="str">
            <v/>
          </cell>
          <cell r="B7227">
            <v>0</v>
          </cell>
        </row>
        <row r="7228">
          <cell r="A7228" t="str">
            <v/>
          </cell>
          <cell r="B7228">
            <v>0</v>
          </cell>
        </row>
        <row r="7229">
          <cell r="A7229" t="str">
            <v/>
          </cell>
          <cell r="B7229">
            <v>0</v>
          </cell>
        </row>
        <row r="7230">
          <cell r="A7230" t="str">
            <v/>
          </cell>
          <cell r="B7230">
            <v>0</v>
          </cell>
        </row>
        <row r="7231">
          <cell r="A7231" t="str">
            <v/>
          </cell>
          <cell r="B7231">
            <v>0</v>
          </cell>
        </row>
        <row r="7232">
          <cell r="A7232" t="str">
            <v/>
          </cell>
          <cell r="B7232">
            <v>0</v>
          </cell>
        </row>
        <row r="7233">
          <cell r="A7233" t="str">
            <v/>
          </cell>
          <cell r="B7233">
            <v>0</v>
          </cell>
        </row>
        <row r="7234">
          <cell r="A7234" t="str">
            <v/>
          </cell>
          <cell r="B7234">
            <v>0</v>
          </cell>
        </row>
        <row r="7235">
          <cell r="A7235" t="str">
            <v/>
          </cell>
          <cell r="B7235">
            <v>0</v>
          </cell>
        </row>
        <row r="7236">
          <cell r="A7236" t="str">
            <v/>
          </cell>
          <cell r="B7236">
            <v>0</v>
          </cell>
        </row>
        <row r="7237">
          <cell r="A7237" t="str">
            <v/>
          </cell>
          <cell r="B7237">
            <v>0</v>
          </cell>
        </row>
        <row r="7238">
          <cell r="A7238" t="str">
            <v/>
          </cell>
          <cell r="B7238">
            <v>0</v>
          </cell>
        </row>
        <row r="7239">
          <cell r="A7239" t="str">
            <v/>
          </cell>
          <cell r="B7239">
            <v>0</v>
          </cell>
        </row>
        <row r="7240">
          <cell r="A7240" t="str">
            <v/>
          </cell>
          <cell r="B7240">
            <v>0</v>
          </cell>
        </row>
        <row r="7241">
          <cell r="A7241" t="str">
            <v/>
          </cell>
          <cell r="B7241">
            <v>0</v>
          </cell>
        </row>
        <row r="7242">
          <cell r="A7242" t="str">
            <v/>
          </cell>
          <cell r="B7242">
            <v>0</v>
          </cell>
        </row>
        <row r="7243">
          <cell r="A7243" t="str">
            <v/>
          </cell>
          <cell r="B7243">
            <v>0</v>
          </cell>
        </row>
        <row r="7244">
          <cell r="A7244" t="str">
            <v/>
          </cell>
          <cell r="B7244">
            <v>0</v>
          </cell>
        </row>
        <row r="7245">
          <cell r="A7245" t="str">
            <v/>
          </cell>
          <cell r="B7245">
            <v>0</v>
          </cell>
        </row>
        <row r="7246">
          <cell r="A7246" t="str">
            <v/>
          </cell>
          <cell r="B7246">
            <v>0</v>
          </cell>
        </row>
        <row r="7247">
          <cell r="A7247" t="str">
            <v/>
          </cell>
          <cell r="B7247">
            <v>0</v>
          </cell>
        </row>
        <row r="7248">
          <cell r="A7248" t="str">
            <v/>
          </cell>
          <cell r="B7248">
            <v>0</v>
          </cell>
        </row>
        <row r="7249">
          <cell r="A7249" t="str">
            <v/>
          </cell>
          <cell r="B7249">
            <v>0</v>
          </cell>
        </row>
        <row r="7250">
          <cell r="A7250" t="str">
            <v/>
          </cell>
          <cell r="B7250">
            <v>0</v>
          </cell>
        </row>
        <row r="7251">
          <cell r="A7251" t="str">
            <v/>
          </cell>
          <cell r="B7251">
            <v>0</v>
          </cell>
        </row>
        <row r="7252">
          <cell r="A7252" t="str">
            <v/>
          </cell>
          <cell r="B7252">
            <v>0</v>
          </cell>
        </row>
        <row r="7253">
          <cell r="A7253" t="str">
            <v/>
          </cell>
          <cell r="B7253">
            <v>0</v>
          </cell>
        </row>
        <row r="7254">
          <cell r="A7254" t="str">
            <v/>
          </cell>
          <cell r="B7254">
            <v>0</v>
          </cell>
        </row>
        <row r="7255">
          <cell r="A7255" t="str">
            <v/>
          </cell>
          <cell r="B7255">
            <v>0</v>
          </cell>
        </row>
        <row r="7256">
          <cell r="A7256" t="str">
            <v/>
          </cell>
          <cell r="B7256">
            <v>0</v>
          </cell>
        </row>
        <row r="7257">
          <cell r="A7257" t="str">
            <v/>
          </cell>
          <cell r="B7257">
            <v>0</v>
          </cell>
        </row>
        <row r="7258">
          <cell r="A7258" t="str">
            <v/>
          </cell>
          <cell r="B7258">
            <v>0</v>
          </cell>
        </row>
        <row r="7259">
          <cell r="A7259" t="str">
            <v/>
          </cell>
          <cell r="B7259">
            <v>0</v>
          </cell>
        </row>
        <row r="7260">
          <cell r="A7260" t="str">
            <v/>
          </cell>
          <cell r="B7260">
            <v>0</v>
          </cell>
        </row>
        <row r="7261">
          <cell r="A7261" t="str">
            <v/>
          </cell>
          <cell r="B7261">
            <v>0</v>
          </cell>
        </row>
        <row r="7262">
          <cell r="A7262" t="str">
            <v/>
          </cell>
          <cell r="B7262">
            <v>0</v>
          </cell>
        </row>
        <row r="7263">
          <cell r="A7263" t="str">
            <v/>
          </cell>
          <cell r="B7263">
            <v>0</v>
          </cell>
        </row>
        <row r="7264">
          <cell r="A7264" t="str">
            <v/>
          </cell>
          <cell r="B7264">
            <v>0</v>
          </cell>
        </row>
        <row r="7265">
          <cell r="A7265" t="str">
            <v/>
          </cell>
          <cell r="B7265">
            <v>0</v>
          </cell>
        </row>
        <row r="7266">
          <cell r="A7266" t="str">
            <v/>
          </cell>
          <cell r="B7266">
            <v>0</v>
          </cell>
        </row>
        <row r="7267">
          <cell r="A7267" t="str">
            <v/>
          </cell>
          <cell r="B7267">
            <v>0</v>
          </cell>
        </row>
        <row r="7268">
          <cell r="A7268" t="str">
            <v/>
          </cell>
          <cell r="B7268">
            <v>0</v>
          </cell>
        </row>
        <row r="7269">
          <cell r="A7269" t="str">
            <v/>
          </cell>
          <cell r="B7269">
            <v>0</v>
          </cell>
        </row>
        <row r="7270">
          <cell r="A7270" t="str">
            <v/>
          </cell>
          <cell r="B7270">
            <v>0</v>
          </cell>
        </row>
        <row r="7271">
          <cell r="A7271" t="str">
            <v/>
          </cell>
          <cell r="B7271">
            <v>0</v>
          </cell>
        </row>
        <row r="7272">
          <cell r="A7272" t="str">
            <v/>
          </cell>
          <cell r="B7272">
            <v>0</v>
          </cell>
        </row>
        <row r="7273">
          <cell r="A7273" t="str">
            <v/>
          </cell>
          <cell r="B7273">
            <v>0</v>
          </cell>
        </row>
        <row r="7274">
          <cell r="A7274" t="str">
            <v/>
          </cell>
          <cell r="B7274">
            <v>0</v>
          </cell>
        </row>
        <row r="7275">
          <cell r="A7275" t="str">
            <v/>
          </cell>
          <cell r="B7275">
            <v>0</v>
          </cell>
        </row>
        <row r="7276">
          <cell r="A7276" t="str">
            <v/>
          </cell>
          <cell r="B7276">
            <v>0</v>
          </cell>
        </row>
        <row r="7277">
          <cell r="A7277" t="str">
            <v/>
          </cell>
          <cell r="B7277">
            <v>0</v>
          </cell>
        </row>
        <row r="7278">
          <cell r="A7278" t="str">
            <v/>
          </cell>
          <cell r="B7278">
            <v>0</v>
          </cell>
        </row>
        <row r="7279">
          <cell r="A7279" t="str">
            <v/>
          </cell>
          <cell r="B7279">
            <v>0</v>
          </cell>
        </row>
        <row r="7280">
          <cell r="A7280" t="str">
            <v/>
          </cell>
          <cell r="B7280">
            <v>0</v>
          </cell>
        </row>
        <row r="7281">
          <cell r="A7281" t="str">
            <v/>
          </cell>
          <cell r="B7281">
            <v>0</v>
          </cell>
        </row>
        <row r="7282">
          <cell r="A7282" t="str">
            <v/>
          </cell>
          <cell r="B7282">
            <v>0</v>
          </cell>
        </row>
        <row r="7283">
          <cell r="A7283" t="str">
            <v/>
          </cell>
          <cell r="B7283">
            <v>0</v>
          </cell>
        </row>
        <row r="7284">
          <cell r="A7284" t="str">
            <v/>
          </cell>
          <cell r="B7284">
            <v>0</v>
          </cell>
        </row>
        <row r="7285">
          <cell r="A7285" t="str">
            <v/>
          </cell>
          <cell r="B7285">
            <v>0</v>
          </cell>
        </row>
        <row r="7286">
          <cell r="A7286" t="str">
            <v/>
          </cell>
          <cell r="B7286">
            <v>0</v>
          </cell>
        </row>
        <row r="7287">
          <cell r="A7287" t="str">
            <v/>
          </cell>
          <cell r="B7287">
            <v>0</v>
          </cell>
        </row>
        <row r="7288">
          <cell r="A7288" t="str">
            <v/>
          </cell>
          <cell r="B7288">
            <v>0</v>
          </cell>
        </row>
        <row r="7289">
          <cell r="A7289" t="str">
            <v/>
          </cell>
          <cell r="B7289">
            <v>0</v>
          </cell>
        </row>
        <row r="7290">
          <cell r="A7290" t="str">
            <v/>
          </cell>
          <cell r="B7290">
            <v>0</v>
          </cell>
        </row>
        <row r="7291">
          <cell r="A7291" t="str">
            <v/>
          </cell>
          <cell r="B7291">
            <v>0</v>
          </cell>
        </row>
        <row r="7292">
          <cell r="A7292" t="str">
            <v/>
          </cell>
          <cell r="B7292">
            <v>0</v>
          </cell>
        </row>
        <row r="7293">
          <cell r="A7293" t="str">
            <v/>
          </cell>
          <cell r="B7293">
            <v>0</v>
          </cell>
        </row>
        <row r="7294">
          <cell r="A7294" t="str">
            <v/>
          </cell>
          <cell r="B7294">
            <v>0</v>
          </cell>
        </row>
        <row r="7295">
          <cell r="A7295" t="str">
            <v/>
          </cell>
          <cell r="B7295">
            <v>0</v>
          </cell>
        </row>
        <row r="7296">
          <cell r="A7296" t="str">
            <v/>
          </cell>
          <cell r="B7296">
            <v>0</v>
          </cell>
        </row>
        <row r="7297">
          <cell r="A7297" t="str">
            <v/>
          </cell>
          <cell r="B7297">
            <v>0</v>
          </cell>
        </row>
        <row r="7298">
          <cell r="A7298" t="str">
            <v/>
          </cell>
          <cell r="B7298">
            <v>0</v>
          </cell>
        </row>
        <row r="7299">
          <cell r="A7299" t="str">
            <v/>
          </cell>
          <cell r="B7299">
            <v>0</v>
          </cell>
        </row>
        <row r="7300">
          <cell r="A7300" t="str">
            <v/>
          </cell>
          <cell r="B7300">
            <v>0</v>
          </cell>
        </row>
        <row r="7301">
          <cell r="A7301" t="str">
            <v/>
          </cell>
          <cell r="B7301">
            <v>0</v>
          </cell>
        </row>
        <row r="7302">
          <cell r="A7302" t="str">
            <v/>
          </cell>
          <cell r="B7302">
            <v>0</v>
          </cell>
        </row>
        <row r="7303">
          <cell r="A7303" t="str">
            <v/>
          </cell>
          <cell r="B7303">
            <v>0</v>
          </cell>
        </row>
        <row r="7304">
          <cell r="A7304" t="str">
            <v/>
          </cell>
          <cell r="B7304">
            <v>0</v>
          </cell>
        </row>
        <row r="7305">
          <cell r="A7305" t="str">
            <v/>
          </cell>
          <cell r="B7305">
            <v>0</v>
          </cell>
        </row>
        <row r="7306">
          <cell r="A7306" t="str">
            <v/>
          </cell>
          <cell r="B7306">
            <v>0</v>
          </cell>
        </row>
        <row r="7307">
          <cell r="A7307" t="str">
            <v/>
          </cell>
          <cell r="B7307">
            <v>0</v>
          </cell>
        </row>
        <row r="7308">
          <cell r="A7308" t="str">
            <v/>
          </cell>
          <cell r="B7308">
            <v>0</v>
          </cell>
        </row>
        <row r="7309">
          <cell r="A7309" t="str">
            <v/>
          </cell>
          <cell r="B7309">
            <v>0</v>
          </cell>
        </row>
        <row r="7310">
          <cell r="A7310" t="str">
            <v/>
          </cell>
          <cell r="B7310">
            <v>0</v>
          </cell>
        </row>
        <row r="7311">
          <cell r="A7311" t="str">
            <v/>
          </cell>
          <cell r="B7311">
            <v>0</v>
          </cell>
        </row>
        <row r="7312">
          <cell r="A7312" t="str">
            <v/>
          </cell>
          <cell r="B7312">
            <v>0</v>
          </cell>
        </row>
        <row r="7313">
          <cell r="A7313" t="str">
            <v/>
          </cell>
          <cell r="B7313">
            <v>0</v>
          </cell>
        </row>
        <row r="7314">
          <cell r="A7314" t="str">
            <v/>
          </cell>
          <cell r="B7314">
            <v>0</v>
          </cell>
        </row>
        <row r="7315">
          <cell r="A7315" t="str">
            <v/>
          </cell>
          <cell r="B7315">
            <v>0</v>
          </cell>
        </row>
        <row r="7316">
          <cell r="A7316" t="str">
            <v/>
          </cell>
          <cell r="B7316">
            <v>0</v>
          </cell>
        </row>
        <row r="7317">
          <cell r="A7317" t="str">
            <v/>
          </cell>
          <cell r="B7317">
            <v>0</v>
          </cell>
        </row>
        <row r="7318">
          <cell r="A7318" t="str">
            <v/>
          </cell>
          <cell r="B7318">
            <v>0</v>
          </cell>
        </row>
        <row r="7319">
          <cell r="A7319" t="str">
            <v/>
          </cell>
          <cell r="B7319">
            <v>0</v>
          </cell>
        </row>
        <row r="7320">
          <cell r="A7320" t="str">
            <v/>
          </cell>
          <cell r="B7320">
            <v>0</v>
          </cell>
        </row>
        <row r="7321">
          <cell r="A7321" t="str">
            <v/>
          </cell>
          <cell r="B7321">
            <v>0</v>
          </cell>
        </row>
        <row r="7322">
          <cell r="A7322" t="str">
            <v/>
          </cell>
          <cell r="B7322">
            <v>0</v>
          </cell>
        </row>
        <row r="7323">
          <cell r="A7323" t="str">
            <v/>
          </cell>
          <cell r="B7323">
            <v>0</v>
          </cell>
        </row>
        <row r="7324">
          <cell r="A7324" t="str">
            <v/>
          </cell>
          <cell r="B7324">
            <v>0</v>
          </cell>
        </row>
        <row r="7325">
          <cell r="A7325" t="str">
            <v/>
          </cell>
          <cell r="B7325">
            <v>0</v>
          </cell>
        </row>
        <row r="7326">
          <cell r="A7326" t="str">
            <v/>
          </cell>
          <cell r="B7326">
            <v>0</v>
          </cell>
        </row>
        <row r="7327">
          <cell r="A7327" t="str">
            <v/>
          </cell>
          <cell r="B7327">
            <v>0</v>
          </cell>
        </row>
        <row r="7328">
          <cell r="A7328" t="str">
            <v/>
          </cell>
          <cell r="B7328">
            <v>0</v>
          </cell>
        </row>
        <row r="7329">
          <cell r="A7329" t="str">
            <v/>
          </cell>
          <cell r="B7329">
            <v>0</v>
          </cell>
        </row>
        <row r="7330">
          <cell r="A7330" t="str">
            <v/>
          </cell>
          <cell r="B7330">
            <v>0</v>
          </cell>
        </row>
        <row r="7331">
          <cell r="A7331" t="str">
            <v/>
          </cell>
          <cell r="B7331">
            <v>0</v>
          </cell>
        </row>
        <row r="7332">
          <cell r="A7332" t="str">
            <v/>
          </cell>
          <cell r="B7332">
            <v>0</v>
          </cell>
        </row>
        <row r="7333">
          <cell r="A7333" t="str">
            <v/>
          </cell>
          <cell r="B7333">
            <v>0</v>
          </cell>
        </row>
        <row r="7334">
          <cell r="A7334" t="str">
            <v/>
          </cell>
          <cell r="B7334">
            <v>0</v>
          </cell>
        </row>
        <row r="7335">
          <cell r="A7335" t="str">
            <v/>
          </cell>
          <cell r="B7335">
            <v>0</v>
          </cell>
        </row>
        <row r="7336">
          <cell r="A7336" t="str">
            <v/>
          </cell>
          <cell r="B7336">
            <v>0</v>
          </cell>
        </row>
        <row r="7337">
          <cell r="A7337" t="str">
            <v/>
          </cell>
          <cell r="B7337">
            <v>0</v>
          </cell>
        </row>
        <row r="7338">
          <cell r="A7338" t="str">
            <v/>
          </cell>
          <cell r="B7338">
            <v>0</v>
          </cell>
        </row>
        <row r="7339">
          <cell r="A7339" t="str">
            <v/>
          </cell>
          <cell r="B7339">
            <v>0</v>
          </cell>
        </row>
        <row r="7340">
          <cell r="A7340" t="str">
            <v/>
          </cell>
          <cell r="B7340">
            <v>0</v>
          </cell>
        </row>
        <row r="7341">
          <cell r="A7341" t="str">
            <v/>
          </cell>
          <cell r="B7341">
            <v>0</v>
          </cell>
        </row>
        <row r="7342">
          <cell r="A7342" t="str">
            <v/>
          </cell>
          <cell r="B7342">
            <v>0</v>
          </cell>
        </row>
        <row r="7343">
          <cell r="A7343" t="str">
            <v/>
          </cell>
          <cell r="B7343">
            <v>0</v>
          </cell>
        </row>
        <row r="7344">
          <cell r="A7344" t="str">
            <v/>
          </cell>
          <cell r="B7344">
            <v>0</v>
          </cell>
        </row>
        <row r="7345">
          <cell r="A7345" t="str">
            <v/>
          </cell>
          <cell r="B7345">
            <v>0</v>
          </cell>
        </row>
        <row r="7346">
          <cell r="A7346" t="str">
            <v/>
          </cell>
          <cell r="B7346">
            <v>0</v>
          </cell>
        </row>
        <row r="7347">
          <cell r="A7347" t="str">
            <v/>
          </cell>
          <cell r="B7347">
            <v>0</v>
          </cell>
        </row>
        <row r="7348">
          <cell r="A7348" t="str">
            <v/>
          </cell>
          <cell r="B7348">
            <v>0</v>
          </cell>
        </row>
        <row r="7349">
          <cell r="A7349" t="str">
            <v/>
          </cell>
          <cell r="B7349">
            <v>0</v>
          </cell>
        </row>
        <row r="7350">
          <cell r="A7350" t="str">
            <v/>
          </cell>
          <cell r="B7350">
            <v>0</v>
          </cell>
        </row>
        <row r="7351">
          <cell r="A7351" t="str">
            <v/>
          </cell>
          <cell r="B7351">
            <v>0</v>
          </cell>
        </row>
        <row r="7352">
          <cell r="A7352" t="str">
            <v/>
          </cell>
          <cell r="B7352">
            <v>0</v>
          </cell>
        </row>
        <row r="7353">
          <cell r="A7353" t="str">
            <v/>
          </cell>
          <cell r="B7353">
            <v>0</v>
          </cell>
        </row>
        <row r="7354">
          <cell r="A7354" t="str">
            <v/>
          </cell>
          <cell r="B7354">
            <v>0</v>
          </cell>
        </row>
        <row r="7355">
          <cell r="A7355" t="str">
            <v/>
          </cell>
          <cell r="B7355">
            <v>0</v>
          </cell>
        </row>
        <row r="7356">
          <cell r="A7356" t="str">
            <v/>
          </cell>
          <cell r="B7356">
            <v>0</v>
          </cell>
        </row>
        <row r="7357">
          <cell r="A7357" t="str">
            <v/>
          </cell>
          <cell r="B7357">
            <v>0</v>
          </cell>
        </row>
        <row r="7358">
          <cell r="A7358" t="str">
            <v/>
          </cell>
          <cell r="B7358">
            <v>0</v>
          </cell>
        </row>
        <row r="7359">
          <cell r="A7359" t="str">
            <v/>
          </cell>
          <cell r="B7359">
            <v>0</v>
          </cell>
        </row>
        <row r="7360">
          <cell r="A7360" t="str">
            <v/>
          </cell>
          <cell r="B7360">
            <v>0</v>
          </cell>
        </row>
        <row r="7361">
          <cell r="A7361" t="str">
            <v/>
          </cell>
          <cell r="B7361">
            <v>0</v>
          </cell>
        </row>
        <row r="7362">
          <cell r="A7362" t="str">
            <v/>
          </cell>
          <cell r="B7362">
            <v>0</v>
          </cell>
        </row>
        <row r="7363">
          <cell r="A7363" t="str">
            <v/>
          </cell>
          <cell r="B7363">
            <v>0</v>
          </cell>
        </row>
        <row r="7364">
          <cell r="A7364" t="str">
            <v/>
          </cell>
          <cell r="B7364">
            <v>0</v>
          </cell>
        </row>
        <row r="7365">
          <cell r="A7365" t="str">
            <v/>
          </cell>
          <cell r="B7365">
            <v>0</v>
          </cell>
        </row>
        <row r="7366">
          <cell r="A7366" t="str">
            <v/>
          </cell>
          <cell r="B7366">
            <v>0</v>
          </cell>
        </row>
        <row r="7367">
          <cell r="A7367" t="str">
            <v/>
          </cell>
          <cell r="B7367">
            <v>0</v>
          </cell>
        </row>
        <row r="7368">
          <cell r="A7368" t="str">
            <v/>
          </cell>
          <cell r="B7368">
            <v>0</v>
          </cell>
        </row>
        <row r="7369">
          <cell r="A7369" t="str">
            <v/>
          </cell>
          <cell r="B7369">
            <v>0</v>
          </cell>
        </row>
        <row r="7370">
          <cell r="A7370" t="str">
            <v/>
          </cell>
          <cell r="B7370">
            <v>0</v>
          </cell>
        </row>
        <row r="7371">
          <cell r="A7371" t="str">
            <v/>
          </cell>
          <cell r="B7371">
            <v>0</v>
          </cell>
        </row>
        <row r="7372">
          <cell r="A7372" t="str">
            <v/>
          </cell>
          <cell r="B7372">
            <v>0</v>
          </cell>
        </row>
        <row r="7373">
          <cell r="A7373" t="str">
            <v/>
          </cell>
          <cell r="B7373">
            <v>0</v>
          </cell>
        </row>
        <row r="7374">
          <cell r="A7374" t="str">
            <v/>
          </cell>
          <cell r="B7374">
            <v>0</v>
          </cell>
        </row>
        <row r="7375">
          <cell r="A7375" t="str">
            <v/>
          </cell>
          <cell r="B7375">
            <v>0</v>
          </cell>
        </row>
        <row r="7376">
          <cell r="A7376" t="str">
            <v/>
          </cell>
          <cell r="B7376">
            <v>0</v>
          </cell>
        </row>
        <row r="7377">
          <cell r="A7377" t="str">
            <v/>
          </cell>
          <cell r="B7377">
            <v>0</v>
          </cell>
        </row>
        <row r="7378">
          <cell r="A7378" t="str">
            <v/>
          </cell>
          <cell r="B7378">
            <v>0</v>
          </cell>
        </row>
        <row r="7379">
          <cell r="A7379" t="str">
            <v/>
          </cell>
          <cell r="B7379">
            <v>0</v>
          </cell>
        </row>
        <row r="7380">
          <cell r="A7380" t="str">
            <v/>
          </cell>
          <cell r="B7380">
            <v>0</v>
          </cell>
        </row>
        <row r="7381">
          <cell r="A7381" t="str">
            <v/>
          </cell>
          <cell r="B7381">
            <v>0</v>
          </cell>
        </row>
        <row r="7382">
          <cell r="A7382" t="str">
            <v/>
          </cell>
          <cell r="B7382">
            <v>0</v>
          </cell>
        </row>
        <row r="7383">
          <cell r="A7383" t="str">
            <v/>
          </cell>
          <cell r="B7383">
            <v>0</v>
          </cell>
        </row>
        <row r="7384">
          <cell r="A7384" t="str">
            <v/>
          </cell>
          <cell r="B7384">
            <v>0</v>
          </cell>
        </row>
        <row r="7385">
          <cell r="A7385" t="str">
            <v/>
          </cell>
          <cell r="B7385">
            <v>0</v>
          </cell>
        </row>
        <row r="7386">
          <cell r="A7386" t="str">
            <v/>
          </cell>
          <cell r="B7386">
            <v>0</v>
          </cell>
        </row>
        <row r="7387">
          <cell r="A7387" t="str">
            <v/>
          </cell>
          <cell r="B7387">
            <v>0</v>
          </cell>
        </row>
        <row r="7388">
          <cell r="A7388" t="str">
            <v/>
          </cell>
          <cell r="B7388">
            <v>0</v>
          </cell>
        </row>
        <row r="7389">
          <cell r="A7389" t="str">
            <v/>
          </cell>
          <cell r="B7389">
            <v>0</v>
          </cell>
        </row>
        <row r="7390">
          <cell r="A7390" t="str">
            <v/>
          </cell>
          <cell r="B7390">
            <v>0</v>
          </cell>
        </row>
        <row r="7391">
          <cell r="A7391" t="str">
            <v/>
          </cell>
          <cell r="B7391">
            <v>0</v>
          </cell>
        </row>
        <row r="7392">
          <cell r="A7392" t="str">
            <v/>
          </cell>
          <cell r="B7392">
            <v>0</v>
          </cell>
        </row>
        <row r="7393">
          <cell r="A7393" t="str">
            <v/>
          </cell>
          <cell r="B7393">
            <v>0</v>
          </cell>
        </row>
        <row r="7394">
          <cell r="A7394" t="str">
            <v/>
          </cell>
          <cell r="B7394">
            <v>0</v>
          </cell>
        </row>
        <row r="7395">
          <cell r="A7395" t="str">
            <v/>
          </cell>
          <cell r="B7395">
            <v>0</v>
          </cell>
        </row>
        <row r="7396">
          <cell r="A7396" t="str">
            <v/>
          </cell>
          <cell r="B7396">
            <v>0</v>
          </cell>
        </row>
        <row r="7397">
          <cell r="A7397" t="str">
            <v/>
          </cell>
          <cell r="B7397">
            <v>0</v>
          </cell>
        </row>
        <row r="7398">
          <cell r="A7398" t="str">
            <v/>
          </cell>
          <cell r="B7398">
            <v>0</v>
          </cell>
        </row>
        <row r="7399">
          <cell r="A7399" t="str">
            <v/>
          </cell>
          <cell r="B7399">
            <v>0</v>
          </cell>
        </row>
        <row r="7400">
          <cell r="A7400" t="str">
            <v/>
          </cell>
          <cell r="B7400">
            <v>0</v>
          </cell>
        </row>
        <row r="7401">
          <cell r="A7401" t="str">
            <v/>
          </cell>
          <cell r="B7401">
            <v>0</v>
          </cell>
        </row>
        <row r="7402">
          <cell r="A7402" t="str">
            <v/>
          </cell>
          <cell r="B7402">
            <v>0</v>
          </cell>
        </row>
        <row r="7403">
          <cell r="A7403" t="str">
            <v/>
          </cell>
          <cell r="B7403">
            <v>0</v>
          </cell>
        </row>
        <row r="7404">
          <cell r="A7404" t="str">
            <v/>
          </cell>
          <cell r="B7404">
            <v>0</v>
          </cell>
        </row>
        <row r="7405">
          <cell r="A7405" t="str">
            <v/>
          </cell>
          <cell r="B7405">
            <v>0</v>
          </cell>
        </row>
        <row r="7406">
          <cell r="A7406" t="str">
            <v/>
          </cell>
          <cell r="B7406">
            <v>0</v>
          </cell>
        </row>
        <row r="7407">
          <cell r="A7407" t="str">
            <v/>
          </cell>
          <cell r="B7407">
            <v>0</v>
          </cell>
        </row>
        <row r="7408">
          <cell r="A7408" t="str">
            <v/>
          </cell>
          <cell r="B7408">
            <v>0</v>
          </cell>
        </row>
        <row r="7409">
          <cell r="A7409" t="str">
            <v/>
          </cell>
          <cell r="B7409">
            <v>0</v>
          </cell>
        </row>
        <row r="7410">
          <cell r="A7410" t="str">
            <v/>
          </cell>
          <cell r="B7410">
            <v>0</v>
          </cell>
        </row>
        <row r="7411">
          <cell r="A7411" t="str">
            <v/>
          </cell>
          <cell r="B7411">
            <v>0</v>
          </cell>
        </row>
        <row r="7412">
          <cell r="A7412" t="str">
            <v/>
          </cell>
          <cell r="B7412">
            <v>0</v>
          </cell>
        </row>
        <row r="7413">
          <cell r="A7413" t="str">
            <v/>
          </cell>
          <cell r="B7413">
            <v>0</v>
          </cell>
        </row>
        <row r="7414">
          <cell r="A7414" t="str">
            <v/>
          </cell>
          <cell r="B7414">
            <v>0</v>
          </cell>
        </row>
        <row r="7415">
          <cell r="A7415" t="str">
            <v/>
          </cell>
          <cell r="B7415">
            <v>0</v>
          </cell>
        </row>
        <row r="7416">
          <cell r="A7416" t="str">
            <v/>
          </cell>
          <cell r="B7416">
            <v>0</v>
          </cell>
        </row>
        <row r="7417">
          <cell r="A7417" t="str">
            <v/>
          </cell>
          <cell r="B7417">
            <v>0</v>
          </cell>
        </row>
        <row r="7418">
          <cell r="A7418" t="str">
            <v/>
          </cell>
          <cell r="B7418">
            <v>0</v>
          </cell>
        </row>
        <row r="7419">
          <cell r="A7419" t="str">
            <v/>
          </cell>
          <cell r="B7419">
            <v>0</v>
          </cell>
        </row>
        <row r="7420">
          <cell r="A7420" t="str">
            <v/>
          </cell>
          <cell r="B7420">
            <v>0</v>
          </cell>
        </row>
        <row r="7421">
          <cell r="A7421" t="str">
            <v/>
          </cell>
          <cell r="B7421">
            <v>0</v>
          </cell>
        </row>
        <row r="7422">
          <cell r="A7422" t="str">
            <v/>
          </cell>
          <cell r="B7422">
            <v>0</v>
          </cell>
        </row>
        <row r="7423">
          <cell r="A7423" t="str">
            <v/>
          </cell>
          <cell r="B7423">
            <v>0</v>
          </cell>
        </row>
        <row r="7424">
          <cell r="A7424" t="str">
            <v/>
          </cell>
          <cell r="B7424">
            <v>0</v>
          </cell>
        </row>
        <row r="7425">
          <cell r="A7425" t="str">
            <v/>
          </cell>
          <cell r="B7425">
            <v>0</v>
          </cell>
        </row>
        <row r="7426">
          <cell r="A7426" t="str">
            <v/>
          </cell>
          <cell r="B7426">
            <v>0</v>
          </cell>
        </row>
        <row r="7427">
          <cell r="A7427" t="str">
            <v/>
          </cell>
          <cell r="B7427">
            <v>0</v>
          </cell>
        </row>
        <row r="7428">
          <cell r="A7428" t="str">
            <v/>
          </cell>
          <cell r="B7428">
            <v>0</v>
          </cell>
        </row>
        <row r="7429">
          <cell r="A7429" t="str">
            <v/>
          </cell>
          <cell r="B7429">
            <v>0</v>
          </cell>
        </row>
        <row r="7430">
          <cell r="A7430" t="str">
            <v/>
          </cell>
          <cell r="B7430">
            <v>0</v>
          </cell>
        </row>
        <row r="7431">
          <cell r="A7431" t="str">
            <v/>
          </cell>
          <cell r="B7431">
            <v>0</v>
          </cell>
        </row>
        <row r="7432">
          <cell r="A7432" t="str">
            <v/>
          </cell>
          <cell r="B7432">
            <v>0</v>
          </cell>
        </row>
        <row r="7433">
          <cell r="A7433" t="str">
            <v/>
          </cell>
          <cell r="B7433">
            <v>0</v>
          </cell>
        </row>
        <row r="7434">
          <cell r="A7434" t="str">
            <v/>
          </cell>
          <cell r="B7434">
            <v>0</v>
          </cell>
        </row>
        <row r="7435">
          <cell r="A7435" t="str">
            <v/>
          </cell>
          <cell r="B7435">
            <v>0</v>
          </cell>
        </row>
        <row r="7436">
          <cell r="A7436" t="str">
            <v/>
          </cell>
          <cell r="B7436">
            <v>0</v>
          </cell>
        </row>
        <row r="7437">
          <cell r="A7437" t="str">
            <v/>
          </cell>
          <cell r="B7437">
            <v>0</v>
          </cell>
        </row>
        <row r="7438">
          <cell r="A7438" t="str">
            <v/>
          </cell>
          <cell r="B7438">
            <v>0</v>
          </cell>
        </row>
        <row r="7439">
          <cell r="A7439" t="str">
            <v/>
          </cell>
          <cell r="B7439">
            <v>0</v>
          </cell>
        </row>
        <row r="7440">
          <cell r="A7440" t="str">
            <v/>
          </cell>
          <cell r="B7440">
            <v>0</v>
          </cell>
        </row>
        <row r="7441">
          <cell r="A7441" t="str">
            <v/>
          </cell>
          <cell r="B7441">
            <v>0</v>
          </cell>
        </row>
        <row r="7442">
          <cell r="A7442" t="str">
            <v/>
          </cell>
          <cell r="B7442">
            <v>0</v>
          </cell>
        </row>
        <row r="7443">
          <cell r="A7443" t="str">
            <v/>
          </cell>
          <cell r="B7443">
            <v>0</v>
          </cell>
        </row>
        <row r="7444">
          <cell r="A7444" t="str">
            <v/>
          </cell>
          <cell r="B7444">
            <v>0</v>
          </cell>
        </row>
        <row r="7445">
          <cell r="A7445" t="str">
            <v/>
          </cell>
          <cell r="B7445">
            <v>0</v>
          </cell>
        </row>
        <row r="7446">
          <cell r="A7446" t="str">
            <v/>
          </cell>
          <cell r="B7446">
            <v>0</v>
          </cell>
        </row>
        <row r="7447">
          <cell r="A7447" t="str">
            <v/>
          </cell>
          <cell r="B7447">
            <v>0</v>
          </cell>
        </row>
        <row r="7448">
          <cell r="A7448" t="str">
            <v/>
          </cell>
          <cell r="B7448">
            <v>0</v>
          </cell>
        </row>
        <row r="7449">
          <cell r="A7449" t="str">
            <v/>
          </cell>
          <cell r="B7449">
            <v>0</v>
          </cell>
        </row>
        <row r="7450">
          <cell r="A7450" t="str">
            <v/>
          </cell>
          <cell r="B7450">
            <v>0</v>
          </cell>
        </row>
        <row r="7451">
          <cell r="A7451" t="str">
            <v/>
          </cell>
          <cell r="B7451">
            <v>0</v>
          </cell>
        </row>
        <row r="7452">
          <cell r="A7452" t="str">
            <v/>
          </cell>
          <cell r="B7452">
            <v>0</v>
          </cell>
        </row>
        <row r="7453">
          <cell r="A7453" t="str">
            <v/>
          </cell>
          <cell r="B7453">
            <v>0</v>
          </cell>
        </row>
        <row r="7454">
          <cell r="A7454" t="str">
            <v/>
          </cell>
          <cell r="B7454">
            <v>0</v>
          </cell>
        </row>
        <row r="7455">
          <cell r="A7455" t="str">
            <v/>
          </cell>
          <cell r="B7455">
            <v>0</v>
          </cell>
        </row>
        <row r="7456">
          <cell r="A7456" t="str">
            <v/>
          </cell>
          <cell r="B7456">
            <v>0</v>
          </cell>
        </row>
        <row r="7457">
          <cell r="A7457" t="str">
            <v/>
          </cell>
          <cell r="B7457">
            <v>0</v>
          </cell>
        </row>
        <row r="7458">
          <cell r="A7458" t="str">
            <v/>
          </cell>
          <cell r="B7458">
            <v>0</v>
          </cell>
        </row>
        <row r="7459">
          <cell r="A7459" t="str">
            <v/>
          </cell>
          <cell r="B7459">
            <v>0</v>
          </cell>
        </row>
        <row r="7460">
          <cell r="A7460" t="str">
            <v/>
          </cell>
          <cell r="B7460">
            <v>0</v>
          </cell>
        </row>
        <row r="7461">
          <cell r="A7461" t="str">
            <v/>
          </cell>
          <cell r="B7461">
            <v>0</v>
          </cell>
        </row>
        <row r="7462">
          <cell r="A7462" t="str">
            <v/>
          </cell>
          <cell r="B7462">
            <v>0</v>
          </cell>
        </row>
        <row r="7463">
          <cell r="A7463" t="str">
            <v/>
          </cell>
          <cell r="B7463">
            <v>0</v>
          </cell>
        </row>
        <row r="7464">
          <cell r="A7464" t="str">
            <v/>
          </cell>
          <cell r="B7464">
            <v>0</v>
          </cell>
        </row>
        <row r="7465">
          <cell r="A7465" t="str">
            <v/>
          </cell>
          <cell r="B7465">
            <v>0</v>
          </cell>
        </row>
        <row r="7466">
          <cell r="A7466" t="str">
            <v/>
          </cell>
          <cell r="B7466">
            <v>0</v>
          </cell>
        </row>
        <row r="7467">
          <cell r="A7467" t="str">
            <v/>
          </cell>
          <cell r="B7467">
            <v>0</v>
          </cell>
        </row>
        <row r="7468">
          <cell r="A7468" t="str">
            <v/>
          </cell>
          <cell r="B7468">
            <v>0</v>
          </cell>
        </row>
        <row r="7469">
          <cell r="A7469" t="str">
            <v/>
          </cell>
          <cell r="B7469">
            <v>0</v>
          </cell>
        </row>
        <row r="7470">
          <cell r="A7470" t="str">
            <v/>
          </cell>
          <cell r="B7470">
            <v>0</v>
          </cell>
        </row>
        <row r="7471">
          <cell r="A7471" t="str">
            <v/>
          </cell>
          <cell r="B7471">
            <v>0</v>
          </cell>
        </row>
        <row r="7472">
          <cell r="A7472" t="str">
            <v/>
          </cell>
          <cell r="B7472">
            <v>0</v>
          </cell>
        </row>
        <row r="7473">
          <cell r="A7473" t="str">
            <v/>
          </cell>
          <cell r="B7473">
            <v>0</v>
          </cell>
        </row>
        <row r="7474">
          <cell r="A7474" t="str">
            <v/>
          </cell>
          <cell r="B7474">
            <v>0</v>
          </cell>
        </row>
        <row r="7475">
          <cell r="A7475" t="str">
            <v/>
          </cell>
          <cell r="B7475">
            <v>0</v>
          </cell>
        </row>
        <row r="7476">
          <cell r="A7476" t="str">
            <v/>
          </cell>
          <cell r="B7476">
            <v>0</v>
          </cell>
        </row>
        <row r="7477">
          <cell r="A7477" t="str">
            <v/>
          </cell>
          <cell r="B7477">
            <v>0</v>
          </cell>
        </row>
        <row r="7478">
          <cell r="A7478" t="str">
            <v/>
          </cell>
          <cell r="B7478">
            <v>0</v>
          </cell>
        </row>
        <row r="7479">
          <cell r="A7479" t="str">
            <v/>
          </cell>
          <cell r="B7479">
            <v>0</v>
          </cell>
        </row>
        <row r="7480">
          <cell r="A7480" t="str">
            <v/>
          </cell>
          <cell r="B7480">
            <v>0</v>
          </cell>
        </row>
        <row r="7481">
          <cell r="A7481" t="str">
            <v/>
          </cell>
          <cell r="B7481">
            <v>0</v>
          </cell>
        </row>
        <row r="7482">
          <cell r="A7482" t="str">
            <v/>
          </cell>
          <cell r="B7482">
            <v>0</v>
          </cell>
        </row>
        <row r="7483">
          <cell r="A7483" t="str">
            <v/>
          </cell>
          <cell r="B7483">
            <v>0</v>
          </cell>
        </row>
        <row r="7484">
          <cell r="A7484" t="str">
            <v/>
          </cell>
          <cell r="B7484">
            <v>0</v>
          </cell>
        </row>
        <row r="7485">
          <cell r="A7485" t="str">
            <v/>
          </cell>
          <cell r="B7485">
            <v>0</v>
          </cell>
        </row>
        <row r="7486">
          <cell r="A7486" t="str">
            <v/>
          </cell>
          <cell r="B7486">
            <v>0</v>
          </cell>
        </row>
        <row r="7487">
          <cell r="A7487" t="str">
            <v/>
          </cell>
          <cell r="B7487">
            <v>0</v>
          </cell>
        </row>
        <row r="7488">
          <cell r="A7488" t="str">
            <v/>
          </cell>
          <cell r="B7488">
            <v>0</v>
          </cell>
        </row>
        <row r="7489">
          <cell r="A7489" t="str">
            <v/>
          </cell>
          <cell r="B7489">
            <v>0</v>
          </cell>
        </row>
        <row r="7490">
          <cell r="A7490" t="str">
            <v/>
          </cell>
          <cell r="B7490">
            <v>0</v>
          </cell>
        </row>
        <row r="7491">
          <cell r="A7491" t="str">
            <v/>
          </cell>
          <cell r="B7491">
            <v>0</v>
          </cell>
        </row>
        <row r="7492">
          <cell r="A7492" t="str">
            <v/>
          </cell>
          <cell r="B7492">
            <v>0</v>
          </cell>
        </row>
        <row r="7493">
          <cell r="A7493" t="str">
            <v/>
          </cell>
          <cell r="B7493">
            <v>0</v>
          </cell>
        </row>
        <row r="7494">
          <cell r="A7494" t="str">
            <v/>
          </cell>
          <cell r="B7494">
            <v>0</v>
          </cell>
        </row>
        <row r="7495">
          <cell r="A7495" t="str">
            <v/>
          </cell>
          <cell r="B7495">
            <v>0</v>
          </cell>
        </row>
        <row r="7496">
          <cell r="A7496" t="str">
            <v/>
          </cell>
          <cell r="B7496">
            <v>0</v>
          </cell>
        </row>
        <row r="7497">
          <cell r="A7497" t="str">
            <v/>
          </cell>
          <cell r="B7497">
            <v>0</v>
          </cell>
        </row>
        <row r="7498">
          <cell r="A7498" t="str">
            <v/>
          </cell>
          <cell r="B7498">
            <v>0</v>
          </cell>
        </row>
        <row r="7499">
          <cell r="A7499" t="str">
            <v/>
          </cell>
          <cell r="B7499">
            <v>0</v>
          </cell>
        </row>
        <row r="7500">
          <cell r="A7500" t="str">
            <v/>
          </cell>
          <cell r="B7500">
            <v>0</v>
          </cell>
        </row>
        <row r="7501">
          <cell r="A7501" t="str">
            <v/>
          </cell>
          <cell r="B7501">
            <v>0</v>
          </cell>
        </row>
        <row r="7502">
          <cell r="A7502" t="str">
            <v/>
          </cell>
          <cell r="B7502">
            <v>0</v>
          </cell>
        </row>
        <row r="7503">
          <cell r="A7503" t="str">
            <v/>
          </cell>
          <cell r="B7503">
            <v>0</v>
          </cell>
        </row>
        <row r="7504">
          <cell r="A7504" t="str">
            <v/>
          </cell>
          <cell r="B7504">
            <v>0</v>
          </cell>
        </row>
        <row r="7505">
          <cell r="A7505" t="str">
            <v/>
          </cell>
          <cell r="B7505">
            <v>0</v>
          </cell>
        </row>
        <row r="7506">
          <cell r="A7506" t="str">
            <v/>
          </cell>
          <cell r="B7506">
            <v>0</v>
          </cell>
        </row>
        <row r="7507">
          <cell r="A7507" t="str">
            <v/>
          </cell>
          <cell r="B7507">
            <v>0</v>
          </cell>
        </row>
        <row r="7508">
          <cell r="A7508" t="str">
            <v/>
          </cell>
          <cell r="B7508">
            <v>0</v>
          </cell>
        </row>
        <row r="7509">
          <cell r="A7509" t="str">
            <v/>
          </cell>
          <cell r="B7509">
            <v>0</v>
          </cell>
        </row>
        <row r="7510">
          <cell r="A7510" t="str">
            <v/>
          </cell>
          <cell r="B7510">
            <v>0</v>
          </cell>
        </row>
        <row r="7511">
          <cell r="A7511" t="str">
            <v/>
          </cell>
          <cell r="B7511">
            <v>0</v>
          </cell>
        </row>
        <row r="7512">
          <cell r="A7512" t="str">
            <v/>
          </cell>
          <cell r="B7512">
            <v>0</v>
          </cell>
        </row>
        <row r="7513">
          <cell r="A7513" t="str">
            <v/>
          </cell>
          <cell r="B7513">
            <v>0</v>
          </cell>
        </row>
        <row r="7514">
          <cell r="A7514" t="str">
            <v/>
          </cell>
          <cell r="B7514">
            <v>0</v>
          </cell>
        </row>
        <row r="7515">
          <cell r="A7515" t="str">
            <v/>
          </cell>
          <cell r="B7515">
            <v>0</v>
          </cell>
        </row>
        <row r="7516">
          <cell r="A7516" t="str">
            <v/>
          </cell>
          <cell r="B7516">
            <v>0</v>
          </cell>
        </row>
        <row r="7517">
          <cell r="A7517" t="str">
            <v/>
          </cell>
          <cell r="B7517">
            <v>0</v>
          </cell>
        </row>
        <row r="7518">
          <cell r="A7518" t="str">
            <v/>
          </cell>
          <cell r="B7518">
            <v>0</v>
          </cell>
        </row>
        <row r="7519">
          <cell r="A7519" t="str">
            <v/>
          </cell>
          <cell r="B7519">
            <v>0</v>
          </cell>
        </row>
        <row r="7520">
          <cell r="A7520" t="str">
            <v/>
          </cell>
          <cell r="B7520">
            <v>0</v>
          </cell>
        </row>
        <row r="7521">
          <cell r="A7521" t="str">
            <v/>
          </cell>
          <cell r="B7521">
            <v>0</v>
          </cell>
        </row>
        <row r="7522">
          <cell r="A7522" t="str">
            <v/>
          </cell>
          <cell r="B7522">
            <v>0</v>
          </cell>
        </row>
        <row r="7523">
          <cell r="A7523" t="str">
            <v/>
          </cell>
          <cell r="B7523">
            <v>0</v>
          </cell>
        </row>
        <row r="7524">
          <cell r="A7524" t="str">
            <v/>
          </cell>
          <cell r="B7524">
            <v>0</v>
          </cell>
        </row>
        <row r="7525">
          <cell r="A7525" t="str">
            <v/>
          </cell>
          <cell r="B7525">
            <v>0</v>
          </cell>
        </row>
        <row r="7526">
          <cell r="A7526" t="str">
            <v/>
          </cell>
          <cell r="B7526">
            <v>0</v>
          </cell>
        </row>
        <row r="7527">
          <cell r="A7527" t="str">
            <v/>
          </cell>
          <cell r="B7527">
            <v>0</v>
          </cell>
        </row>
        <row r="7528">
          <cell r="A7528" t="str">
            <v/>
          </cell>
          <cell r="B7528">
            <v>0</v>
          </cell>
        </row>
        <row r="7529">
          <cell r="A7529" t="str">
            <v/>
          </cell>
          <cell r="B7529">
            <v>0</v>
          </cell>
        </row>
        <row r="7530">
          <cell r="A7530" t="str">
            <v/>
          </cell>
          <cell r="B7530">
            <v>0</v>
          </cell>
        </row>
        <row r="7531">
          <cell r="A7531" t="str">
            <v/>
          </cell>
          <cell r="B7531">
            <v>0</v>
          </cell>
        </row>
        <row r="7532">
          <cell r="A7532" t="str">
            <v/>
          </cell>
          <cell r="B7532">
            <v>0</v>
          </cell>
        </row>
        <row r="7533">
          <cell r="A7533" t="str">
            <v/>
          </cell>
          <cell r="B7533">
            <v>0</v>
          </cell>
        </row>
        <row r="7534">
          <cell r="A7534" t="str">
            <v/>
          </cell>
          <cell r="B7534">
            <v>0</v>
          </cell>
        </row>
        <row r="7535">
          <cell r="A7535" t="str">
            <v/>
          </cell>
          <cell r="B7535">
            <v>0</v>
          </cell>
        </row>
        <row r="7536">
          <cell r="A7536" t="str">
            <v/>
          </cell>
          <cell r="B7536">
            <v>0</v>
          </cell>
        </row>
        <row r="7537">
          <cell r="A7537" t="str">
            <v/>
          </cell>
          <cell r="B7537">
            <v>0</v>
          </cell>
        </row>
        <row r="7538">
          <cell r="A7538" t="str">
            <v/>
          </cell>
          <cell r="B7538">
            <v>0</v>
          </cell>
        </row>
        <row r="7539">
          <cell r="A7539" t="str">
            <v/>
          </cell>
          <cell r="B7539">
            <v>0</v>
          </cell>
        </row>
        <row r="7540">
          <cell r="A7540" t="str">
            <v/>
          </cell>
          <cell r="B7540">
            <v>0</v>
          </cell>
        </row>
        <row r="7541">
          <cell r="A7541" t="str">
            <v/>
          </cell>
          <cell r="B7541">
            <v>0</v>
          </cell>
        </row>
        <row r="7542">
          <cell r="A7542" t="str">
            <v/>
          </cell>
          <cell r="B7542">
            <v>0</v>
          </cell>
        </row>
        <row r="7543">
          <cell r="A7543" t="str">
            <v/>
          </cell>
          <cell r="B7543">
            <v>0</v>
          </cell>
        </row>
        <row r="7544">
          <cell r="A7544" t="str">
            <v/>
          </cell>
          <cell r="B7544">
            <v>0</v>
          </cell>
        </row>
        <row r="7545">
          <cell r="A7545" t="str">
            <v/>
          </cell>
          <cell r="B7545">
            <v>0</v>
          </cell>
        </row>
        <row r="7546">
          <cell r="A7546" t="str">
            <v/>
          </cell>
          <cell r="B7546">
            <v>0</v>
          </cell>
        </row>
        <row r="7547">
          <cell r="A7547" t="str">
            <v/>
          </cell>
          <cell r="B7547">
            <v>0</v>
          </cell>
        </row>
        <row r="7548">
          <cell r="A7548" t="str">
            <v/>
          </cell>
          <cell r="B7548">
            <v>0</v>
          </cell>
        </row>
        <row r="7549">
          <cell r="A7549" t="str">
            <v/>
          </cell>
          <cell r="B7549">
            <v>0</v>
          </cell>
        </row>
        <row r="7550">
          <cell r="A7550" t="str">
            <v/>
          </cell>
          <cell r="B7550">
            <v>0</v>
          </cell>
        </row>
        <row r="7551">
          <cell r="A7551" t="str">
            <v/>
          </cell>
          <cell r="B7551">
            <v>0</v>
          </cell>
        </row>
        <row r="7552">
          <cell r="A7552" t="str">
            <v/>
          </cell>
          <cell r="B7552">
            <v>0</v>
          </cell>
        </row>
        <row r="7553">
          <cell r="A7553" t="str">
            <v/>
          </cell>
          <cell r="B7553">
            <v>0</v>
          </cell>
        </row>
        <row r="7554">
          <cell r="A7554" t="str">
            <v/>
          </cell>
          <cell r="B7554">
            <v>0</v>
          </cell>
        </row>
        <row r="7555">
          <cell r="A7555" t="str">
            <v/>
          </cell>
          <cell r="B7555">
            <v>0</v>
          </cell>
        </row>
        <row r="7556">
          <cell r="A7556" t="str">
            <v/>
          </cell>
          <cell r="B7556">
            <v>0</v>
          </cell>
        </row>
        <row r="7557">
          <cell r="A7557" t="str">
            <v/>
          </cell>
          <cell r="B7557">
            <v>0</v>
          </cell>
        </row>
        <row r="7558">
          <cell r="A7558" t="str">
            <v/>
          </cell>
          <cell r="B7558">
            <v>0</v>
          </cell>
        </row>
        <row r="7559">
          <cell r="A7559" t="str">
            <v/>
          </cell>
          <cell r="B7559">
            <v>0</v>
          </cell>
        </row>
        <row r="7560">
          <cell r="A7560" t="str">
            <v/>
          </cell>
          <cell r="B7560">
            <v>0</v>
          </cell>
        </row>
        <row r="7561">
          <cell r="A7561" t="str">
            <v/>
          </cell>
          <cell r="B7561">
            <v>0</v>
          </cell>
        </row>
        <row r="7562">
          <cell r="A7562" t="str">
            <v/>
          </cell>
          <cell r="B7562">
            <v>0</v>
          </cell>
        </row>
        <row r="7563">
          <cell r="A7563" t="str">
            <v/>
          </cell>
          <cell r="B7563">
            <v>0</v>
          </cell>
        </row>
        <row r="7564">
          <cell r="A7564" t="str">
            <v/>
          </cell>
          <cell r="B7564">
            <v>0</v>
          </cell>
        </row>
        <row r="7565">
          <cell r="A7565" t="str">
            <v/>
          </cell>
          <cell r="B7565">
            <v>0</v>
          </cell>
        </row>
        <row r="7566">
          <cell r="A7566" t="str">
            <v/>
          </cell>
          <cell r="B7566">
            <v>0</v>
          </cell>
        </row>
        <row r="7567">
          <cell r="A7567" t="str">
            <v/>
          </cell>
          <cell r="B7567">
            <v>0</v>
          </cell>
        </row>
        <row r="7568">
          <cell r="A7568" t="str">
            <v/>
          </cell>
          <cell r="B7568">
            <v>0</v>
          </cell>
        </row>
        <row r="7569">
          <cell r="A7569" t="str">
            <v/>
          </cell>
          <cell r="B7569">
            <v>0</v>
          </cell>
        </row>
        <row r="7570">
          <cell r="A7570" t="str">
            <v/>
          </cell>
          <cell r="B7570">
            <v>0</v>
          </cell>
        </row>
        <row r="7571">
          <cell r="A7571" t="str">
            <v/>
          </cell>
          <cell r="B7571">
            <v>0</v>
          </cell>
        </row>
        <row r="7572">
          <cell r="A7572" t="str">
            <v/>
          </cell>
          <cell r="B7572">
            <v>0</v>
          </cell>
        </row>
        <row r="7573">
          <cell r="A7573" t="str">
            <v/>
          </cell>
          <cell r="B7573">
            <v>0</v>
          </cell>
        </row>
        <row r="7574">
          <cell r="A7574" t="str">
            <v/>
          </cell>
          <cell r="B7574">
            <v>0</v>
          </cell>
        </row>
        <row r="7575">
          <cell r="A7575" t="str">
            <v/>
          </cell>
          <cell r="B7575">
            <v>0</v>
          </cell>
        </row>
        <row r="7576">
          <cell r="A7576" t="str">
            <v/>
          </cell>
          <cell r="B7576">
            <v>0</v>
          </cell>
        </row>
        <row r="7577">
          <cell r="A7577" t="str">
            <v/>
          </cell>
          <cell r="B7577">
            <v>0</v>
          </cell>
        </row>
        <row r="7578">
          <cell r="A7578" t="str">
            <v/>
          </cell>
          <cell r="B7578">
            <v>0</v>
          </cell>
        </row>
        <row r="7579">
          <cell r="A7579" t="str">
            <v/>
          </cell>
          <cell r="B7579">
            <v>0</v>
          </cell>
        </row>
        <row r="7580">
          <cell r="A7580" t="str">
            <v/>
          </cell>
          <cell r="B7580">
            <v>0</v>
          </cell>
        </row>
        <row r="7581">
          <cell r="A7581" t="str">
            <v/>
          </cell>
          <cell r="B7581">
            <v>0</v>
          </cell>
        </row>
        <row r="7582">
          <cell r="A7582" t="str">
            <v/>
          </cell>
          <cell r="B7582">
            <v>0</v>
          </cell>
        </row>
        <row r="7583">
          <cell r="A7583" t="str">
            <v/>
          </cell>
          <cell r="B7583">
            <v>0</v>
          </cell>
        </row>
        <row r="7584">
          <cell r="A7584" t="str">
            <v/>
          </cell>
          <cell r="B7584">
            <v>0</v>
          </cell>
        </row>
        <row r="7585">
          <cell r="A7585" t="str">
            <v/>
          </cell>
          <cell r="B7585">
            <v>0</v>
          </cell>
        </row>
        <row r="7586">
          <cell r="A7586" t="str">
            <v/>
          </cell>
          <cell r="B7586">
            <v>0</v>
          </cell>
        </row>
        <row r="7587">
          <cell r="A7587" t="str">
            <v/>
          </cell>
          <cell r="B7587">
            <v>0</v>
          </cell>
        </row>
        <row r="7588">
          <cell r="A7588" t="str">
            <v/>
          </cell>
          <cell r="B7588">
            <v>0</v>
          </cell>
        </row>
        <row r="7589">
          <cell r="A7589" t="str">
            <v/>
          </cell>
          <cell r="B7589">
            <v>0</v>
          </cell>
        </row>
        <row r="7590">
          <cell r="A7590" t="str">
            <v/>
          </cell>
          <cell r="B7590">
            <v>0</v>
          </cell>
        </row>
        <row r="7591">
          <cell r="A7591" t="str">
            <v/>
          </cell>
          <cell r="B7591">
            <v>0</v>
          </cell>
        </row>
        <row r="7592">
          <cell r="A7592" t="str">
            <v/>
          </cell>
          <cell r="B7592">
            <v>0</v>
          </cell>
        </row>
        <row r="7593">
          <cell r="A7593" t="str">
            <v/>
          </cell>
          <cell r="B7593">
            <v>0</v>
          </cell>
        </row>
        <row r="7594">
          <cell r="A7594" t="str">
            <v/>
          </cell>
          <cell r="B7594">
            <v>0</v>
          </cell>
        </row>
        <row r="7595">
          <cell r="A7595" t="str">
            <v/>
          </cell>
          <cell r="B7595">
            <v>0</v>
          </cell>
        </row>
        <row r="7596">
          <cell r="A7596" t="str">
            <v/>
          </cell>
          <cell r="B7596">
            <v>0</v>
          </cell>
        </row>
        <row r="7597">
          <cell r="A7597" t="str">
            <v/>
          </cell>
          <cell r="B7597">
            <v>0</v>
          </cell>
        </row>
        <row r="7598">
          <cell r="A7598" t="str">
            <v/>
          </cell>
          <cell r="B7598">
            <v>0</v>
          </cell>
        </row>
        <row r="7599">
          <cell r="A7599" t="str">
            <v/>
          </cell>
          <cell r="B7599">
            <v>0</v>
          </cell>
        </row>
        <row r="7600">
          <cell r="A7600" t="str">
            <v/>
          </cell>
          <cell r="B7600">
            <v>0</v>
          </cell>
        </row>
        <row r="7601">
          <cell r="A7601" t="str">
            <v/>
          </cell>
          <cell r="B7601">
            <v>0</v>
          </cell>
        </row>
        <row r="7602">
          <cell r="A7602" t="str">
            <v/>
          </cell>
          <cell r="B7602">
            <v>0</v>
          </cell>
        </row>
        <row r="7603">
          <cell r="A7603" t="str">
            <v/>
          </cell>
          <cell r="B7603">
            <v>0</v>
          </cell>
        </row>
        <row r="7604">
          <cell r="A7604" t="str">
            <v/>
          </cell>
          <cell r="B7604">
            <v>0</v>
          </cell>
        </row>
        <row r="7605">
          <cell r="A7605" t="str">
            <v/>
          </cell>
          <cell r="B7605">
            <v>0</v>
          </cell>
        </row>
        <row r="7606">
          <cell r="A7606" t="str">
            <v/>
          </cell>
          <cell r="B7606">
            <v>0</v>
          </cell>
        </row>
        <row r="7607">
          <cell r="A7607" t="str">
            <v/>
          </cell>
          <cell r="B7607">
            <v>0</v>
          </cell>
        </row>
        <row r="7608">
          <cell r="A7608" t="str">
            <v/>
          </cell>
          <cell r="B7608">
            <v>0</v>
          </cell>
        </row>
        <row r="7609">
          <cell r="A7609" t="str">
            <v/>
          </cell>
          <cell r="B7609">
            <v>0</v>
          </cell>
        </row>
        <row r="7610">
          <cell r="A7610" t="str">
            <v/>
          </cell>
          <cell r="B7610">
            <v>0</v>
          </cell>
        </row>
        <row r="7611">
          <cell r="A7611" t="str">
            <v/>
          </cell>
          <cell r="B7611">
            <v>0</v>
          </cell>
        </row>
        <row r="7612">
          <cell r="A7612" t="str">
            <v/>
          </cell>
          <cell r="B7612">
            <v>0</v>
          </cell>
        </row>
        <row r="7613">
          <cell r="A7613" t="str">
            <v/>
          </cell>
          <cell r="B7613">
            <v>0</v>
          </cell>
        </row>
        <row r="7614">
          <cell r="A7614" t="str">
            <v/>
          </cell>
          <cell r="B7614">
            <v>0</v>
          </cell>
        </row>
        <row r="7615">
          <cell r="A7615" t="str">
            <v/>
          </cell>
          <cell r="B7615">
            <v>0</v>
          </cell>
        </row>
        <row r="7616">
          <cell r="A7616" t="str">
            <v/>
          </cell>
          <cell r="B7616">
            <v>0</v>
          </cell>
        </row>
        <row r="7617">
          <cell r="A7617" t="str">
            <v/>
          </cell>
          <cell r="B7617">
            <v>0</v>
          </cell>
        </row>
        <row r="7618">
          <cell r="A7618" t="str">
            <v/>
          </cell>
          <cell r="B7618">
            <v>0</v>
          </cell>
        </row>
        <row r="7619">
          <cell r="A7619" t="str">
            <v/>
          </cell>
          <cell r="B7619">
            <v>0</v>
          </cell>
        </row>
        <row r="7620">
          <cell r="A7620" t="str">
            <v/>
          </cell>
          <cell r="B7620">
            <v>0</v>
          </cell>
        </row>
        <row r="7621">
          <cell r="A7621" t="str">
            <v/>
          </cell>
          <cell r="B7621">
            <v>0</v>
          </cell>
        </row>
        <row r="7622">
          <cell r="A7622" t="str">
            <v/>
          </cell>
          <cell r="B7622">
            <v>0</v>
          </cell>
        </row>
        <row r="7623">
          <cell r="A7623" t="str">
            <v/>
          </cell>
          <cell r="B7623">
            <v>0</v>
          </cell>
        </row>
        <row r="7624">
          <cell r="A7624" t="str">
            <v/>
          </cell>
          <cell r="B7624">
            <v>0</v>
          </cell>
        </row>
        <row r="7625">
          <cell r="A7625" t="str">
            <v/>
          </cell>
          <cell r="B7625">
            <v>0</v>
          </cell>
        </row>
        <row r="7626">
          <cell r="A7626" t="str">
            <v/>
          </cell>
          <cell r="B7626">
            <v>0</v>
          </cell>
        </row>
        <row r="7627">
          <cell r="A7627" t="str">
            <v/>
          </cell>
          <cell r="B7627">
            <v>0</v>
          </cell>
        </row>
        <row r="7628">
          <cell r="A7628" t="str">
            <v/>
          </cell>
          <cell r="B7628">
            <v>0</v>
          </cell>
        </row>
        <row r="7629">
          <cell r="A7629" t="str">
            <v/>
          </cell>
          <cell r="B7629">
            <v>0</v>
          </cell>
        </row>
        <row r="7630">
          <cell r="A7630" t="str">
            <v/>
          </cell>
          <cell r="B7630">
            <v>0</v>
          </cell>
        </row>
        <row r="7631">
          <cell r="A7631" t="str">
            <v/>
          </cell>
          <cell r="B7631">
            <v>0</v>
          </cell>
        </row>
        <row r="7632">
          <cell r="A7632" t="str">
            <v/>
          </cell>
          <cell r="B7632">
            <v>0</v>
          </cell>
        </row>
        <row r="7633">
          <cell r="A7633" t="str">
            <v/>
          </cell>
          <cell r="B7633">
            <v>0</v>
          </cell>
        </row>
        <row r="7634">
          <cell r="A7634" t="str">
            <v/>
          </cell>
          <cell r="B7634">
            <v>0</v>
          </cell>
        </row>
        <row r="7635">
          <cell r="A7635" t="str">
            <v/>
          </cell>
          <cell r="B7635">
            <v>0</v>
          </cell>
        </row>
        <row r="7636">
          <cell r="A7636" t="str">
            <v/>
          </cell>
          <cell r="B7636">
            <v>0</v>
          </cell>
        </row>
        <row r="7637">
          <cell r="A7637" t="str">
            <v/>
          </cell>
          <cell r="B7637">
            <v>0</v>
          </cell>
        </row>
        <row r="7638">
          <cell r="A7638" t="str">
            <v/>
          </cell>
          <cell r="B7638">
            <v>0</v>
          </cell>
        </row>
        <row r="7639">
          <cell r="A7639" t="str">
            <v/>
          </cell>
          <cell r="B7639">
            <v>0</v>
          </cell>
        </row>
        <row r="7640">
          <cell r="A7640" t="str">
            <v/>
          </cell>
          <cell r="B7640">
            <v>0</v>
          </cell>
        </row>
        <row r="7641">
          <cell r="A7641" t="str">
            <v/>
          </cell>
          <cell r="B7641">
            <v>0</v>
          </cell>
        </row>
        <row r="7642">
          <cell r="A7642" t="str">
            <v/>
          </cell>
          <cell r="B7642">
            <v>0</v>
          </cell>
        </row>
        <row r="7643">
          <cell r="A7643" t="str">
            <v/>
          </cell>
          <cell r="B7643">
            <v>0</v>
          </cell>
        </row>
        <row r="7644">
          <cell r="A7644" t="str">
            <v/>
          </cell>
          <cell r="B7644">
            <v>0</v>
          </cell>
        </row>
        <row r="7645">
          <cell r="A7645" t="str">
            <v/>
          </cell>
          <cell r="B7645">
            <v>0</v>
          </cell>
        </row>
        <row r="7646">
          <cell r="A7646" t="str">
            <v/>
          </cell>
          <cell r="B7646">
            <v>0</v>
          </cell>
        </row>
        <row r="7647">
          <cell r="A7647" t="str">
            <v/>
          </cell>
          <cell r="B7647">
            <v>0</v>
          </cell>
        </row>
        <row r="7648">
          <cell r="A7648" t="str">
            <v/>
          </cell>
          <cell r="B7648">
            <v>0</v>
          </cell>
        </row>
        <row r="7649">
          <cell r="A7649" t="str">
            <v/>
          </cell>
          <cell r="B7649">
            <v>0</v>
          </cell>
        </row>
        <row r="7650">
          <cell r="A7650" t="str">
            <v/>
          </cell>
          <cell r="B7650">
            <v>0</v>
          </cell>
        </row>
        <row r="7651">
          <cell r="A7651" t="str">
            <v/>
          </cell>
          <cell r="B7651">
            <v>0</v>
          </cell>
        </row>
        <row r="7652">
          <cell r="A7652" t="str">
            <v/>
          </cell>
          <cell r="B7652">
            <v>0</v>
          </cell>
        </row>
        <row r="7653">
          <cell r="A7653" t="str">
            <v/>
          </cell>
          <cell r="B7653">
            <v>0</v>
          </cell>
        </row>
        <row r="7654">
          <cell r="A7654" t="str">
            <v/>
          </cell>
          <cell r="B7654">
            <v>0</v>
          </cell>
        </row>
        <row r="7655">
          <cell r="A7655" t="str">
            <v/>
          </cell>
          <cell r="B7655">
            <v>0</v>
          </cell>
        </row>
        <row r="7656">
          <cell r="A7656" t="str">
            <v/>
          </cell>
          <cell r="B7656">
            <v>0</v>
          </cell>
        </row>
        <row r="7657">
          <cell r="A7657" t="str">
            <v/>
          </cell>
          <cell r="B7657">
            <v>0</v>
          </cell>
        </row>
        <row r="7658">
          <cell r="A7658" t="str">
            <v/>
          </cell>
          <cell r="B7658">
            <v>0</v>
          </cell>
        </row>
        <row r="7659">
          <cell r="A7659" t="str">
            <v/>
          </cell>
          <cell r="B7659">
            <v>0</v>
          </cell>
        </row>
        <row r="7660">
          <cell r="A7660" t="str">
            <v/>
          </cell>
          <cell r="B7660">
            <v>0</v>
          </cell>
        </row>
        <row r="7661">
          <cell r="A7661" t="str">
            <v/>
          </cell>
          <cell r="B7661">
            <v>0</v>
          </cell>
        </row>
        <row r="7662">
          <cell r="A7662" t="str">
            <v/>
          </cell>
          <cell r="B7662">
            <v>0</v>
          </cell>
        </row>
        <row r="7663">
          <cell r="A7663" t="str">
            <v/>
          </cell>
          <cell r="B7663">
            <v>0</v>
          </cell>
        </row>
        <row r="7664">
          <cell r="A7664" t="str">
            <v/>
          </cell>
          <cell r="B7664">
            <v>0</v>
          </cell>
        </row>
        <row r="7665">
          <cell r="A7665" t="str">
            <v/>
          </cell>
          <cell r="B7665">
            <v>0</v>
          </cell>
        </row>
        <row r="7666">
          <cell r="A7666" t="str">
            <v/>
          </cell>
          <cell r="B7666">
            <v>0</v>
          </cell>
        </row>
        <row r="7667">
          <cell r="A7667" t="str">
            <v/>
          </cell>
          <cell r="B7667">
            <v>0</v>
          </cell>
        </row>
        <row r="7668">
          <cell r="A7668" t="str">
            <v/>
          </cell>
          <cell r="B7668">
            <v>0</v>
          </cell>
        </row>
        <row r="7669">
          <cell r="A7669" t="str">
            <v/>
          </cell>
          <cell r="B7669">
            <v>0</v>
          </cell>
        </row>
        <row r="7670">
          <cell r="A7670" t="str">
            <v/>
          </cell>
          <cell r="B7670">
            <v>0</v>
          </cell>
        </row>
        <row r="7671">
          <cell r="A7671" t="str">
            <v/>
          </cell>
          <cell r="B7671">
            <v>0</v>
          </cell>
        </row>
        <row r="7672">
          <cell r="A7672" t="str">
            <v/>
          </cell>
          <cell r="B7672">
            <v>0</v>
          </cell>
        </row>
        <row r="7673">
          <cell r="A7673" t="str">
            <v/>
          </cell>
          <cell r="B7673">
            <v>0</v>
          </cell>
        </row>
        <row r="7674">
          <cell r="A7674" t="str">
            <v/>
          </cell>
          <cell r="B7674">
            <v>0</v>
          </cell>
        </row>
        <row r="7675">
          <cell r="A7675" t="str">
            <v/>
          </cell>
          <cell r="B7675">
            <v>0</v>
          </cell>
        </row>
        <row r="7676">
          <cell r="A7676" t="str">
            <v/>
          </cell>
          <cell r="B7676">
            <v>0</v>
          </cell>
        </row>
        <row r="7677">
          <cell r="A7677" t="str">
            <v/>
          </cell>
          <cell r="B7677">
            <v>0</v>
          </cell>
        </row>
        <row r="7678">
          <cell r="A7678" t="str">
            <v/>
          </cell>
          <cell r="B7678">
            <v>0</v>
          </cell>
        </row>
        <row r="7679">
          <cell r="A7679" t="str">
            <v/>
          </cell>
          <cell r="B7679">
            <v>0</v>
          </cell>
        </row>
        <row r="7680">
          <cell r="A7680" t="str">
            <v/>
          </cell>
          <cell r="B7680">
            <v>0</v>
          </cell>
        </row>
        <row r="7681">
          <cell r="A7681" t="str">
            <v/>
          </cell>
          <cell r="B7681">
            <v>0</v>
          </cell>
        </row>
        <row r="7682">
          <cell r="A7682" t="str">
            <v/>
          </cell>
          <cell r="B7682">
            <v>0</v>
          </cell>
        </row>
        <row r="7683">
          <cell r="A7683" t="str">
            <v/>
          </cell>
          <cell r="B7683">
            <v>0</v>
          </cell>
        </row>
        <row r="7684">
          <cell r="A7684" t="str">
            <v/>
          </cell>
          <cell r="B7684">
            <v>0</v>
          </cell>
        </row>
        <row r="7685">
          <cell r="A7685" t="str">
            <v/>
          </cell>
          <cell r="B7685">
            <v>0</v>
          </cell>
        </row>
        <row r="7686">
          <cell r="A7686" t="str">
            <v/>
          </cell>
          <cell r="B7686">
            <v>0</v>
          </cell>
        </row>
        <row r="7687">
          <cell r="A7687" t="str">
            <v/>
          </cell>
          <cell r="B7687">
            <v>0</v>
          </cell>
        </row>
        <row r="7688">
          <cell r="A7688" t="str">
            <v/>
          </cell>
          <cell r="B7688">
            <v>0</v>
          </cell>
        </row>
        <row r="7689">
          <cell r="A7689" t="str">
            <v/>
          </cell>
          <cell r="B7689">
            <v>0</v>
          </cell>
        </row>
        <row r="7690">
          <cell r="A7690" t="str">
            <v/>
          </cell>
          <cell r="B7690">
            <v>0</v>
          </cell>
        </row>
        <row r="7691">
          <cell r="A7691" t="str">
            <v/>
          </cell>
          <cell r="B7691">
            <v>0</v>
          </cell>
        </row>
        <row r="7692">
          <cell r="A7692" t="str">
            <v/>
          </cell>
          <cell r="B7692">
            <v>0</v>
          </cell>
        </row>
        <row r="7693">
          <cell r="A7693" t="str">
            <v/>
          </cell>
          <cell r="B7693">
            <v>0</v>
          </cell>
        </row>
        <row r="7694">
          <cell r="A7694" t="str">
            <v/>
          </cell>
          <cell r="B7694">
            <v>0</v>
          </cell>
        </row>
        <row r="7695">
          <cell r="A7695" t="str">
            <v/>
          </cell>
          <cell r="B7695">
            <v>0</v>
          </cell>
        </row>
        <row r="7696">
          <cell r="A7696" t="str">
            <v/>
          </cell>
          <cell r="B7696">
            <v>0</v>
          </cell>
        </row>
        <row r="7697">
          <cell r="A7697" t="str">
            <v/>
          </cell>
          <cell r="B7697">
            <v>0</v>
          </cell>
        </row>
        <row r="7698">
          <cell r="A7698" t="str">
            <v/>
          </cell>
          <cell r="B7698">
            <v>0</v>
          </cell>
        </row>
        <row r="7699">
          <cell r="A7699" t="str">
            <v/>
          </cell>
          <cell r="B7699">
            <v>0</v>
          </cell>
        </row>
        <row r="7700">
          <cell r="A7700" t="str">
            <v/>
          </cell>
          <cell r="B7700">
            <v>0</v>
          </cell>
        </row>
        <row r="7701">
          <cell r="A7701" t="str">
            <v/>
          </cell>
          <cell r="B7701">
            <v>0</v>
          </cell>
        </row>
        <row r="7702">
          <cell r="A7702" t="str">
            <v/>
          </cell>
          <cell r="B7702">
            <v>0</v>
          </cell>
        </row>
        <row r="7703">
          <cell r="A7703" t="str">
            <v/>
          </cell>
          <cell r="B7703">
            <v>0</v>
          </cell>
        </row>
        <row r="7704">
          <cell r="A7704" t="str">
            <v/>
          </cell>
          <cell r="B7704">
            <v>0</v>
          </cell>
        </row>
        <row r="7705">
          <cell r="A7705" t="str">
            <v/>
          </cell>
          <cell r="B7705">
            <v>0</v>
          </cell>
        </row>
        <row r="7706">
          <cell r="A7706" t="str">
            <v/>
          </cell>
          <cell r="B7706">
            <v>0</v>
          </cell>
        </row>
        <row r="7707">
          <cell r="A7707" t="str">
            <v/>
          </cell>
          <cell r="B7707">
            <v>0</v>
          </cell>
        </row>
        <row r="7708">
          <cell r="A7708" t="str">
            <v/>
          </cell>
          <cell r="B7708">
            <v>0</v>
          </cell>
        </row>
        <row r="7709">
          <cell r="A7709" t="str">
            <v/>
          </cell>
          <cell r="B7709">
            <v>0</v>
          </cell>
        </row>
        <row r="7710">
          <cell r="A7710" t="str">
            <v/>
          </cell>
          <cell r="B7710">
            <v>0</v>
          </cell>
        </row>
        <row r="7711">
          <cell r="A7711" t="str">
            <v/>
          </cell>
          <cell r="B7711">
            <v>0</v>
          </cell>
        </row>
        <row r="7712">
          <cell r="A7712" t="str">
            <v/>
          </cell>
          <cell r="B7712">
            <v>0</v>
          </cell>
        </row>
        <row r="7713">
          <cell r="A7713" t="str">
            <v/>
          </cell>
          <cell r="B7713">
            <v>0</v>
          </cell>
        </row>
        <row r="7714">
          <cell r="A7714" t="str">
            <v/>
          </cell>
          <cell r="B7714">
            <v>0</v>
          </cell>
        </row>
        <row r="7715">
          <cell r="A7715" t="str">
            <v/>
          </cell>
          <cell r="B7715">
            <v>0</v>
          </cell>
        </row>
        <row r="7716">
          <cell r="A7716" t="str">
            <v/>
          </cell>
          <cell r="B7716">
            <v>0</v>
          </cell>
        </row>
        <row r="7717">
          <cell r="A7717" t="str">
            <v/>
          </cell>
          <cell r="B7717">
            <v>0</v>
          </cell>
        </row>
        <row r="7718">
          <cell r="A7718" t="str">
            <v/>
          </cell>
          <cell r="B7718">
            <v>0</v>
          </cell>
        </row>
        <row r="7719">
          <cell r="A7719" t="str">
            <v/>
          </cell>
          <cell r="B7719">
            <v>0</v>
          </cell>
        </row>
        <row r="7720">
          <cell r="A7720" t="str">
            <v/>
          </cell>
          <cell r="B7720">
            <v>0</v>
          </cell>
        </row>
        <row r="7721">
          <cell r="A7721" t="str">
            <v/>
          </cell>
          <cell r="B7721">
            <v>0</v>
          </cell>
        </row>
        <row r="7722">
          <cell r="A7722" t="str">
            <v/>
          </cell>
          <cell r="B7722">
            <v>0</v>
          </cell>
        </row>
        <row r="7723">
          <cell r="A7723" t="str">
            <v/>
          </cell>
          <cell r="B7723">
            <v>0</v>
          </cell>
        </row>
        <row r="7724">
          <cell r="A7724" t="str">
            <v/>
          </cell>
          <cell r="B7724">
            <v>0</v>
          </cell>
        </row>
        <row r="7725">
          <cell r="A7725" t="str">
            <v/>
          </cell>
          <cell r="B7725">
            <v>0</v>
          </cell>
        </row>
        <row r="7726">
          <cell r="A7726" t="str">
            <v/>
          </cell>
          <cell r="B7726">
            <v>0</v>
          </cell>
        </row>
        <row r="7727">
          <cell r="A7727" t="str">
            <v/>
          </cell>
          <cell r="B7727">
            <v>0</v>
          </cell>
        </row>
        <row r="7728">
          <cell r="A7728" t="str">
            <v/>
          </cell>
          <cell r="B7728">
            <v>0</v>
          </cell>
        </row>
        <row r="7729">
          <cell r="A7729" t="str">
            <v/>
          </cell>
          <cell r="B7729">
            <v>0</v>
          </cell>
        </row>
        <row r="7730">
          <cell r="A7730" t="str">
            <v/>
          </cell>
          <cell r="B7730">
            <v>0</v>
          </cell>
        </row>
        <row r="7731">
          <cell r="A7731" t="str">
            <v/>
          </cell>
          <cell r="B7731">
            <v>0</v>
          </cell>
        </row>
        <row r="7732">
          <cell r="A7732" t="str">
            <v/>
          </cell>
          <cell r="B7732">
            <v>0</v>
          </cell>
        </row>
        <row r="7733">
          <cell r="A7733" t="str">
            <v/>
          </cell>
          <cell r="B7733">
            <v>0</v>
          </cell>
        </row>
        <row r="7734">
          <cell r="A7734" t="str">
            <v/>
          </cell>
          <cell r="B7734">
            <v>0</v>
          </cell>
        </row>
        <row r="7735">
          <cell r="A7735" t="str">
            <v/>
          </cell>
          <cell r="B7735">
            <v>0</v>
          </cell>
        </row>
        <row r="7736">
          <cell r="A7736" t="str">
            <v/>
          </cell>
          <cell r="B7736">
            <v>0</v>
          </cell>
        </row>
        <row r="7737">
          <cell r="A7737" t="str">
            <v/>
          </cell>
          <cell r="B7737">
            <v>0</v>
          </cell>
        </row>
        <row r="7738">
          <cell r="A7738" t="str">
            <v/>
          </cell>
          <cell r="B7738">
            <v>0</v>
          </cell>
        </row>
        <row r="7739">
          <cell r="A7739" t="str">
            <v/>
          </cell>
          <cell r="B7739">
            <v>0</v>
          </cell>
        </row>
        <row r="7740">
          <cell r="A7740" t="str">
            <v/>
          </cell>
          <cell r="B7740">
            <v>0</v>
          </cell>
        </row>
        <row r="7741">
          <cell r="A7741" t="str">
            <v/>
          </cell>
          <cell r="B7741">
            <v>0</v>
          </cell>
        </row>
        <row r="7742">
          <cell r="A7742" t="str">
            <v/>
          </cell>
          <cell r="B7742">
            <v>0</v>
          </cell>
        </row>
        <row r="7743">
          <cell r="A7743" t="str">
            <v/>
          </cell>
          <cell r="B7743">
            <v>0</v>
          </cell>
        </row>
        <row r="7744">
          <cell r="A7744" t="str">
            <v/>
          </cell>
          <cell r="B7744">
            <v>0</v>
          </cell>
        </row>
        <row r="7745">
          <cell r="A7745" t="str">
            <v/>
          </cell>
          <cell r="B7745">
            <v>0</v>
          </cell>
        </row>
        <row r="7746">
          <cell r="A7746" t="str">
            <v/>
          </cell>
          <cell r="B7746">
            <v>0</v>
          </cell>
        </row>
        <row r="7747">
          <cell r="A7747" t="str">
            <v/>
          </cell>
          <cell r="B7747">
            <v>0</v>
          </cell>
        </row>
        <row r="7748">
          <cell r="A7748" t="str">
            <v/>
          </cell>
          <cell r="B7748">
            <v>0</v>
          </cell>
        </row>
        <row r="7749">
          <cell r="A7749" t="str">
            <v/>
          </cell>
          <cell r="B7749">
            <v>0</v>
          </cell>
        </row>
        <row r="7750">
          <cell r="A7750" t="str">
            <v/>
          </cell>
          <cell r="B7750">
            <v>0</v>
          </cell>
        </row>
        <row r="7751">
          <cell r="A7751" t="str">
            <v/>
          </cell>
          <cell r="B7751">
            <v>0</v>
          </cell>
        </row>
        <row r="7752">
          <cell r="A7752" t="str">
            <v/>
          </cell>
          <cell r="B7752">
            <v>0</v>
          </cell>
        </row>
        <row r="7753">
          <cell r="A7753" t="str">
            <v/>
          </cell>
          <cell r="B7753">
            <v>0</v>
          </cell>
        </row>
        <row r="7754">
          <cell r="A7754" t="str">
            <v/>
          </cell>
          <cell r="B7754">
            <v>0</v>
          </cell>
        </row>
        <row r="7755">
          <cell r="A7755" t="str">
            <v/>
          </cell>
          <cell r="B7755">
            <v>0</v>
          </cell>
        </row>
        <row r="7756">
          <cell r="A7756" t="str">
            <v/>
          </cell>
          <cell r="B7756">
            <v>0</v>
          </cell>
        </row>
        <row r="7757">
          <cell r="A7757" t="str">
            <v/>
          </cell>
          <cell r="B7757">
            <v>0</v>
          </cell>
        </row>
        <row r="7758">
          <cell r="A7758" t="str">
            <v/>
          </cell>
          <cell r="B7758">
            <v>0</v>
          </cell>
        </row>
        <row r="7759">
          <cell r="A7759" t="str">
            <v/>
          </cell>
          <cell r="B7759">
            <v>0</v>
          </cell>
        </row>
        <row r="7760">
          <cell r="A7760" t="str">
            <v/>
          </cell>
          <cell r="B7760">
            <v>0</v>
          </cell>
        </row>
        <row r="7761">
          <cell r="A7761" t="str">
            <v/>
          </cell>
          <cell r="B7761">
            <v>0</v>
          </cell>
        </row>
        <row r="7762">
          <cell r="A7762" t="str">
            <v/>
          </cell>
          <cell r="B7762">
            <v>0</v>
          </cell>
        </row>
        <row r="7763">
          <cell r="A7763" t="str">
            <v/>
          </cell>
          <cell r="B7763">
            <v>0</v>
          </cell>
        </row>
        <row r="7764">
          <cell r="A7764" t="str">
            <v/>
          </cell>
          <cell r="B7764">
            <v>0</v>
          </cell>
        </row>
        <row r="7765">
          <cell r="A7765" t="str">
            <v/>
          </cell>
          <cell r="B7765">
            <v>0</v>
          </cell>
        </row>
        <row r="7766">
          <cell r="A7766" t="str">
            <v/>
          </cell>
          <cell r="B7766">
            <v>0</v>
          </cell>
        </row>
        <row r="7767">
          <cell r="A7767" t="str">
            <v/>
          </cell>
          <cell r="B7767">
            <v>0</v>
          </cell>
        </row>
        <row r="7768">
          <cell r="A7768" t="str">
            <v/>
          </cell>
          <cell r="B7768">
            <v>0</v>
          </cell>
        </row>
        <row r="7769">
          <cell r="A7769" t="str">
            <v/>
          </cell>
          <cell r="B7769">
            <v>0</v>
          </cell>
        </row>
        <row r="7770">
          <cell r="A7770" t="str">
            <v/>
          </cell>
          <cell r="B7770">
            <v>0</v>
          </cell>
        </row>
        <row r="7771">
          <cell r="A7771" t="str">
            <v/>
          </cell>
          <cell r="B7771">
            <v>0</v>
          </cell>
        </row>
        <row r="7772">
          <cell r="A7772" t="str">
            <v/>
          </cell>
          <cell r="B7772">
            <v>0</v>
          </cell>
        </row>
        <row r="7773">
          <cell r="A7773" t="str">
            <v/>
          </cell>
          <cell r="B7773">
            <v>0</v>
          </cell>
        </row>
        <row r="7774">
          <cell r="A7774" t="str">
            <v/>
          </cell>
          <cell r="B7774">
            <v>0</v>
          </cell>
        </row>
        <row r="7775">
          <cell r="A7775" t="str">
            <v/>
          </cell>
          <cell r="B7775">
            <v>0</v>
          </cell>
        </row>
        <row r="7776">
          <cell r="A7776" t="str">
            <v/>
          </cell>
          <cell r="B7776">
            <v>0</v>
          </cell>
        </row>
        <row r="7777">
          <cell r="A7777" t="str">
            <v/>
          </cell>
          <cell r="B7777">
            <v>0</v>
          </cell>
        </row>
        <row r="7778">
          <cell r="A7778" t="str">
            <v/>
          </cell>
          <cell r="B7778">
            <v>0</v>
          </cell>
        </row>
        <row r="7779">
          <cell r="A7779" t="str">
            <v/>
          </cell>
          <cell r="B7779">
            <v>0</v>
          </cell>
        </row>
        <row r="7780">
          <cell r="A7780" t="str">
            <v/>
          </cell>
          <cell r="B7780">
            <v>0</v>
          </cell>
        </row>
        <row r="7781">
          <cell r="A7781" t="str">
            <v/>
          </cell>
          <cell r="B7781">
            <v>0</v>
          </cell>
        </row>
        <row r="7782">
          <cell r="A7782" t="str">
            <v/>
          </cell>
          <cell r="B7782">
            <v>0</v>
          </cell>
        </row>
        <row r="7783">
          <cell r="A7783" t="str">
            <v/>
          </cell>
          <cell r="B7783">
            <v>0</v>
          </cell>
        </row>
        <row r="7784">
          <cell r="A7784" t="str">
            <v/>
          </cell>
          <cell r="B7784">
            <v>0</v>
          </cell>
        </row>
        <row r="7785">
          <cell r="A7785" t="str">
            <v/>
          </cell>
          <cell r="B7785">
            <v>0</v>
          </cell>
        </row>
        <row r="7786">
          <cell r="A7786" t="str">
            <v/>
          </cell>
          <cell r="B7786">
            <v>0</v>
          </cell>
        </row>
        <row r="7787">
          <cell r="A7787" t="str">
            <v/>
          </cell>
          <cell r="B7787">
            <v>0</v>
          </cell>
        </row>
        <row r="7788">
          <cell r="A7788" t="str">
            <v/>
          </cell>
          <cell r="B7788">
            <v>0</v>
          </cell>
        </row>
        <row r="7789">
          <cell r="A7789" t="str">
            <v/>
          </cell>
          <cell r="B7789">
            <v>0</v>
          </cell>
        </row>
        <row r="7790">
          <cell r="A7790" t="str">
            <v/>
          </cell>
          <cell r="B7790">
            <v>0</v>
          </cell>
        </row>
        <row r="7791">
          <cell r="A7791" t="str">
            <v/>
          </cell>
          <cell r="B7791">
            <v>0</v>
          </cell>
        </row>
        <row r="7792">
          <cell r="A7792" t="str">
            <v/>
          </cell>
          <cell r="B7792">
            <v>0</v>
          </cell>
        </row>
        <row r="7793">
          <cell r="A7793" t="str">
            <v/>
          </cell>
          <cell r="B7793">
            <v>0</v>
          </cell>
        </row>
        <row r="7794">
          <cell r="A7794" t="str">
            <v/>
          </cell>
          <cell r="B7794">
            <v>0</v>
          </cell>
        </row>
        <row r="7795">
          <cell r="A7795" t="str">
            <v/>
          </cell>
          <cell r="B7795">
            <v>0</v>
          </cell>
        </row>
        <row r="7796">
          <cell r="A7796" t="str">
            <v/>
          </cell>
          <cell r="B7796">
            <v>0</v>
          </cell>
        </row>
        <row r="7797">
          <cell r="A7797" t="str">
            <v/>
          </cell>
          <cell r="B7797">
            <v>0</v>
          </cell>
        </row>
        <row r="7798">
          <cell r="A7798" t="str">
            <v/>
          </cell>
          <cell r="B7798">
            <v>0</v>
          </cell>
        </row>
        <row r="7799">
          <cell r="A7799" t="str">
            <v/>
          </cell>
          <cell r="B7799">
            <v>0</v>
          </cell>
        </row>
        <row r="7800">
          <cell r="A7800" t="str">
            <v/>
          </cell>
          <cell r="B7800">
            <v>0</v>
          </cell>
        </row>
        <row r="7801">
          <cell r="A7801" t="str">
            <v/>
          </cell>
          <cell r="B7801">
            <v>0</v>
          </cell>
        </row>
        <row r="7802">
          <cell r="A7802" t="str">
            <v/>
          </cell>
          <cell r="B7802">
            <v>0</v>
          </cell>
        </row>
        <row r="7803">
          <cell r="A7803" t="str">
            <v/>
          </cell>
          <cell r="B7803">
            <v>0</v>
          </cell>
        </row>
        <row r="7804">
          <cell r="A7804" t="str">
            <v/>
          </cell>
          <cell r="B7804">
            <v>0</v>
          </cell>
        </row>
        <row r="7805">
          <cell r="A7805" t="str">
            <v/>
          </cell>
          <cell r="B7805">
            <v>0</v>
          </cell>
        </row>
        <row r="7806">
          <cell r="A7806" t="str">
            <v/>
          </cell>
          <cell r="B7806">
            <v>0</v>
          </cell>
        </row>
        <row r="7807">
          <cell r="A7807" t="str">
            <v/>
          </cell>
          <cell r="B7807">
            <v>0</v>
          </cell>
        </row>
        <row r="7808">
          <cell r="A7808" t="str">
            <v/>
          </cell>
          <cell r="B7808">
            <v>0</v>
          </cell>
        </row>
        <row r="7809">
          <cell r="A7809" t="str">
            <v/>
          </cell>
          <cell r="B7809">
            <v>0</v>
          </cell>
        </row>
        <row r="7810">
          <cell r="A7810" t="str">
            <v/>
          </cell>
          <cell r="B7810">
            <v>0</v>
          </cell>
        </row>
        <row r="7811">
          <cell r="A7811" t="str">
            <v/>
          </cell>
          <cell r="B7811">
            <v>0</v>
          </cell>
        </row>
        <row r="7812">
          <cell r="A7812" t="str">
            <v/>
          </cell>
          <cell r="B7812">
            <v>0</v>
          </cell>
        </row>
        <row r="7813">
          <cell r="A7813" t="str">
            <v/>
          </cell>
          <cell r="B7813">
            <v>0</v>
          </cell>
        </row>
        <row r="7814">
          <cell r="A7814" t="str">
            <v/>
          </cell>
          <cell r="B7814">
            <v>0</v>
          </cell>
        </row>
        <row r="7815">
          <cell r="A7815" t="str">
            <v/>
          </cell>
          <cell r="B7815">
            <v>0</v>
          </cell>
        </row>
        <row r="7816">
          <cell r="A7816" t="str">
            <v/>
          </cell>
          <cell r="B7816">
            <v>0</v>
          </cell>
        </row>
        <row r="7817">
          <cell r="A7817" t="str">
            <v/>
          </cell>
          <cell r="B7817">
            <v>0</v>
          </cell>
        </row>
        <row r="7818">
          <cell r="A7818" t="str">
            <v/>
          </cell>
          <cell r="B7818">
            <v>0</v>
          </cell>
        </row>
        <row r="7819">
          <cell r="A7819" t="str">
            <v/>
          </cell>
          <cell r="B7819">
            <v>0</v>
          </cell>
        </row>
        <row r="7820">
          <cell r="A7820" t="str">
            <v/>
          </cell>
          <cell r="B7820">
            <v>0</v>
          </cell>
        </row>
        <row r="7821">
          <cell r="A7821" t="str">
            <v/>
          </cell>
          <cell r="B7821">
            <v>0</v>
          </cell>
        </row>
        <row r="7822">
          <cell r="A7822" t="str">
            <v/>
          </cell>
          <cell r="B7822">
            <v>0</v>
          </cell>
        </row>
        <row r="7823">
          <cell r="A7823" t="str">
            <v/>
          </cell>
          <cell r="B7823">
            <v>0</v>
          </cell>
        </row>
        <row r="7824">
          <cell r="A7824" t="str">
            <v/>
          </cell>
          <cell r="B7824">
            <v>0</v>
          </cell>
        </row>
        <row r="7825">
          <cell r="A7825" t="str">
            <v/>
          </cell>
          <cell r="B7825">
            <v>0</v>
          </cell>
        </row>
        <row r="7826">
          <cell r="A7826" t="str">
            <v/>
          </cell>
          <cell r="B7826">
            <v>0</v>
          </cell>
        </row>
        <row r="7827">
          <cell r="A7827" t="str">
            <v/>
          </cell>
          <cell r="B7827">
            <v>0</v>
          </cell>
        </row>
        <row r="7828">
          <cell r="A7828" t="str">
            <v/>
          </cell>
          <cell r="B7828">
            <v>0</v>
          </cell>
        </row>
        <row r="7829">
          <cell r="A7829" t="str">
            <v/>
          </cell>
          <cell r="B7829">
            <v>0</v>
          </cell>
        </row>
        <row r="7830">
          <cell r="A7830" t="str">
            <v/>
          </cell>
          <cell r="B7830">
            <v>0</v>
          </cell>
        </row>
        <row r="7831">
          <cell r="A7831" t="str">
            <v/>
          </cell>
          <cell r="B7831">
            <v>0</v>
          </cell>
        </row>
        <row r="7832">
          <cell r="A7832" t="str">
            <v/>
          </cell>
          <cell r="B7832">
            <v>0</v>
          </cell>
        </row>
        <row r="7833">
          <cell r="A7833" t="str">
            <v/>
          </cell>
          <cell r="B7833">
            <v>0</v>
          </cell>
        </row>
        <row r="7834">
          <cell r="A7834" t="str">
            <v/>
          </cell>
          <cell r="B7834">
            <v>0</v>
          </cell>
        </row>
        <row r="7835">
          <cell r="A7835" t="str">
            <v/>
          </cell>
          <cell r="B7835">
            <v>0</v>
          </cell>
        </row>
        <row r="7836">
          <cell r="A7836" t="str">
            <v/>
          </cell>
          <cell r="B7836">
            <v>0</v>
          </cell>
        </row>
        <row r="7837">
          <cell r="A7837" t="str">
            <v/>
          </cell>
          <cell r="B7837">
            <v>0</v>
          </cell>
        </row>
        <row r="7838">
          <cell r="A7838" t="str">
            <v/>
          </cell>
          <cell r="B7838">
            <v>0</v>
          </cell>
        </row>
        <row r="7839">
          <cell r="A7839" t="str">
            <v/>
          </cell>
          <cell r="B7839">
            <v>0</v>
          </cell>
        </row>
        <row r="7840">
          <cell r="A7840" t="str">
            <v/>
          </cell>
          <cell r="B7840">
            <v>0</v>
          </cell>
        </row>
        <row r="7841">
          <cell r="A7841" t="str">
            <v/>
          </cell>
          <cell r="B7841">
            <v>0</v>
          </cell>
        </row>
        <row r="7842">
          <cell r="A7842" t="str">
            <v/>
          </cell>
          <cell r="B7842">
            <v>0</v>
          </cell>
        </row>
        <row r="7843">
          <cell r="A7843" t="str">
            <v/>
          </cell>
          <cell r="B7843">
            <v>0</v>
          </cell>
        </row>
        <row r="7844">
          <cell r="A7844" t="str">
            <v/>
          </cell>
          <cell r="B7844">
            <v>0</v>
          </cell>
        </row>
        <row r="7845">
          <cell r="A7845" t="str">
            <v/>
          </cell>
          <cell r="B7845">
            <v>0</v>
          </cell>
        </row>
        <row r="7846">
          <cell r="A7846" t="str">
            <v/>
          </cell>
          <cell r="B7846">
            <v>0</v>
          </cell>
        </row>
        <row r="7847">
          <cell r="A7847" t="str">
            <v/>
          </cell>
          <cell r="B7847">
            <v>0</v>
          </cell>
        </row>
        <row r="7848">
          <cell r="A7848" t="str">
            <v/>
          </cell>
          <cell r="B7848">
            <v>0</v>
          </cell>
        </row>
        <row r="7849">
          <cell r="A7849" t="str">
            <v/>
          </cell>
          <cell r="B7849">
            <v>0</v>
          </cell>
        </row>
        <row r="7850">
          <cell r="A7850" t="str">
            <v/>
          </cell>
          <cell r="B7850">
            <v>0</v>
          </cell>
        </row>
        <row r="7851">
          <cell r="A7851" t="str">
            <v/>
          </cell>
          <cell r="B7851">
            <v>0</v>
          </cell>
        </row>
        <row r="7852">
          <cell r="A7852" t="str">
            <v/>
          </cell>
          <cell r="B7852">
            <v>0</v>
          </cell>
        </row>
        <row r="7853">
          <cell r="A7853" t="str">
            <v/>
          </cell>
          <cell r="B7853">
            <v>0</v>
          </cell>
        </row>
        <row r="7854">
          <cell r="A7854" t="str">
            <v/>
          </cell>
          <cell r="B7854">
            <v>0</v>
          </cell>
        </row>
        <row r="7855">
          <cell r="A7855" t="str">
            <v/>
          </cell>
          <cell r="B7855">
            <v>0</v>
          </cell>
        </row>
        <row r="7856">
          <cell r="A7856" t="str">
            <v/>
          </cell>
          <cell r="B7856">
            <v>0</v>
          </cell>
        </row>
        <row r="7857">
          <cell r="A7857" t="str">
            <v/>
          </cell>
          <cell r="B7857">
            <v>0</v>
          </cell>
        </row>
        <row r="7858">
          <cell r="A7858" t="str">
            <v/>
          </cell>
          <cell r="B7858">
            <v>0</v>
          </cell>
        </row>
        <row r="7859">
          <cell r="A7859" t="str">
            <v/>
          </cell>
          <cell r="B7859">
            <v>0</v>
          </cell>
        </row>
        <row r="7860">
          <cell r="A7860" t="str">
            <v/>
          </cell>
          <cell r="B7860">
            <v>0</v>
          </cell>
        </row>
        <row r="7861">
          <cell r="A7861" t="str">
            <v/>
          </cell>
          <cell r="B7861">
            <v>0</v>
          </cell>
        </row>
        <row r="7862">
          <cell r="A7862" t="str">
            <v/>
          </cell>
          <cell r="B7862">
            <v>0</v>
          </cell>
        </row>
        <row r="7863">
          <cell r="A7863" t="str">
            <v/>
          </cell>
          <cell r="B7863">
            <v>0</v>
          </cell>
        </row>
        <row r="7864">
          <cell r="A7864" t="str">
            <v/>
          </cell>
          <cell r="B7864">
            <v>0</v>
          </cell>
        </row>
        <row r="7865">
          <cell r="A7865" t="str">
            <v/>
          </cell>
          <cell r="B7865">
            <v>0</v>
          </cell>
        </row>
        <row r="7866">
          <cell r="A7866" t="str">
            <v/>
          </cell>
          <cell r="B7866">
            <v>0</v>
          </cell>
        </row>
        <row r="7867">
          <cell r="A7867" t="str">
            <v/>
          </cell>
          <cell r="B7867">
            <v>0</v>
          </cell>
        </row>
        <row r="7868">
          <cell r="A7868" t="str">
            <v/>
          </cell>
          <cell r="B7868">
            <v>0</v>
          </cell>
        </row>
        <row r="7869">
          <cell r="A7869" t="str">
            <v/>
          </cell>
          <cell r="B7869">
            <v>0</v>
          </cell>
        </row>
        <row r="7870">
          <cell r="A7870" t="str">
            <v/>
          </cell>
          <cell r="B7870">
            <v>0</v>
          </cell>
        </row>
        <row r="7871">
          <cell r="A7871" t="str">
            <v/>
          </cell>
          <cell r="B7871">
            <v>0</v>
          </cell>
        </row>
        <row r="7872">
          <cell r="A7872" t="str">
            <v/>
          </cell>
          <cell r="B7872">
            <v>0</v>
          </cell>
        </row>
        <row r="7873">
          <cell r="A7873" t="str">
            <v/>
          </cell>
          <cell r="B7873">
            <v>0</v>
          </cell>
        </row>
        <row r="7874">
          <cell r="A7874" t="str">
            <v/>
          </cell>
          <cell r="B7874">
            <v>0</v>
          </cell>
        </row>
        <row r="7875">
          <cell r="A7875" t="str">
            <v/>
          </cell>
          <cell r="B7875">
            <v>0</v>
          </cell>
        </row>
        <row r="7876">
          <cell r="A7876" t="str">
            <v/>
          </cell>
          <cell r="B7876">
            <v>0</v>
          </cell>
        </row>
        <row r="7877">
          <cell r="A7877" t="str">
            <v/>
          </cell>
          <cell r="B7877">
            <v>0</v>
          </cell>
        </row>
        <row r="7878">
          <cell r="A7878" t="str">
            <v/>
          </cell>
          <cell r="B7878">
            <v>0</v>
          </cell>
        </row>
        <row r="7879">
          <cell r="A7879" t="str">
            <v/>
          </cell>
          <cell r="B7879">
            <v>0</v>
          </cell>
        </row>
        <row r="7880">
          <cell r="A7880" t="str">
            <v/>
          </cell>
          <cell r="B7880">
            <v>0</v>
          </cell>
        </row>
        <row r="7881">
          <cell r="A7881" t="str">
            <v/>
          </cell>
          <cell r="B7881">
            <v>0</v>
          </cell>
        </row>
        <row r="7882">
          <cell r="A7882" t="str">
            <v/>
          </cell>
          <cell r="B7882">
            <v>0</v>
          </cell>
        </row>
        <row r="7883">
          <cell r="A7883" t="str">
            <v/>
          </cell>
          <cell r="B7883">
            <v>0</v>
          </cell>
        </row>
        <row r="7884">
          <cell r="A7884" t="str">
            <v/>
          </cell>
          <cell r="B7884">
            <v>0</v>
          </cell>
        </row>
        <row r="7885">
          <cell r="A7885" t="str">
            <v/>
          </cell>
          <cell r="B7885">
            <v>0</v>
          </cell>
        </row>
        <row r="7886">
          <cell r="A7886" t="str">
            <v/>
          </cell>
          <cell r="B7886">
            <v>0</v>
          </cell>
        </row>
        <row r="7887">
          <cell r="A7887" t="str">
            <v/>
          </cell>
          <cell r="B7887">
            <v>0</v>
          </cell>
        </row>
        <row r="7888">
          <cell r="A7888" t="str">
            <v/>
          </cell>
          <cell r="B7888">
            <v>0</v>
          </cell>
        </row>
        <row r="7889">
          <cell r="A7889" t="str">
            <v/>
          </cell>
          <cell r="B7889">
            <v>0</v>
          </cell>
        </row>
        <row r="7890">
          <cell r="A7890" t="str">
            <v/>
          </cell>
          <cell r="B7890">
            <v>0</v>
          </cell>
        </row>
        <row r="7891">
          <cell r="A7891" t="str">
            <v/>
          </cell>
          <cell r="B7891">
            <v>0</v>
          </cell>
        </row>
        <row r="7892">
          <cell r="A7892" t="str">
            <v/>
          </cell>
          <cell r="B7892">
            <v>0</v>
          </cell>
        </row>
        <row r="7893">
          <cell r="A7893" t="str">
            <v/>
          </cell>
          <cell r="B7893">
            <v>0</v>
          </cell>
        </row>
        <row r="7894">
          <cell r="A7894" t="str">
            <v/>
          </cell>
          <cell r="B7894">
            <v>0</v>
          </cell>
        </row>
        <row r="7895">
          <cell r="A7895" t="str">
            <v/>
          </cell>
          <cell r="B7895">
            <v>0</v>
          </cell>
        </row>
        <row r="7896">
          <cell r="A7896" t="str">
            <v/>
          </cell>
          <cell r="B7896">
            <v>0</v>
          </cell>
        </row>
        <row r="7897">
          <cell r="A7897" t="str">
            <v/>
          </cell>
          <cell r="B7897">
            <v>0</v>
          </cell>
        </row>
        <row r="7898">
          <cell r="A7898" t="str">
            <v/>
          </cell>
          <cell r="B7898">
            <v>0</v>
          </cell>
        </row>
        <row r="7899">
          <cell r="A7899" t="str">
            <v/>
          </cell>
          <cell r="B7899">
            <v>0</v>
          </cell>
        </row>
        <row r="7900">
          <cell r="A7900" t="str">
            <v/>
          </cell>
          <cell r="B7900">
            <v>0</v>
          </cell>
        </row>
        <row r="7901">
          <cell r="A7901" t="str">
            <v/>
          </cell>
          <cell r="B7901">
            <v>0</v>
          </cell>
        </row>
        <row r="7902">
          <cell r="A7902" t="str">
            <v/>
          </cell>
          <cell r="B7902">
            <v>0</v>
          </cell>
        </row>
        <row r="7903">
          <cell r="A7903" t="str">
            <v/>
          </cell>
          <cell r="B7903">
            <v>0</v>
          </cell>
        </row>
        <row r="7904">
          <cell r="A7904" t="str">
            <v/>
          </cell>
          <cell r="B7904">
            <v>0</v>
          </cell>
        </row>
        <row r="7905">
          <cell r="A7905" t="str">
            <v/>
          </cell>
          <cell r="B7905">
            <v>0</v>
          </cell>
        </row>
        <row r="7906">
          <cell r="A7906" t="str">
            <v/>
          </cell>
          <cell r="B7906">
            <v>0</v>
          </cell>
        </row>
        <row r="7907">
          <cell r="A7907" t="str">
            <v/>
          </cell>
          <cell r="B7907">
            <v>0</v>
          </cell>
        </row>
        <row r="7908">
          <cell r="A7908" t="str">
            <v/>
          </cell>
          <cell r="B7908">
            <v>0</v>
          </cell>
        </row>
        <row r="7909">
          <cell r="A7909" t="str">
            <v/>
          </cell>
          <cell r="B7909">
            <v>0</v>
          </cell>
        </row>
        <row r="7910">
          <cell r="A7910" t="str">
            <v/>
          </cell>
          <cell r="B7910">
            <v>0</v>
          </cell>
        </row>
        <row r="7911">
          <cell r="A7911" t="str">
            <v/>
          </cell>
          <cell r="B7911">
            <v>0</v>
          </cell>
        </row>
        <row r="7912">
          <cell r="A7912" t="str">
            <v/>
          </cell>
          <cell r="B7912">
            <v>0</v>
          </cell>
        </row>
        <row r="7913">
          <cell r="A7913" t="str">
            <v/>
          </cell>
          <cell r="B7913">
            <v>0</v>
          </cell>
        </row>
        <row r="7914">
          <cell r="A7914" t="str">
            <v/>
          </cell>
          <cell r="B7914">
            <v>0</v>
          </cell>
        </row>
        <row r="7915">
          <cell r="A7915" t="str">
            <v/>
          </cell>
          <cell r="B7915">
            <v>0</v>
          </cell>
        </row>
        <row r="7916">
          <cell r="A7916" t="str">
            <v/>
          </cell>
          <cell r="B7916">
            <v>0</v>
          </cell>
        </row>
        <row r="7917">
          <cell r="A7917" t="str">
            <v/>
          </cell>
          <cell r="B7917">
            <v>0</v>
          </cell>
        </row>
        <row r="7918">
          <cell r="A7918" t="str">
            <v/>
          </cell>
          <cell r="B7918">
            <v>0</v>
          </cell>
        </row>
        <row r="7919">
          <cell r="A7919" t="str">
            <v/>
          </cell>
          <cell r="B7919">
            <v>0</v>
          </cell>
        </row>
        <row r="7920">
          <cell r="A7920" t="str">
            <v/>
          </cell>
          <cell r="B7920">
            <v>0</v>
          </cell>
        </row>
        <row r="7921">
          <cell r="A7921" t="str">
            <v/>
          </cell>
          <cell r="B7921">
            <v>0</v>
          </cell>
        </row>
        <row r="7922">
          <cell r="A7922" t="str">
            <v/>
          </cell>
          <cell r="B7922">
            <v>0</v>
          </cell>
        </row>
        <row r="7923">
          <cell r="A7923" t="str">
            <v/>
          </cell>
          <cell r="B7923">
            <v>0</v>
          </cell>
        </row>
        <row r="7924">
          <cell r="A7924" t="str">
            <v/>
          </cell>
          <cell r="B7924">
            <v>0</v>
          </cell>
        </row>
        <row r="7925">
          <cell r="A7925" t="str">
            <v/>
          </cell>
          <cell r="B7925">
            <v>0</v>
          </cell>
        </row>
        <row r="7926">
          <cell r="A7926" t="str">
            <v/>
          </cell>
          <cell r="B7926">
            <v>0</v>
          </cell>
        </row>
        <row r="7927">
          <cell r="A7927" t="str">
            <v/>
          </cell>
          <cell r="B7927">
            <v>0</v>
          </cell>
        </row>
        <row r="7928">
          <cell r="A7928" t="str">
            <v/>
          </cell>
          <cell r="B7928">
            <v>0</v>
          </cell>
        </row>
        <row r="7929">
          <cell r="A7929" t="str">
            <v/>
          </cell>
          <cell r="B7929">
            <v>0</v>
          </cell>
        </row>
        <row r="7930">
          <cell r="A7930" t="str">
            <v/>
          </cell>
          <cell r="B7930">
            <v>0</v>
          </cell>
        </row>
        <row r="7931">
          <cell r="A7931" t="str">
            <v/>
          </cell>
          <cell r="B7931">
            <v>0</v>
          </cell>
        </row>
        <row r="7932">
          <cell r="A7932" t="str">
            <v/>
          </cell>
          <cell r="B7932">
            <v>0</v>
          </cell>
        </row>
        <row r="7933">
          <cell r="A7933" t="str">
            <v/>
          </cell>
          <cell r="B7933">
            <v>0</v>
          </cell>
        </row>
        <row r="7934">
          <cell r="A7934" t="str">
            <v/>
          </cell>
          <cell r="B7934">
            <v>0</v>
          </cell>
        </row>
        <row r="7935">
          <cell r="A7935" t="str">
            <v/>
          </cell>
          <cell r="B7935">
            <v>0</v>
          </cell>
        </row>
        <row r="7936">
          <cell r="A7936" t="str">
            <v/>
          </cell>
          <cell r="B7936">
            <v>0</v>
          </cell>
        </row>
        <row r="7937">
          <cell r="A7937" t="str">
            <v/>
          </cell>
          <cell r="B7937">
            <v>0</v>
          </cell>
        </row>
        <row r="7938">
          <cell r="A7938" t="str">
            <v/>
          </cell>
          <cell r="B7938">
            <v>0</v>
          </cell>
        </row>
        <row r="7939">
          <cell r="A7939" t="str">
            <v/>
          </cell>
          <cell r="B7939">
            <v>0</v>
          </cell>
        </row>
        <row r="7940">
          <cell r="A7940" t="str">
            <v/>
          </cell>
          <cell r="B7940">
            <v>0</v>
          </cell>
        </row>
        <row r="7941">
          <cell r="A7941" t="str">
            <v/>
          </cell>
          <cell r="B7941">
            <v>0</v>
          </cell>
        </row>
        <row r="7942">
          <cell r="A7942" t="str">
            <v/>
          </cell>
          <cell r="B7942">
            <v>0</v>
          </cell>
        </row>
        <row r="7943">
          <cell r="A7943" t="str">
            <v/>
          </cell>
          <cell r="B7943">
            <v>0</v>
          </cell>
        </row>
        <row r="7944">
          <cell r="A7944" t="str">
            <v/>
          </cell>
          <cell r="B7944">
            <v>0</v>
          </cell>
        </row>
        <row r="7945">
          <cell r="A7945" t="str">
            <v/>
          </cell>
          <cell r="B7945">
            <v>0</v>
          </cell>
        </row>
        <row r="7946">
          <cell r="A7946" t="str">
            <v/>
          </cell>
          <cell r="B7946">
            <v>0</v>
          </cell>
        </row>
        <row r="7947">
          <cell r="A7947" t="str">
            <v/>
          </cell>
          <cell r="B7947">
            <v>0</v>
          </cell>
        </row>
        <row r="7948">
          <cell r="A7948" t="str">
            <v/>
          </cell>
          <cell r="B7948">
            <v>0</v>
          </cell>
        </row>
        <row r="7949">
          <cell r="A7949" t="str">
            <v/>
          </cell>
          <cell r="B7949">
            <v>0</v>
          </cell>
        </row>
        <row r="7950">
          <cell r="A7950" t="str">
            <v/>
          </cell>
          <cell r="B7950">
            <v>0</v>
          </cell>
        </row>
        <row r="7951">
          <cell r="A7951" t="str">
            <v/>
          </cell>
          <cell r="B7951">
            <v>0</v>
          </cell>
        </row>
        <row r="7952">
          <cell r="A7952" t="str">
            <v/>
          </cell>
          <cell r="B7952">
            <v>0</v>
          </cell>
        </row>
        <row r="7953">
          <cell r="A7953" t="str">
            <v/>
          </cell>
          <cell r="B7953">
            <v>0</v>
          </cell>
        </row>
        <row r="7954">
          <cell r="A7954" t="str">
            <v/>
          </cell>
          <cell r="B7954">
            <v>0</v>
          </cell>
        </row>
        <row r="7955">
          <cell r="A7955" t="str">
            <v/>
          </cell>
          <cell r="B7955">
            <v>0</v>
          </cell>
        </row>
        <row r="7956">
          <cell r="A7956" t="str">
            <v/>
          </cell>
          <cell r="B7956">
            <v>0</v>
          </cell>
        </row>
        <row r="7957">
          <cell r="A7957" t="str">
            <v/>
          </cell>
          <cell r="B7957">
            <v>0</v>
          </cell>
        </row>
        <row r="7958">
          <cell r="A7958" t="str">
            <v/>
          </cell>
          <cell r="B7958">
            <v>0</v>
          </cell>
        </row>
        <row r="7959">
          <cell r="A7959" t="str">
            <v/>
          </cell>
          <cell r="B7959">
            <v>0</v>
          </cell>
        </row>
        <row r="7960">
          <cell r="A7960" t="str">
            <v/>
          </cell>
          <cell r="B7960">
            <v>0</v>
          </cell>
        </row>
        <row r="7961">
          <cell r="A7961" t="str">
            <v/>
          </cell>
          <cell r="B7961">
            <v>0</v>
          </cell>
        </row>
        <row r="7962">
          <cell r="A7962" t="str">
            <v/>
          </cell>
          <cell r="B7962">
            <v>0</v>
          </cell>
        </row>
        <row r="7963">
          <cell r="A7963" t="str">
            <v/>
          </cell>
          <cell r="B7963">
            <v>0</v>
          </cell>
        </row>
        <row r="7964">
          <cell r="A7964" t="str">
            <v/>
          </cell>
          <cell r="B7964">
            <v>0</v>
          </cell>
        </row>
        <row r="7965">
          <cell r="A7965" t="str">
            <v/>
          </cell>
          <cell r="B7965">
            <v>0</v>
          </cell>
        </row>
        <row r="7966">
          <cell r="A7966" t="str">
            <v/>
          </cell>
          <cell r="B7966">
            <v>0</v>
          </cell>
        </row>
        <row r="7967">
          <cell r="A7967" t="str">
            <v/>
          </cell>
          <cell r="B7967">
            <v>0</v>
          </cell>
        </row>
        <row r="7968">
          <cell r="A7968" t="str">
            <v/>
          </cell>
          <cell r="B7968">
            <v>0</v>
          </cell>
        </row>
        <row r="7969">
          <cell r="A7969" t="str">
            <v/>
          </cell>
          <cell r="B7969">
            <v>0</v>
          </cell>
        </row>
        <row r="7970">
          <cell r="A7970" t="str">
            <v/>
          </cell>
          <cell r="B7970">
            <v>0</v>
          </cell>
        </row>
        <row r="7971">
          <cell r="A7971" t="str">
            <v/>
          </cell>
          <cell r="B7971">
            <v>0</v>
          </cell>
        </row>
        <row r="7972">
          <cell r="A7972" t="str">
            <v/>
          </cell>
          <cell r="B7972">
            <v>0</v>
          </cell>
        </row>
        <row r="7973">
          <cell r="A7973" t="str">
            <v/>
          </cell>
          <cell r="B7973">
            <v>0</v>
          </cell>
        </row>
        <row r="7974">
          <cell r="A7974" t="str">
            <v/>
          </cell>
          <cell r="B7974">
            <v>0</v>
          </cell>
        </row>
        <row r="7975">
          <cell r="A7975" t="str">
            <v/>
          </cell>
          <cell r="B7975">
            <v>0</v>
          </cell>
        </row>
        <row r="7976">
          <cell r="A7976" t="str">
            <v/>
          </cell>
          <cell r="B7976">
            <v>0</v>
          </cell>
        </row>
        <row r="7977">
          <cell r="A7977" t="str">
            <v/>
          </cell>
          <cell r="B7977">
            <v>0</v>
          </cell>
        </row>
        <row r="7978">
          <cell r="A7978" t="str">
            <v/>
          </cell>
          <cell r="B7978">
            <v>0</v>
          </cell>
        </row>
        <row r="7979">
          <cell r="A7979" t="str">
            <v/>
          </cell>
          <cell r="B7979">
            <v>0</v>
          </cell>
        </row>
        <row r="7980">
          <cell r="A7980" t="str">
            <v/>
          </cell>
          <cell r="B7980">
            <v>0</v>
          </cell>
        </row>
        <row r="7981">
          <cell r="A7981" t="str">
            <v/>
          </cell>
          <cell r="B7981">
            <v>0</v>
          </cell>
        </row>
        <row r="7982">
          <cell r="A7982" t="str">
            <v/>
          </cell>
          <cell r="B7982">
            <v>0</v>
          </cell>
        </row>
        <row r="7983">
          <cell r="A7983" t="str">
            <v/>
          </cell>
          <cell r="B7983">
            <v>0</v>
          </cell>
        </row>
        <row r="7984">
          <cell r="A7984" t="str">
            <v/>
          </cell>
          <cell r="B7984">
            <v>0</v>
          </cell>
        </row>
        <row r="7985">
          <cell r="A7985" t="str">
            <v/>
          </cell>
          <cell r="B7985">
            <v>0</v>
          </cell>
        </row>
        <row r="7986">
          <cell r="A7986" t="str">
            <v/>
          </cell>
          <cell r="B7986">
            <v>0</v>
          </cell>
        </row>
        <row r="7987">
          <cell r="A7987" t="str">
            <v/>
          </cell>
          <cell r="B7987">
            <v>0</v>
          </cell>
        </row>
        <row r="7988">
          <cell r="A7988" t="str">
            <v/>
          </cell>
          <cell r="B7988">
            <v>0</v>
          </cell>
        </row>
        <row r="7989">
          <cell r="A7989" t="str">
            <v/>
          </cell>
          <cell r="B7989">
            <v>0</v>
          </cell>
        </row>
        <row r="7990">
          <cell r="A7990" t="str">
            <v/>
          </cell>
          <cell r="B7990">
            <v>0</v>
          </cell>
        </row>
        <row r="7991">
          <cell r="A7991" t="str">
            <v/>
          </cell>
          <cell r="B7991">
            <v>0</v>
          </cell>
        </row>
        <row r="7992">
          <cell r="A7992" t="str">
            <v/>
          </cell>
          <cell r="B7992">
            <v>0</v>
          </cell>
        </row>
        <row r="7993">
          <cell r="A7993" t="str">
            <v/>
          </cell>
          <cell r="B7993">
            <v>0</v>
          </cell>
        </row>
        <row r="7994">
          <cell r="A7994" t="str">
            <v/>
          </cell>
          <cell r="B7994">
            <v>0</v>
          </cell>
        </row>
        <row r="7995">
          <cell r="A7995" t="str">
            <v/>
          </cell>
          <cell r="B7995">
            <v>0</v>
          </cell>
        </row>
        <row r="7996">
          <cell r="A7996" t="str">
            <v/>
          </cell>
          <cell r="B7996">
            <v>0</v>
          </cell>
        </row>
        <row r="7997">
          <cell r="A7997" t="str">
            <v/>
          </cell>
          <cell r="B7997">
            <v>0</v>
          </cell>
        </row>
        <row r="7998">
          <cell r="A7998" t="str">
            <v/>
          </cell>
          <cell r="B7998">
            <v>0</v>
          </cell>
        </row>
        <row r="7999">
          <cell r="A7999" t="str">
            <v/>
          </cell>
          <cell r="B7999">
            <v>0</v>
          </cell>
        </row>
        <row r="8000">
          <cell r="A8000" t="str">
            <v/>
          </cell>
          <cell r="B8000">
            <v>0</v>
          </cell>
        </row>
        <row r="8001">
          <cell r="A8001" t="str">
            <v/>
          </cell>
          <cell r="B8001">
            <v>0</v>
          </cell>
        </row>
        <row r="8002">
          <cell r="A8002" t="str">
            <v/>
          </cell>
          <cell r="B8002">
            <v>0</v>
          </cell>
        </row>
        <row r="8003">
          <cell r="A8003" t="str">
            <v/>
          </cell>
          <cell r="B8003">
            <v>0</v>
          </cell>
        </row>
        <row r="8004">
          <cell r="A8004" t="str">
            <v/>
          </cell>
          <cell r="B8004">
            <v>0</v>
          </cell>
        </row>
        <row r="8005">
          <cell r="A8005" t="str">
            <v/>
          </cell>
          <cell r="B8005">
            <v>0</v>
          </cell>
        </row>
        <row r="8006">
          <cell r="A8006" t="str">
            <v/>
          </cell>
          <cell r="B8006">
            <v>0</v>
          </cell>
        </row>
        <row r="8007">
          <cell r="A8007" t="str">
            <v/>
          </cell>
          <cell r="B8007">
            <v>0</v>
          </cell>
        </row>
        <row r="8008">
          <cell r="A8008" t="str">
            <v/>
          </cell>
          <cell r="B8008">
            <v>0</v>
          </cell>
        </row>
        <row r="8009">
          <cell r="A8009" t="str">
            <v/>
          </cell>
          <cell r="B8009">
            <v>0</v>
          </cell>
        </row>
        <row r="8010">
          <cell r="A8010" t="str">
            <v/>
          </cell>
          <cell r="B8010">
            <v>0</v>
          </cell>
        </row>
        <row r="8011">
          <cell r="A8011" t="str">
            <v/>
          </cell>
          <cell r="B8011">
            <v>0</v>
          </cell>
        </row>
        <row r="8012">
          <cell r="A8012" t="str">
            <v/>
          </cell>
          <cell r="B8012">
            <v>0</v>
          </cell>
        </row>
        <row r="8013">
          <cell r="A8013" t="str">
            <v/>
          </cell>
          <cell r="B8013">
            <v>0</v>
          </cell>
        </row>
        <row r="8014">
          <cell r="A8014" t="str">
            <v/>
          </cell>
          <cell r="B8014">
            <v>0</v>
          </cell>
        </row>
        <row r="8015">
          <cell r="A8015" t="str">
            <v/>
          </cell>
          <cell r="B8015">
            <v>0</v>
          </cell>
        </row>
        <row r="8016">
          <cell r="A8016" t="str">
            <v/>
          </cell>
          <cell r="B8016">
            <v>0</v>
          </cell>
        </row>
        <row r="8017">
          <cell r="A8017" t="str">
            <v/>
          </cell>
          <cell r="B8017">
            <v>0</v>
          </cell>
        </row>
        <row r="8018">
          <cell r="A8018" t="str">
            <v/>
          </cell>
          <cell r="B8018">
            <v>0</v>
          </cell>
        </row>
        <row r="8019">
          <cell r="A8019" t="str">
            <v/>
          </cell>
          <cell r="B8019">
            <v>0</v>
          </cell>
        </row>
        <row r="8020">
          <cell r="A8020" t="str">
            <v/>
          </cell>
          <cell r="B8020">
            <v>0</v>
          </cell>
        </row>
        <row r="8021">
          <cell r="A8021" t="str">
            <v/>
          </cell>
          <cell r="B8021">
            <v>0</v>
          </cell>
        </row>
        <row r="8022">
          <cell r="A8022" t="str">
            <v/>
          </cell>
          <cell r="B8022">
            <v>0</v>
          </cell>
        </row>
        <row r="8023">
          <cell r="A8023" t="str">
            <v/>
          </cell>
          <cell r="B8023">
            <v>0</v>
          </cell>
        </row>
        <row r="8024">
          <cell r="A8024" t="str">
            <v/>
          </cell>
          <cell r="B8024">
            <v>0</v>
          </cell>
        </row>
        <row r="8025">
          <cell r="A8025" t="str">
            <v/>
          </cell>
          <cell r="B8025">
            <v>0</v>
          </cell>
        </row>
        <row r="8026">
          <cell r="A8026" t="str">
            <v/>
          </cell>
          <cell r="B8026">
            <v>0</v>
          </cell>
        </row>
        <row r="8027">
          <cell r="A8027" t="str">
            <v/>
          </cell>
          <cell r="B8027">
            <v>0</v>
          </cell>
        </row>
        <row r="8028">
          <cell r="A8028" t="str">
            <v/>
          </cell>
          <cell r="B8028">
            <v>0</v>
          </cell>
        </row>
        <row r="8029">
          <cell r="A8029" t="str">
            <v/>
          </cell>
          <cell r="B8029">
            <v>0</v>
          </cell>
        </row>
        <row r="8030">
          <cell r="A8030" t="str">
            <v/>
          </cell>
          <cell r="B8030">
            <v>0</v>
          </cell>
        </row>
        <row r="8031">
          <cell r="A8031" t="str">
            <v/>
          </cell>
          <cell r="B8031">
            <v>0</v>
          </cell>
        </row>
        <row r="8032">
          <cell r="A8032" t="str">
            <v/>
          </cell>
          <cell r="B8032">
            <v>0</v>
          </cell>
        </row>
        <row r="8033">
          <cell r="A8033" t="str">
            <v/>
          </cell>
          <cell r="B8033">
            <v>0</v>
          </cell>
        </row>
        <row r="8034">
          <cell r="A8034" t="str">
            <v/>
          </cell>
          <cell r="B8034">
            <v>0</v>
          </cell>
        </row>
        <row r="8035">
          <cell r="A8035" t="str">
            <v/>
          </cell>
          <cell r="B8035">
            <v>0</v>
          </cell>
        </row>
        <row r="8036">
          <cell r="A8036" t="str">
            <v/>
          </cell>
          <cell r="B8036">
            <v>0</v>
          </cell>
        </row>
        <row r="8037">
          <cell r="A8037" t="str">
            <v/>
          </cell>
          <cell r="B8037">
            <v>0</v>
          </cell>
        </row>
        <row r="8038">
          <cell r="A8038" t="str">
            <v/>
          </cell>
          <cell r="B8038">
            <v>0</v>
          </cell>
        </row>
        <row r="8039">
          <cell r="A8039" t="str">
            <v/>
          </cell>
          <cell r="B8039">
            <v>0</v>
          </cell>
        </row>
        <row r="8040">
          <cell r="A8040" t="str">
            <v/>
          </cell>
          <cell r="B8040">
            <v>0</v>
          </cell>
        </row>
        <row r="8041">
          <cell r="A8041" t="str">
            <v/>
          </cell>
          <cell r="B8041">
            <v>0</v>
          </cell>
        </row>
        <row r="8042">
          <cell r="A8042" t="str">
            <v/>
          </cell>
          <cell r="B8042">
            <v>0</v>
          </cell>
        </row>
        <row r="8043">
          <cell r="A8043" t="str">
            <v/>
          </cell>
          <cell r="B8043">
            <v>0</v>
          </cell>
        </row>
        <row r="8044">
          <cell r="A8044" t="str">
            <v/>
          </cell>
          <cell r="B8044">
            <v>0</v>
          </cell>
        </row>
        <row r="8045">
          <cell r="A8045" t="str">
            <v/>
          </cell>
          <cell r="B8045">
            <v>0</v>
          </cell>
        </row>
        <row r="8046">
          <cell r="A8046" t="str">
            <v/>
          </cell>
          <cell r="B8046">
            <v>0</v>
          </cell>
        </row>
        <row r="8047">
          <cell r="A8047" t="str">
            <v/>
          </cell>
          <cell r="B8047">
            <v>0</v>
          </cell>
        </row>
        <row r="8048">
          <cell r="A8048" t="str">
            <v/>
          </cell>
          <cell r="B8048">
            <v>0</v>
          </cell>
        </row>
        <row r="8049">
          <cell r="A8049" t="str">
            <v/>
          </cell>
          <cell r="B8049">
            <v>0</v>
          </cell>
        </row>
        <row r="8050">
          <cell r="A8050" t="str">
            <v/>
          </cell>
          <cell r="B8050">
            <v>0</v>
          </cell>
        </row>
        <row r="8051">
          <cell r="A8051" t="str">
            <v/>
          </cell>
          <cell r="B8051">
            <v>0</v>
          </cell>
        </row>
        <row r="8052">
          <cell r="A8052" t="str">
            <v/>
          </cell>
          <cell r="B8052">
            <v>0</v>
          </cell>
        </row>
        <row r="8053">
          <cell r="A8053" t="str">
            <v/>
          </cell>
          <cell r="B8053">
            <v>0</v>
          </cell>
        </row>
        <row r="8054">
          <cell r="A8054" t="str">
            <v/>
          </cell>
          <cell r="B8054">
            <v>0</v>
          </cell>
        </row>
        <row r="8055">
          <cell r="A8055" t="str">
            <v/>
          </cell>
          <cell r="B8055">
            <v>0</v>
          </cell>
        </row>
        <row r="8056">
          <cell r="A8056" t="str">
            <v/>
          </cell>
          <cell r="B8056">
            <v>0</v>
          </cell>
        </row>
        <row r="8057">
          <cell r="A8057" t="str">
            <v/>
          </cell>
          <cell r="B8057">
            <v>0</v>
          </cell>
        </row>
        <row r="8058">
          <cell r="A8058" t="str">
            <v/>
          </cell>
          <cell r="B8058">
            <v>0</v>
          </cell>
        </row>
        <row r="8059">
          <cell r="A8059" t="str">
            <v/>
          </cell>
          <cell r="B8059">
            <v>0</v>
          </cell>
        </row>
        <row r="8060">
          <cell r="A8060" t="str">
            <v/>
          </cell>
          <cell r="B8060">
            <v>0</v>
          </cell>
        </row>
        <row r="8061">
          <cell r="A8061" t="str">
            <v/>
          </cell>
          <cell r="B8061">
            <v>0</v>
          </cell>
        </row>
        <row r="8062">
          <cell r="A8062" t="str">
            <v/>
          </cell>
          <cell r="B8062">
            <v>0</v>
          </cell>
        </row>
        <row r="8063">
          <cell r="A8063" t="str">
            <v/>
          </cell>
          <cell r="B8063">
            <v>0</v>
          </cell>
        </row>
        <row r="8064">
          <cell r="A8064" t="str">
            <v/>
          </cell>
          <cell r="B8064">
            <v>0</v>
          </cell>
        </row>
        <row r="8065">
          <cell r="A8065" t="str">
            <v/>
          </cell>
          <cell r="B8065">
            <v>0</v>
          </cell>
        </row>
        <row r="8066">
          <cell r="A8066" t="str">
            <v/>
          </cell>
          <cell r="B8066">
            <v>0</v>
          </cell>
        </row>
        <row r="8067">
          <cell r="A8067" t="str">
            <v/>
          </cell>
          <cell r="B8067">
            <v>0</v>
          </cell>
        </row>
        <row r="8068">
          <cell r="A8068" t="str">
            <v/>
          </cell>
          <cell r="B8068">
            <v>0</v>
          </cell>
        </row>
        <row r="8069">
          <cell r="A8069" t="str">
            <v/>
          </cell>
          <cell r="B8069">
            <v>0</v>
          </cell>
        </row>
        <row r="8070">
          <cell r="A8070" t="str">
            <v/>
          </cell>
          <cell r="B8070">
            <v>0</v>
          </cell>
        </row>
        <row r="8071">
          <cell r="A8071" t="str">
            <v/>
          </cell>
          <cell r="B8071">
            <v>0</v>
          </cell>
        </row>
        <row r="8072">
          <cell r="A8072" t="str">
            <v/>
          </cell>
          <cell r="B8072">
            <v>0</v>
          </cell>
        </row>
        <row r="8073">
          <cell r="A8073" t="str">
            <v/>
          </cell>
          <cell r="B8073">
            <v>0</v>
          </cell>
        </row>
        <row r="8074">
          <cell r="A8074" t="str">
            <v/>
          </cell>
          <cell r="B8074">
            <v>0</v>
          </cell>
        </row>
        <row r="8075">
          <cell r="A8075" t="str">
            <v/>
          </cell>
          <cell r="B8075">
            <v>0</v>
          </cell>
        </row>
        <row r="8076">
          <cell r="A8076" t="str">
            <v/>
          </cell>
          <cell r="B8076">
            <v>0</v>
          </cell>
        </row>
        <row r="8077">
          <cell r="A8077" t="str">
            <v/>
          </cell>
          <cell r="B8077">
            <v>0</v>
          </cell>
        </row>
        <row r="8078">
          <cell r="A8078" t="str">
            <v/>
          </cell>
          <cell r="B8078">
            <v>0</v>
          </cell>
        </row>
        <row r="8079">
          <cell r="A8079" t="str">
            <v/>
          </cell>
          <cell r="B8079">
            <v>0</v>
          </cell>
        </row>
        <row r="8080">
          <cell r="A8080" t="str">
            <v/>
          </cell>
          <cell r="B8080">
            <v>0</v>
          </cell>
        </row>
        <row r="8081">
          <cell r="A8081" t="str">
            <v/>
          </cell>
          <cell r="B8081">
            <v>0</v>
          </cell>
        </row>
        <row r="8082">
          <cell r="A8082" t="str">
            <v/>
          </cell>
          <cell r="B8082">
            <v>0</v>
          </cell>
        </row>
        <row r="8083">
          <cell r="A8083" t="str">
            <v/>
          </cell>
          <cell r="B8083">
            <v>0</v>
          </cell>
        </row>
        <row r="8084">
          <cell r="A8084" t="str">
            <v/>
          </cell>
          <cell r="B8084">
            <v>0</v>
          </cell>
        </row>
        <row r="8085">
          <cell r="A8085" t="str">
            <v/>
          </cell>
          <cell r="B8085">
            <v>0</v>
          </cell>
        </row>
        <row r="8086">
          <cell r="A8086" t="str">
            <v/>
          </cell>
          <cell r="B8086">
            <v>0</v>
          </cell>
        </row>
        <row r="8087">
          <cell r="A8087" t="str">
            <v/>
          </cell>
          <cell r="B8087">
            <v>0</v>
          </cell>
        </row>
        <row r="8088">
          <cell r="A8088" t="str">
            <v/>
          </cell>
          <cell r="B8088">
            <v>0</v>
          </cell>
        </row>
        <row r="8089">
          <cell r="A8089" t="str">
            <v/>
          </cell>
          <cell r="B8089">
            <v>0</v>
          </cell>
        </row>
        <row r="8090">
          <cell r="A8090" t="str">
            <v/>
          </cell>
          <cell r="B8090">
            <v>0</v>
          </cell>
        </row>
        <row r="8091">
          <cell r="A8091" t="str">
            <v/>
          </cell>
          <cell r="B8091">
            <v>0</v>
          </cell>
        </row>
        <row r="8092">
          <cell r="A8092" t="str">
            <v/>
          </cell>
          <cell r="B8092">
            <v>0</v>
          </cell>
        </row>
        <row r="8093">
          <cell r="A8093" t="str">
            <v/>
          </cell>
          <cell r="B8093">
            <v>0</v>
          </cell>
        </row>
        <row r="8094">
          <cell r="A8094" t="str">
            <v/>
          </cell>
          <cell r="B8094">
            <v>0</v>
          </cell>
        </row>
        <row r="8095">
          <cell r="A8095" t="str">
            <v/>
          </cell>
          <cell r="B8095">
            <v>0</v>
          </cell>
        </row>
        <row r="8096">
          <cell r="A8096" t="str">
            <v/>
          </cell>
          <cell r="B8096">
            <v>0</v>
          </cell>
        </row>
        <row r="8097">
          <cell r="A8097" t="str">
            <v/>
          </cell>
          <cell r="B8097">
            <v>0</v>
          </cell>
        </row>
        <row r="8098">
          <cell r="A8098" t="str">
            <v/>
          </cell>
          <cell r="B8098">
            <v>0</v>
          </cell>
        </row>
        <row r="8099">
          <cell r="A8099" t="str">
            <v/>
          </cell>
          <cell r="B8099">
            <v>0</v>
          </cell>
        </row>
        <row r="8100">
          <cell r="A8100" t="str">
            <v/>
          </cell>
          <cell r="B8100">
            <v>0</v>
          </cell>
        </row>
        <row r="8101">
          <cell r="A8101" t="str">
            <v/>
          </cell>
          <cell r="B8101">
            <v>0</v>
          </cell>
        </row>
        <row r="8102">
          <cell r="A8102" t="str">
            <v/>
          </cell>
          <cell r="B8102">
            <v>0</v>
          </cell>
        </row>
        <row r="8103">
          <cell r="A8103" t="str">
            <v/>
          </cell>
          <cell r="B8103">
            <v>0</v>
          </cell>
        </row>
        <row r="8104">
          <cell r="A8104" t="str">
            <v/>
          </cell>
          <cell r="B8104">
            <v>0</v>
          </cell>
        </row>
        <row r="8105">
          <cell r="A8105" t="str">
            <v/>
          </cell>
          <cell r="B8105">
            <v>0</v>
          </cell>
        </row>
        <row r="8106">
          <cell r="A8106" t="str">
            <v/>
          </cell>
          <cell r="B8106">
            <v>0</v>
          </cell>
        </row>
        <row r="8107">
          <cell r="A8107" t="str">
            <v/>
          </cell>
          <cell r="B8107">
            <v>0</v>
          </cell>
        </row>
        <row r="8108">
          <cell r="A8108" t="str">
            <v/>
          </cell>
          <cell r="B8108">
            <v>0</v>
          </cell>
        </row>
        <row r="8109">
          <cell r="A8109" t="str">
            <v/>
          </cell>
          <cell r="B8109">
            <v>0</v>
          </cell>
        </row>
        <row r="8110">
          <cell r="A8110" t="str">
            <v/>
          </cell>
          <cell r="B8110">
            <v>0</v>
          </cell>
        </row>
        <row r="8111">
          <cell r="A8111" t="str">
            <v/>
          </cell>
          <cell r="B8111">
            <v>0</v>
          </cell>
        </row>
        <row r="8112">
          <cell r="A8112" t="str">
            <v/>
          </cell>
          <cell r="B8112">
            <v>0</v>
          </cell>
        </row>
        <row r="8113">
          <cell r="A8113" t="str">
            <v/>
          </cell>
          <cell r="B8113">
            <v>0</v>
          </cell>
        </row>
        <row r="8114">
          <cell r="A8114" t="str">
            <v/>
          </cell>
          <cell r="B8114">
            <v>0</v>
          </cell>
        </row>
        <row r="8115">
          <cell r="A8115" t="str">
            <v/>
          </cell>
          <cell r="B8115">
            <v>0</v>
          </cell>
        </row>
        <row r="8116">
          <cell r="A8116" t="str">
            <v/>
          </cell>
          <cell r="B8116">
            <v>0</v>
          </cell>
        </row>
        <row r="8117">
          <cell r="A8117" t="str">
            <v/>
          </cell>
          <cell r="B8117">
            <v>0</v>
          </cell>
        </row>
        <row r="8118">
          <cell r="A8118" t="str">
            <v/>
          </cell>
          <cell r="B8118">
            <v>0</v>
          </cell>
        </row>
        <row r="8119">
          <cell r="A8119" t="str">
            <v/>
          </cell>
          <cell r="B8119">
            <v>0</v>
          </cell>
        </row>
        <row r="8120">
          <cell r="A8120" t="str">
            <v/>
          </cell>
          <cell r="B8120">
            <v>0</v>
          </cell>
        </row>
        <row r="8121">
          <cell r="A8121" t="str">
            <v/>
          </cell>
          <cell r="B8121">
            <v>0</v>
          </cell>
        </row>
        <row r="8122">
          <cell r="A8122" t="str">
            <v/>
          </cell>
          <cell r="B8122">
            <v>0</v>
          </cell>
        </row>
        <row r="8123">
          <cell r="A8123" t="str">
            <v/>
          </cell>
          <cell r="B8123">
            <v>0</v>
          </cell>
        </row>
        <row r="8124">
          <cell r="A8124" t="str">
            <v/>
          </cell>
          <cell r="B8124">
            <v>0</v>
          </cell>
        </row>
        <row r="8125">
          <cell r="A8125" t="str">
            <v/>
          </cell>
          <cell r="B8125">
            <v>0</v>
          </cell>
        </row>
        <row r="8126">
          <cell r="A8126" t="str">
            <v/>
          </cell>
          <cell r="B8126">
            <v>0</v>
          </cell>
        </row>
        <row r="8127">
          <cell r="A8127" t="str">
            <v/>
          </cell>
          <cell r="B8127">
            <v>0</v>
          </cell>
        </row>
        <row r="8128">
          <cell r="A8128" t="str">
            <v/>
          </cell>
          <cell r="B8128">
            <v>0</v>
          </cell>
        </row>
        <row r="8129">
          <cell r="A8129" t="str">
            <v/>
          </cell>
          <cell r="B8129">
            <v>0</v>
          </cell>
        </row>
        <row r="8130">
          <cell r="A8130" t="str">
            <v/>
          </cell>
          <cell r="B8130">
            <v>0</v>
          </cell>
        </row>
        <row r="8131">
          <cell r="A8131" t="str">
            <v/>
          </cell>
          <cell r="B8131">
            <v>0</v>
          </cell>
        </row>
        <row r="8132">
          <cell r="A8132" t="str">
            <v/>
          </cell>
          <cell r="B8132">
            <v>0</v>
          </cell>
        </row>
        <row r="8133">
          <cell r="A8133" t="str">
            <v/>
          </cell>
          <cell r="B8133">
            <v>0</v>
          </cell>
        </row>
        <row r="8134">
          <cell r="A8134" t="str">
            <v/>
          </cell>
          <cell r="B8134">
            <v>0</v>
          </cell>
        </row>
        <row r="8135">
          <cell r="A8135" t="str">
            <v/>
          </cell>
          <cell r="B8135">
            <v>0</v>
          </cell>
        </row>
        <row r="8136">
          <cell r="A8136" t="str">
            <v/>
          </cell>
          <cell r="B8136">
            <v>0</v>
          </cell>
        </row>
        <row r="8137">
          <cell r="A8137" t="str">
            <v/>
          </cell>
          <cell r="B8137">
            <v>0</v>
          </cell>
        </row>
        <row r="8138">
          <cell r="A8138" t="str">
            <v/>
          </cell>
          <cell r="B8138">
            <v>0</v>
          </cell>
        </row>
        <row r="8139">
          <cell r="A8139" t="str">
            <v/>
          </cell>
          <cell r="B8139">
            <v>0</v>
          </cell>
        </row>
        <row r="8140">
          <cell r="A8140" t="str">
            <v/>
          </cell>
          <cell r="B8140">
            <v>0</v>
          </cell>
        </row>
        <row r="8141">
          <cell r="A8141" t="str">
            <v/>
          </cell>
          <cell r="B8141">
            <v>0</v>
          </cell>
        </row>
        <row r="8142">
          <cell r="A8142" t="str">
            <v/>
          </cell>
          <cell r="B8142">
            <v>0</v>
          </cell>
        </row>
        <row r="8143">
          <cell r="A8143" t="str">
            <v/>
          </cell>
          <cell r="B8143">
            <v>0</v>
          </cell>
        </row>
        <row r="8144">
          <cell r="A8144" t="str">
            <v/>
          </cell>
          <cell r="B8144">
            <v>0</v>
          </cell>
        </row>
        <row r="8145">
          <cell r="A8145" t="str">
            <v/>
          </cell>
          <cell r="B8145">
            <v>0</v>
          </cell>
        </row>
        <row r="8146">
          <cell r="A8146" t="str">
            <v/>
          </cell>
          <cell r="B8146">
            <v>0</v>
          </cell>
        </row>
        <row r="8147">
          <cell r="A8147" t="str">
            <v/>
          </cell>
          <cell r="B8147">
            <v>0</v>
          </cell>
        </row>
        <row r="8148">
          <cell r="A8148" t="str">
            <v/>
          </cell>
          <cell r="B8148">
            <v>0</v>
          </cell>
        </row>
        <row r="8149">
          <cell r="A8149" t="str">
            <v/>
          </cell>
          <cell r="B8149">
            <v>0</v>
          </cell>
        </row>
        <row r="8150">
          <cell r="A8150" t="str">
            <v/>
          </cell>
          <cell r="B8150">
            <v>0</v>
          </cell>
        </row>
        <row r="8151">
          <cell r="A8151" t="str">
            <v/>
          </cell>
          <cell r="B8151">
            <v>0</v>
          </cell>
        </row>
        <row r="8152">
          <cell r="A8152" t="str">
            <v/>
          </cell>
          <cell r="B8152">
            <v>0</v>
          </cell>
        </row>
        <row r="8153">
          <cell r="A8153" t="str">
            <v/>
          </cell>
          <cell r="B8153">
            <v>0</v>
          </cell>
        </row>
        <row r="8154">
          <cell r="A8154" t="str">
            <v/>
          </cell>
          <cell r="B8154">
            <v>0</v>
          </cell>
        </row>
        <row r="8155">
          <cell r="A8155" t="str">
            <v/>
          </cell>
          <cell r="B8155">
            <v>0</v>
          </cell>
        </row>
        <row r="8156">
          <cell r="A8156" t="str">
            <v/>
          </cell>
          <cell r="B8156">
            <v>0</v>
          </cell>
        </row>
        <row r="8157">
          <cell r="A8157" t="str">
            <v/>
          </cell>
          <cell r="B8157">
            <v>0</v>
          </cell>
        </row>
        <row r="8158">
          <cell r="A8158" t="str">
            <v/>
          </cell>
          <cell r="B8158">
            <v>0</v>
          </cell>
        </row>
        <row r="8159">
          <cell r="A8159" t="str">
            <v/>
          </cell>
          <cell r="B8159">
            <v>0</v>
          </cell>
        </row>
        <row r="8160">
          <cell r="A8160" t="str">
            <v/>
          </cell>
          <cell r="B8160">
            <v>0</v>
          </cell>
        </row>
        <row r="8161">
          <cell r="A8161" t="str">
            <v/>
          </cell>
          <cell r="B8161">
            <v>0</v>
          </cell>
        </row>
        <row r="8162">
          <cell r="A8162" t="str">
            <v/>
          </cell>
          <cell r="B8162">
            <v>0</v>
          </cell>
        </row>
        <row r="8163">
          <cell r="A8163" t="str">
            <v/>
          </cell>
          <cell r="B8163">
            <v>0</v>
          </cell>
        </row>
        <row r="8164">
          <cell r="A8164" t="str">
            <v/>
          </cell>
          <cell r="B8164">
            <v>0</v>
          </cell>
        </row>
        <row r="8165">
          <cell r="A8165" t="str">
            <v/>
          </cell>
          <cell r="B8165">
            <v>0</v>
          </cell>
        </row>
        <row r="8166">
          <cell r="A8166" t="str">
            <v/>
          </cell>
          <cell r="B8166">
            <v>0</v>
          </cell>
        </row>
        <row r="8167">
          <cell r="A8167" t="str">
            <v/>
          </cell>
          <cell r="B8167">
            <v>0</v>
          </cell>
        </row>
        <row r="8168">
          <cell r="A8168" t="str">
            <v/>
          </cell>
          <cell r="B8168">
            <v>0</v>
          </cell>
        </row>
        <row r="8169">
          <cell r="A8169" t="str">
            <v/>
          </cell>
          <cell r="B8169">
            <v>0</v>
          </cell>
        </row>
        <row r="8170">
          <cell r="A8170" t="str">
            <v/>
          </cell>
          <cell r="B8170">
            <v>0</v>
          </cell>
        </row>
        <row r="8171">
          <cell r="A8171" t="str">
            <v/>
          </cell>
          <cell r="B8171">
            <v>0</v>
          </cell>
        </row>
        <row r="8172">
          <cell r="A8172" t="str">
            <v/>
          </cell>
          <cell r="B8172">
            <v>0</v>
          </cell>
        </row>
        <row r="8173">
          <cell r="A8173" t="str">
            <v/>
          </cell>
          <cell r="B8173">
            <v>0</v>
          </cell>
        </row>
        <row r="8174">
          <cell r="A8174" t="str">
            <v/>
          </cell>
          <cell r="B8174">
            <v>0</v>
          </cell>
        </row>
        <row r="8175">
          <cell r="A8175" t="str">
            <v/>
          </cell>
          <cell r="B8175">
            <v>0</v>
          </cell>
        </row>
        <row r="8176">
          <cell r="A8176" t="str">
            <v/>
          </cell>
          <cell r="B8176">
            <v>0</v>
          </cell>
        </row>
        <row r="8177">
          <cell r="A8177" t="str">
            <v/>
          </cell>
          <cell r="B8177">
            <v>0</v>
          </cell>
        </row>
        <row r="8178">
          <cell r="A8178" t="str">
            <v/>
          </cell>
          <cell r="B8178">
            <v>0</v>
          </cell>
        </row>
        <row r="8179">
          <cell r="A8179" t="str">
            <v/>
          </cell>
          <cell r="B8179">
            <v>0</v>
          </cell>
        </row>
        <row r="8180">
          <cell r="A8180" t="str">
            <v/>
          </cell>
          <cell r="B8180">
            <v>0</v>
          </cell>
        </row>
        <row r="8181">
          <cell r="A8181" t="str">
            <v/>
          </cell>
          <cell r="B8181">
            <v>0</v>
          </cell>
        </row>
        <row r="8182">
          <cell r="A8182" t="str">
            <v/>
          </cell>
          <cell r="B8182">
            <v>0</v>
          </cell>
        </row>
        <row r="8183">
          <cell r="A8183" t="str">
            <v/>
          </cell>
          <cell r="B8183">
            <v>0</v>
          </cell>
        </row>
        <row r="8184">
          <cell r="A8184" t="str">
            <v/>
          </cell>
          <cell r="B8184">
            <v>0</v>
          </cell>
        </row>
        <row r="8185">
          <cell r="A8185" t="str">
            <v/>
          </cell>
          <cell r="B8185">
            <v>0</v>
          </cell>
        </row>
        <row r="8186">
          <cell r="A8186" t="str">
            <v/>
          </cell>
          <cell r="B8186">
            <v>0</v>
          </cell>
        </row>
        <row r="8187">
          <cell r="A8187" t="str">
            <v/>
          </cell>
          <cell r="B8187">
            <v>0</v>
          </cell>
        </row>
        <row r="8188">
          <cell r="A8188" t="str">
            <v/>
          </cell>
          <cell r="B8188">
            <v>0</v>
          </cell>
        </row>
        <row r="8189">
          <cell r="A8189" t="str">
            <v/>
          </cell>
          <cell r="B8189">
            <v>0</v>
          </cell>
        </row>
        <row r="8190">
          <cell r="A8190" t="str">
            <v/>
          </cell>
          <cell r="B8190">
            <v>0</v>
          </cell>
        </row>
        <row r="8191">
          <cell r="A8191" t="str">
            <v/>
          </cell>
          <cell r="B8191">
            <v>0</v>
          </cell>
        </row>
        <row r="8192">
          <cell r="A8192" t="str">
            <v/>
          </cell>
          <cell r="B8192">
            <v>0</v>
          </cell>
        </row>
        <row r="8193">
          <cell r="A8193" t="str">
            <v/>
          </cell>
          <cell r="B8193">
            <v>0</v>
          </cell>
        </row>
        <row r="8194">
          <cell r="A8194" t="str">
            <v/>
          </cell>
          <cell r="B8194">
            <v>0</v>
          </cell>
        </row>
        <row r="8195">
          <cell r="A8195" t="str">
            <v/>
          </cell>
          <cell r="B8195">
            <v>0</v>
          </cell>
        </row>
        <row r="8196">
          <cell r="A8196" t="str">
            <v/>
          </cell>
          <cell r="B8196">
            <v>0</v>
          </cell>
        </row>
        <row r="8197">
          <cell r="A8197" t="str">
            <v/>
          </cell>
          <cell r="B8197">
            <v>0</v>
          </cell>
        </row>
        <row r="8198">
          <cell r="A8198" t="str">
            <v/>
          </cell>
          <cell r="B8198">
            <v>0</v>
          </cell>
        </row>
        <row r="8199">
          <cell r="A8199" t="str">
            <v/>
          </cell>
          <cell r="B8199">
            <v>0</v>
          </cell>
        </row>
        <row r="8200">
          <cell r="A8200" t="str">
            <v/>
          </cell>
          <cell r="B8200">
            <v>0</v>
          </cell>
        </row>
        <row r="8201">
          <cell r="A8201" t="str">
            <v/>
          </cell>
          <cell r="B8201">
            <v>0</v>
          </cell>
        </row>
        <row r="8202">
          <cell r="A8202" t="str">
            <v/>
          </cell>
          <cell r="B8202">
            <v>0</v>
          </cell>
        </row>
        <row r="8203">
          <cell r="A8203" t="str">
            <v/>
          </cell>
          <cell r="B8203">
            <v>0</v>
          </cell>
        </row>
        <row r="8204">
          <cell r="A8204" t="str">
            <v/>
          </cell>
          <cell r="B8204">
            <v>0</v>
          </cell>
        </row>
        <row r="8205">
          <cell r="A8205" t="str">
            <v/>
          </cell>
          <cell r="B8205">
            <v>0</v>
          </cell>
        </row>
        <row r="8206">
          <cell r="A8206" t="str">
            <v/>
          </cell>
          <cell r="B8206">
            <v>0</v>
          </cell>
        </row>
        <row r="8207">
          <cell r="A8207" t="str">
            <v/>
          </cell>
          <cell r="B8207">
            <v>0</v>
          </cell>
        </row>
        <row r="8208">
          <cell r="A8208" t="str">
            <v/>
          </cell>
          <cell r="B8208">
            <v>0</v>
          </cell>
        </row>
        <row r="8209">
          <cell r="A8209" t="str">
            <v/>
          </cell>
          <cell r="B8209">
            <v>0</v>
          </cell>
        </row>
        <row r="8210">
          <cell r="A8210" t="str">
            <v/>
          </cell>
          <cell r="B8210">
            <v>0</v>
          </cell>
        </row>
        <row r="8211">
          <cell r="A8211" t="str">
            <v/>
          </cell>
          <cell r="B8211">
            <v>0</v>
          </cell>
        </row>
        <row r="8212">
          <cell r="A8212" t="str">
            <v/>
          </cell>
          <cell r="B8212">
            <v>0</v>
          </cell>
        </row>
        <row r="8213">
          <cell r="A8213" t="str">
            <v/>
          </cell>
          <cell r="B8213">
            <v>0</v>
          </cell>
        </row>
        <row r="8214">
          <cell r="A8214" t="str">
            <v/>
          </cell>
          <cell r="B8214">
            <v>0</v>
          </cell>
        </row>
        <row r="8215">
          <cell r="A8215" t="str">
            <v/>
          </cell>
          <cell r="B8215">
            <v>0</v>
          </cell>
        </row>
        <row r="8216">
          <cell r="A8216" t="str">
            <v/>
          </cell>
          <cell r="B8216">
            <v>0</v>
          </cell>
        </row>
        <row r="8217">
          <cell r="A8217" t="str">
            <v/>
          </cell>
          <cell r="B8217">
            <v>0</v>
          </cell>
        </row>
        <row r="8218">
          <cell r="A8218" t="str">
            <v/>
          </cell>
          <cell r="B8218">
            <v>0</v>
          </cell>
        </row>
        <row r="8219">
          <cell r="A8219" t="str">
            <v/>
          </cell>
          <cell r="B8219">
            <v>0</v>
          </cell>
        </row>
        <row r="8220">
          <cell r="A8220" t="str">
            <v/>
          </cell>
          <cell r="B8220">
            <v>0</v>
          </cell>
        </row>
        <row r="8221">
          <cell r="A8221" t="str">
            <v/>
          </cell>
          <cell r="B8221">
            <v>0</v>
          </cell>
        </row>
        <row r="8222">
          <cell r="A8222" t="str">
            <v/>
          </cell>
          <cell r="B8222">
            <v>0</v>
          </cell>
        </row>
        <row r="8223">
          <cell r="A8223" t="str">
            <v/>
          </cell>
          <cell r="B8223">
            <v>0</v>
          </cell>
        </row>
        <row r="8224">
          <cell r="A8224" t="str">
            <v/>
          </cell>
          <cell r="B8224">
            <v>0</v>
          </cell>
        </row>
        <row r="8225">
          <cell r="A8225" t="str">
            <v/>
          </cell>
          <cell r="B8225">
            <v>0</v>
          </cell>
        </row>
        <row r="8226">
          <cell r="A8226" t="str">
            <v/>
          </cell>
          <cell r="B8226">
            <v>0</v>
          </cell>
        </row>
        <row r="8227">
          <cell r="A8227" t="str">
            <v/>
          </cell>
          <cell r="B8227">
            <v>0</v>
          </cell>
        </row>
        <row r="8228">
          <cell r="A8228" t="str">
            <v/>
          </cell>
          <cell r="B8228">
            <v>0</v>
          </cell>
        </row>
        <row r="8229">
          <cell r="A8229" t="str">
            <v/>
          </cell>
          <cell r="B8229">
            <v>0</v>
          </cell>
        </row>
        <row r="8230">
          <cell r="A8230" t="str">
            <v/>
          </cell>
          <cell r="B8230">
            <v>0</v>
          </cell>
        </row>
        <row r="8231">
          <cell r="A8231" t="str">
            <v/>
          </cell>
          <cell r="B8231">
            <v>0</v>
          </cell>
        </row>
        <row r="8232">
          <cell r="A8232" t="str">
            <v/>
          </cell>
          <cell r="B8232">
            <v>0</v>
          </cell>
        </row>
        <row r="8233">
          <cell r="A8233" t="str">
            <v/>
          </cell>
          <cell r="B8233">
            <v>0</v>
          </cell>
        </row>
        <row r="8234">
          <cell r="A8234" t="str">
            <v/>
          </cell>
          <cell r="B8234">
            <v>0</v>
          </cell>
        </row>
        <row r="8235">
          <cell r="A8235" t="str">
            <v/>
          </cell>
          <cell r="B8235">
            <v>0</v>
          </cell>
        </row>
        <row r="8236">
          <cell r="A8236" t="str">
            <v/>
          </cell>
          <cell r="B8236">
            <v>0</v>
          </cell>
        </row>
        <row r="8237">
          <cell r="A8237" t="str">
            <v/>
          </cell>
          <cell r="B8237">
            <v>0</v>
          </cell>
        </row>
        <row r="8238">
          <cell r="A8238" t="str">
            <v/>
          </cell>
          <cell r="B8238">
            <v>0</v>
          </cell>
        </row>
        <row r="8239">
          <cell r="A8239" t="str">
            <v/>
          </cell>
          <cell r="B8239">
            <v>0</v>
          </cell>
        </row>
        <row r="8240">
          <cell r="A8240" t="str">
            <v/>
          </cell>
          <cell r="B8240">
            <v>0</v>
          </cell>
        </row>
        <row r="8241">
          <cell r="A8241" t="str">
            <v/>
          </cell>
          <cell r="B8241">
            <v>0</v>
          </cell>
        </row>
        <row r="8242">
          <cell r="A8242" t="str">
            <v/>
          </cell>
          <cell r="B8242">
            <v>0</v>
          </cell>
        </row>
        <row r="8243">
          <cell r="A8243" t="str">
            <v/>
          </cell>
          <cell r="B8243">
            <v>0</v>
          </cell>
        </row>
        <row r="8244">
          <cell r="A8244" t="str">
            <v/>
          </cell>
          <cell r="B8244">
            <v>0</v>
          </cell>
        </row>
        <row r="8245">
          <cell r="A8245" t="str">
            <v/>
          </cell>
          <cell r="B8245">
            <v>0</v>
          </cell>
        </row>
        <row r="8246">
          <cell r="A8246" t="str">
            <v/>
          </cell>
          <cell r="B8246">
            <v>0</v>
          </cell>
        </row>
        <row r="8247">
          <cell r="A8247" t="str">
            <v/>
          </cell>
          <cell r="B8247">
            <v>0</v>
          </cell>
        </row>
        <row r="8248">
          <cell r="A8248" t="str">
            <v/>
          </cell>
          <cell r="B8248">
            <v>0</v>
          </cell>
        </row>
        <row r="8249">
          <cell r="A8249" t="str">
            <v/>
          </cell>
          <cell r="B8249">
            <v>0</v>
          </cell>
        </row>
        <row r="8250">
          <cell r="A8250" t="str">
            <v/>
          </cell>
          <cell r="B8250">
            <v>0</v>
          </cell>
        </row>
        <row r="8251">
          <cell r="A8251" t="str">
            <v/>
          </cell>
          <cell r="B8251">
            <v>0</v>
          </cell>
        </row>
        <row r="8252">
          <cell r="A8252" t="str">
            <v/>
          </cell>
          <cell r="B8252">
            <v>0</v>
          </cell>
        </row>
        <row r="8253">
          <cell r="A8253" t="str">
            <v/>
          </cell>
          <cell r="B8253">
            <v>0</v>
          </cell>
        </row>
        <row r="8254">
          <cell r="A8254" t="str">
            <v/>
          </cell>
          <cell r="B8254">
            <v>0</v>
          </cell>
        </row>
        <row r="8255">
          <cell r="A8255" t="str">
            <v/>
          </cell>
          <cell r="B8255">
            <v>0</v>
          </cell>
        </row>
        <row r="8256">
          <cell r="A8256" t="str">
            <v/>
          </cell>
          <cell r="B8256">
            <v>0</v>
          </cell>
        </row>
        <row r="8257">
          <cell r="A8257" t="str">
            <v/>
          </cell>
          <cell r="B8257">
            <v>0</v>
          </cell>
        </row>
        <row r="8258">
          <cell r="A8258" t="str">
            <v/>
          </cell>
          <cell r="B8258">
            <v>0</v>
          </cell>
        </row>
        <row r="8259">
          <cell r="A8259" t="str">
            <v/>
          </cell>
          <cell r="B8259">
            <v>0</v>
          </cell>
        </row>
        <row r="8260">
          <cell r="A8260" t="str">
            <v/>
          </cell>
          <cell r="B8260">
            <v>0</v>
          </cell>
        </row>
        <row r="8261">
          <cell r="A8261" t="str">
            <v/>
          </cell>
          <cell r="B8261">
            <v>0</v>
          </cell>
        </row>
        <row r="8262">
          <cell r="A8262" t="str">
            <v/>
          </cell>
          <cell r="B8262">
            <v>0</v>
          </cell>
        </row>
        <row r="8263">
          <cell r="A8263" t="str">
            <v/>
          </cell>
          <cell r="B8263">
            <v>0</v>
          </cell>
        </row>
        <row r="8264">
          <cell r="A8264" t="str">
            <v/>
          </cell>
          <cell r="B8264">
            <v>0</v>
          </cell>
        </row>
        <row r="8265">
          <cell r="A8265" t="str">
            <v/>
          </cell>
          <cell r="B8265">
            <v>0</v>
          </cell>
        </row>
        <row r="8266">
          <cell r="A8266" t="str">
            <v/>
          </cell>
          <cell r="B8266">
            <v>0</v>
          </cell>
        </row>
        <row r="8267">
          <cell r="A8267" t="str">
            <v/>
          </cell>
          <cell r="B8267">
            <v>0</v>
          </cell>
        </row>
        <row r="8268">
          <cell r="A8268" t="str">
            <v/>
          </cell>
          <cell r="B8268">
            <v>0</v>
          </cell>
        </row>
        <row r="8269">
          <cell r="A8269" t="str">
            <v/>
          </cell>
          <cell r="B8269">
            <v>0</v>
          </cell>
        </row>
        <row r="8270">
          <cell r="A8270" t="str">
            <v/>
          </cell>
          <cell r="B8270">
            <v>0</v>
          </cell>
        </row>
        <row r="8271">
          <cell r="A8271" t="str">
            <v/>
          </cell>
          <cell r="B8271">
            <v>0</v>
          </cell>
        </row>
        <row r="8272">
          <cell r="A8272" t="str">
            <v/>
          </cell>
          <cell r="B8272">
            <v>0</v>
          </cell>
        </row>
        <row r="8273">
          <cell r="A8273" t="str">
            <v/>
          </cell>
          <cell r="B8273">
            <v>0</v>
          </cell>
        </row>
        <row r="8274">
          <cell r="A8274" t="str">
            <v/>
          </cell>
          <cell r="B8274">
            <v>0</v>
          </cell>
        </row>
        <row r="8275">
          <cell r="A8275" t="str">
            <v/>
          </cell>
          <cell r="B8275">
            <v>0</v>
          </cell>
        </row>
        <row r="8276">
          <cell r="A8276" t="str">
            <v/>
          </cell>
          <cell r="B8276">
            <v>0</v>
          </cell>
        </row>
        <row r="8277">
          <cell r="A8277" t="str">
            <v/>
          </cell>
          <cell r="B8277">
            <v>0</v>
          </cell>
        </row>
        <row r="8278">
          <cell r="A8278" t="str">
            <v/>
          </cell>
          <cell r="B8278">
            <v>0</v>
          </cell>
        </row>
        <row r="8279">
          <cell r="A8279" t="str">
            <v/>
          </cell>
          <cell r="B8279">
            <v>0</v>
          </cell>
        </row>
        <row r="8280">
          <cell r="A8280" t="str">
            <v/>
          </cell>
          <cell r="B8280">
            <v>0</v>
          </cell>
        </row>
        <row r="8281">
          <cell r="A8281" t="str">
            <v/>
          </cell>
          <cell r="B8281">
            <v>0</v>
          </cell>
        </row>
        <row r="8282">
          <cell r="A8282" t="str">
            <v/>
          </cell>
          <cell r="B8282">
            <v>0</v>
          </cell>
        </row>
        <row r="8283">
          <cell r="A8283" t="str">
            <v/>
          </cell>
          <cell r="B8283">
            <v>0</v>
          </cell>
        </row>
        <row r="8284">
          <cell r="A8284" t="str">
            <v/>
          </cell>
          <cell r="B8284">
            <v>0</v>
          </cell>
        </row>
        <row r="8285">
          <cell r="A8285" t="str">
            <v/>
          </cell>
          <cell r="B8285">
            <v>0</v>
          </cell>
        </row>
        <row r="8286">
          <cell r="A8286" t="str">
            <v/>
          </cell>
          <cell r="B8286">
            <v>0</v>
          </cell>
        </row>
        <row r="8287">
          <cell r="A8287" t="str">
            <v/>
          </cell>
          <cell r="B8287">
            <v>0</v>
          </cell>
        </row>
        <row r="8288">
          <cell r="A8288" t="str">
            <v/>
          </cell>
          <cell r="B8288">
            <v>0</v>
          </cell>
        </row>
        <row r="8289">
          <cell r="A8289" t="str">
            <v/>
          </cell>
          <cell r="B8289">
            <v>0</v>
          </cell>
        </row>
        <row r="8290">
          <cell r="A8290" t="str">
            <v/>
          </cell>
          <cell r="B8290">
            <v>0</v>
          </cell>
        </row>
        <row r="8291">
          <cell r="A8291" t="str">
            <v/>
          </cell>
          <cell r="B8291">
            <v>0</v>
          </cell>
        </row>
        <row r="8292">
          <cell r="A8292" t="str">
            <v/>
          </cell>
          <cell r="B8292">
            <v>0</v>
          </cell>
        </row>
        <row r="8293">
          <cell r="A8293" t="str">
            <v/>
          </cell>
          <cell r="B8293">
            <v>0</v>
          </cell>
        </row>
        <row r="8294">
          <cell r="A8294" t="str">
            <v/>
          </cell>
          <cell r="B8294">
            <v>0</v>
          </cell>
        </row>
        <row r="8295">
          <cell r="A8295" t="str">
            <v/>
          </cell>
          <cell r="B8295">
            <v>0</v>
          </cell>
        </row>
        <row r="8296">
          <cell r="A8296" t="str">
            <v/>
          </cell>
          <cell r="B8296">
            <v>0</v>
          </cell>
        </row>
        <row r="8297">
          <cell r="A8297" t="str">
            <v/>
          </cell>
          <cell r="B8297">
            <v>0</v>
          </cell>
        </row>
        <row r="8298">
          <cell r="A8298" t="str">
            <v/>
          </cell>
          <cell r="B8298">
            <v>0</v>
          </cell>
        </row>
        <row r="8299">
          <cell r="A8299" t="str">
            <v/>
          </cell>
          <cell r="B8299">
            <v>0</v>
          </cell>
        </row>
        <row r="8300">
          <cell r="A8300" t="str">
            <v/>
          </cell>
          <cell r="B8300">
            <v>0</v>
          </cell>
        </row>
        <row r="8301">
          <cell r="A8301" t="str">
            <v/>
          </cell>
          <cell r="B8301">
            <v>0</v>
          </cell>
        </row>
        <row r="8302">
          <cell r="A8302" t="str">
            <v/>
          </cell>
          <cell r="B8302">
            <v>0</v>
          </cell>
        </row>
        <row r="8303">
          <cell r="A8303" t="str">
            <v/>
          </cell>
          <cell r="B8303">
            <v>0</v>
          </cell>
        </row>
        <row r="8304">
          <cell r="A8304" t="str">
            <v/>
          </cell>
          <cell r="B8304">
            <v>0</v>
          </cell>
        </row>
        <row r="8305">
          <cell r="A8305" t="str">
            <v/>
          </cell>
          <cell r="B8305">
            <v>0</v>
          </cell>
        </row>
        <row r="8306">
          <cell r="A8306" t="str">
            <v/>
          </cell>
          <cell r="B8306">
            <v>0</v>
          </cell>
        </row>
        <row r="8307">
          <cell r="A8307" t="str">
            <v/>
          </cell>
          <cell r="B8307">
            <v>0</v>
          </cell>
        </row>
        <row r="8308">
          <cell r="A8308" t="str">
            <v/>
          </cell>
          <cell r="B8308">
            <v>0</v>
          </cell>
        </row>
        <row r="8309">
          <cell r="A8309" t="str">
            <v/>
          </cell>
          <cell r="B8309">
            <v>0</v>
          </cell>
        </row>
        <row r="8310">
          <cell r="A8310" t="str">
            <v/>
          </cell>
          <cell r="B8310">
            <v>0</v>
          </cell>
        </row>
        <row r="8311">
          <cell r="A8311" t="str">
            <v/>
          </cell>
          <cell r="B8311">
            <v>0</v>
          </cell>
        </row>
        <row r="8312">
          <cell r="A8312" t="str">
            <v/>
          </cell>
          <cell r="B8312">
            <v>0</v>
          </cell>
        </row>
        <row r="8313">
          <cell r="A8313" t="str">
            <v/>
          </cell>
          <cell r="B8313">
            <v>0</v>
          </cell>
        </row>
        <row r="8314">
          <cell r="A8314" t="str">
            <v/>
          </cell>
          <cell r="B8314">
            <v>0</v>
          </cell>
        </row>
        <row r="8315">
          <cell r="A8315" t="str">
            <v/>
          </cell>
          <cell r="B8315">
            <v>0</v>
          </cell>
        </row>
        <row r="8316">
          <cell r="A8316" t="str">
            <v/>
          </cell>
          <cell r="B8316">
            <v>0</v>
          </cell>
        </row>
        <row r="8317">
          <cell r="A8317" t="str">
            <v/>
          </cell>
          <cell r="B8317">
            <v>0</v>
          </cell>
        </row>
        <row r="8318">
          <cell r="A8318" t="str">
            <v/>
          </cell>
          <cell r="B8318">
            <v>0</v>
          </cell>
        </row>
        <row r="8319">
          <cell r="A8319" t="str">
            <v/>
          </cell>
          <cell r="B8319">
            <v>0</v>
          </cell>
        </row>
        <row r="8320">
          <cell r="A8320" t="str">
            <v/>
          </cell>
          <cell r="B8320">
            <v>0</v>
          </cell>
        </row>
        <row r="8321">
          <cell r="A8321" t="str">
            <v/>
          </cell>
          <cell r="B8321">
            <v>0</v>
          </cell>
        </row>
        <row r="8322">
          <cell r="A8322" t="str">
            <v/>
          </cell>
          <cell r="B8322">
            <v>0</v>
          </cell>
        </row>
        <row r="8323">
          <cell r="A8323" t="str">
            <v/>
          </cell>
          <cell r="B8323">
            <v>0</v>
          </cell>
        </row>
        <row r="8324">
          <cell r="A8324" t="str">
            <v/>
          </cell>
          <cell r="B8324">
            <v>0</v>
          </cell>
        </row>
        <row r="8325">
          <cell r="A8325" t="str">
            <v/>
          </cell>
          <cell r="B8325">
            <v>0</v>
          </cell>
        </row>
        <row r="8326">
          <cell r="A8326" t="str">
            <v/>
          </cell>
          <cell r="B8326">
            <v>0</v>
          </cell>
        </row>
        <row r="8327">
          <cell r="A8327" t="str">
            <v/>
          </cell>
          <cell r="B8327">
            <v>0</v>
          </cell>
        </row>
        <row r="8328">
          <cell r="A8328" t="str">
            <v/>
          </cell>
          <cell r="B8328">
            <v>0</v>
          </cell>
        </row>
        <row r="8329">
          <cell r="A8329" t="str">
            <v/>
          </cell>
          <cell r="B8329">
            <v>0</v>
          </cell>
        </row>
        <row r="8330">
          <cell r="A8330" t="str">
            <v/>
          </cell>
          <cell r="B8330">
            <v>0</v>
          </cell>
        </row>
        <row r="8331">
          <cell r="A8331" t="str">
            <v/>
          </cell>
          <cell r="B8331">
            <v>0</v>
          </cell>
        </row>
        <row r="8332">
          <cell r="A8332" t="str">
            <v/>
          </cell>
          <cell r="B8332">
            <v>0</v>
          </cell>
        </row>
        <row r="8333">
          <cell r="A8333" t="str">
            <v/>
          </cell>
          <cell r="B8333">
            <v>0</v>
          </cell>
        </row>
        <row r="8334">
          <cell r="A8334" t="str">
            <v/>
          </cell>
          <cell r="B8334">
            <v>0</v>
          </cell>
        </row>
        <row r="8335">
          <cell r="A8335" t="str">
            <v/>
          </cell>
          <cell r="B8335">
            <v>0</v>
          </cell>
        </row>
        <row r="8336">
          <cell r="A8336" t="str">
            <v/>
          </cell>
          <cell r="B8336">
            <v>0</v>
          </cell>
        </row>
        <row r="8337">
          <cell r="A8337" t="str">
            <v/>
          </cell>
          <cell r="B8337">
            <v>0</v>
          </cell>
        </row>
        <row r="8338">
          <cell r="A8338" t="str">
            <v/>
          </cell>
          <cell r="B8338">
            <v>0</v>
          </cell>
        </row>
        <row r="8339">
          <cell r="A8339" t="str">
            <v/>
          </cell>
          <cell r="B8339">
            <v>0</v>
          </cell>
        </row>
        <row r="8340">
          <cell r="A8340" t="str">
            <v/>
          </cell>
          <cell r="B8340">
            <v>0</v>
          </cell>
        </row>
        <row r="8341">
          <cell r="A8341" t="str">
            <v/>
          </cell>
          <cell r="B8341">
            <v>0</v>
          </cell>
        </row>
        <row r="8342">
          <cell r="A8342" t="str">
            <v/>
          </cell>
          <cell r="B8342">
            <v>0</v>
          </cell>
        </row>
        <row r="8343">
          <cell r="A8343" t="str">
            <v/>
          </cell>
          <cell r="B8343">
            <v>0</v>
          </cell>
        </row>
        <row r="8344">
          <cell r="A8344" t="str">
            <v/>
          </cell>
          <cell r="B8344">
            <v>0</v>
          </cell>
        </row>
        <row r="8345">
          <cell r="A8345" t="str">
            <v/>
          </cell>
          <cell r="B8345">
            <v>0</v>
          </cell>
        </row>
        <row r="8346">
          <cell r="A8346" t="str">
            <v/>
          </cell>
          <cell r="B8346">
            <v>0</v>
          </cell>
        </row>
        <row r="8347">
          <cell r="A8347" t="str">
            <v/>
          </cell>
          <cell r="B8347">
            <v>0</v>
          </cell>
        </row>
        <row r="8348">
          <cell r="A8348" t="str">
            <v/>
          </cell>
          <cell r="B8348">
            <v>0</v>
          </cell>
        </row>
        <row r="8349">
          <cell r="A8349" t="str">
            <v/>
          </cell>
          <cell r="B8349">
            <v>0</v>
          </cell>
        </row>
        <row r="8350">
          <cell r="A8350" t="str">
            <v/>
          </cell>
          <cell r="B8350">
            <v>0</v>
          </cell>
        </row>
        <row r="8351">
          <cell r="A8351" t="str">
            <v/>
          </cell>
          <cell r="B8351">
            <v>0</v>
          </cell>
        </row>
        <row r="8352">
          <cell r="A8352" t="str">
            <v/>
          </cell>
          <cell r="B8352">
            <v>0</v>
          </cell>
        </row>
        <row r="8353">
          <cell r="A8353" t="str">
            <v/>
          </cell>
          <cell r="B8353">
            <v>0</v>
          </cell>
        </row>
        <row r="8354">
          <cell r="A8354" t="str">
            <v/>
          </cell>
          <cell r="B8354">
            <v>0</v>
          </cell>
        </row>
        <row r="8355">
          <cell r="A8355" t="str">
            <v/>
          </cell>
          <cell r="B8355">
            <v>0</v>
          </cell>
        </row>
        <row r="8356">
          <cell r="A8356" t="str">
            <v/>
          </cell>
          <cell r="B8356">
            <v>0</v>
          </cell>
        </row>
        <row r="8357">
          <cell r="A8357" t="str">
            <v/>
          </cell>
          <cell r="B8357">
            <v>0</v>
          </cell>
        </row>
        <row r="8358">
          <cell r="A8358" t="str">
            <v/>
          </cell>
          <cell r="B8358">
            <v>0</v>
          </cell>
        </row>
        <row r="8359">
          <cell r="A8359" t="str">
            <v/>
          </cell>
          <cell r="B8359">
            <v>0</v>
          </cell>
        </row>
        <row r="8360">
          <cell r="A8360" t="str">
            <v/>
          </cell>
          <cell r="B8360">
            <v>0</v>
          </cell>
        </row>
        <row r="8361">
          <cell r="A8361" t="str">
            <v/>
          </cell>
          <cell r="B8361">
            <v>0</v>
          </cell>
        </row>
        <row r="8362">
          <cell r="A8362" t="str">
            <v/>
          </cell>
          <cell r="B8362">
            <v>0</v>
          </cell>
        </row>
        <row r="8363">
          <cell r="A8363" t="str">
            <v/>
          </cell>
          <cell r="B8363">
            <v>0</v>
          </cell>
        </row>
        <row r="8364">
          <cell r="A8364" t="str">
            <v/>
          </cell>
          <cell r="B8364">
            <v>0</v>
          </cell>
        </row>
        <row r="8365">
          <cell r="A8365" t="str">
            <v/>
          </cell>
          <cell r="B8365">
            <v>0</v>
          </cell>
        </row>
        <row r="8366">
          <cell r="A8366" t="str">
            <v/>
          </cell>
          <cell r="B8366">
            <v>0</v>
          </cell>
        </row>
        <row r="8367">
          <cell r="A8367" t="str">
            <v/>
          </cell>
          <cell r="B8367">
            <v>0</v>
          </cell>
        </row>
        <row r="8368">
          <cell r="A8368" t="str">
            <v/>
          </cell>
          <cell r="B8368">
            <v>0</v>
          </cell>
        </row>
        <row r="8369">
          <cell r="A8369" t="str">
            <v/>
          </cell>
          <cell r="B8369">
            <v>0</v>
          </cell>
        </row>
        <row r="8370">
          <cell r="A8370" t="str">
            <v/>
          </cell>
          <cell r="B8370">
            <v>0</v>
          </cell>
        </row>
        <row r="8371">
          <cell r="A8371" t="str">
            <v/>
          </cell>
          <cell r="B8371">
            <v>0</v>
          </cell>
        </row>
        <row r="8372">
          <cell r="A8372" t="str">
            <v/>
          </cell>
          <cell r="B8372">
            <v>0</v>
          </cell>
        </row>
        <row r="8373">
          <cell r="A8373" t="str">
            <v/>
          </cell>
          <cell r="B8373">
            <v>0</v>
          </cell>
        </row>
        <row r="8374">
          <cell r="A8374" t="str">
            <v/>
          </cell>
          <cell r="B8374">
            <v>0</v>
          </cell>
        </row>
        <row r="8375">
          <cell r="A8375" t="str">
            <v/>
          </cell>
          <cell r="B8375">
            <v>0</v>
          </cell>
        </row>
        <row r="8376">
          <cell r="A8376" t="str">
            <v/>
          </cell>
          <cell r="B8376">
            <v>0</v>
          </cell>
        </row>
        <row r="8377">
          <cell r="A8377" t="str">
            <v/>
          </cell>
          <cell r="B8377">
            <v>0</v>
          </cell>
        </row>
        <row r="8378">
          <cell r="A8378" t="str">
            <v/>
          </cell>
          <cell r="B8378">
            <v>0</v>
          </cell>
        </row>
        <row r="8379">
          <cell r="A8379" t="str">
            <v/>
          </cell>
          <cell r="B8379">
            <v>0</v>
          </cell>
        </row>
        <row r="8380">
          <cell r="A8380" t="str">
            <v/>
          </cell>
          <cell r="B8380">
            <v>0</v>
          </cell>
        </row>
        <row r="8381">
          <cell r="A8381" t="str">
            <v/>
          </cell>
          <cell r="B8381">
            <v>0</v>
          </cell>
        </row>
        <row r="8382">
          <cell r="A8382" t="str">
            <v/>
          </cell>
          <cell r="B8382">
            <v>0</v>
          </cell>
        </row>
        <row r="8383">
          <cell r="A8383" t="str">
            <v/>
          </cell>
          <cell r="B8383">
            <v>0</v>
          </cell>
        </row>
        <row r="8384">
          <cell r="A8384" t="str">
            <v/>
          </cell>
          <cell r="B8384">
            <v>0</v>
          </cell>
        </row>
        <row r="8385">
          <cell r="A8385" t="str">
            <v/>
          </cell>
          <cell r="B8385">
            <v>0</v>
          </cell>
        </row>
        <row r="8386">
          <cell r="A8386" t="str">
            <v/>
          </cell>
          <cell r="B8386">
            <v>0</v>
          </cell>
        </row>
        <row r="8387">
          <cell r="A8387" t="str">
            <v/>
          </cell>
          <cell r="B8387">
            <v>0</v>
          </cell>
        </row>
        <row r="8388">
          <cell r="A8388" t="str">
            <v/>
          </cell>
          <cell r="B8388">
            <v>0</v>
          </cell>
        </row>
        <row r="8389">
          <cell r="A8389" t="str">
            <v/>
          </cell>
          <cell r="B8389">
            <v>0</v>
          </cell>
        </row>
        <row r="8390">
          <cell r="A8390" t="str">
            <v/>
          </cell>
          <cell r="B8390">
            <v>0</v>
          </cell>
        </row>
        <row r="8391">
          <cell r="A8391" t="str">
            <v/>
          </cell>
          <cell r="B8391">
            <v>0</v>
          </cell>
        </row>
        <row r="8392">
          <cell r="A8392" t="str">
            <v/>
          </cell>
          <cell r="B8392">
            <v>0</v>
          </cell>
        </row>
        <row r="8393">
          <cell r="A8393" t="str">
            <v/>
          </cell>
          <cell r="B8393">
            <v>0</v>
          </cell>
        </row>
        <row r="8394">
          <cell r="A8394" t="str">
            <v/>
          </cell>
          <cell r="B8394">
            <v>0</v>
          </cell>
        </row>
        <row r="8395">
          <cell r="A8395" t="str">
            <v/>
          </cell>
          <cell r="B8395">
            <v>0</v>
          </cell>
        </row>
        <row r="8396">
          <cell r="A8396" t="str">
            <v/>
          </cell>
          <cell r="B8396">
            <v>0</v>
          </cell>
        </row>
        <row r="8397">
          <cell r="A8397" t="str">
            <v/>
          </cell>
          <cell r="B8397">
            <v>0</v>
          </cell>
        </row>
        <row r="8398">
          <cell r="A8398" t="str">
            <v/>
          </cell>
          <cell r="B8398">
            <v>0</v>
          </cell>
        </row>
        <row r="8399">
          <cell r="A8399" t="str">
            <v/>
          </cell>
          <cell r="B8399">
            <v>0</v>
          </cell>
        </row>
        <row r="8400">
          <cell r="A8400" t="str">
            <v/>
          </cell>
          <cell r="B8400">
            <v>0</v>
          </cell>
        </row>
        <row r="8401">
          <cell r="A8401" t="str">
            <v/>
          </cell>
          <cell r="B8401">
            <v>0</v>
          </cell>
        </row>
        <row r="8402">
          <cell r="A8402" t="str">
            <v/>
          </cell>
          <cell r="B8402">
            <v>0</v>
          </cell>
        </row>
        <row r="8403">
          <cell r="A8403" t="str">
            <v/>
          </cell>
          <cell r="B8403">
            <v>0</v>
          </cell>
        </row>
        <row r="8404">
          <cell r="A8404" t="str">
            <v/>
          </cell>
          <cell r="B8404">
            <v>0</v>
          </cell>
        </row>
        <row r="8405">
          <cell r="A8405" t="str">
            <v/>
          </cell>
          <cell r="B8405">
            <v>0</v>
          </cell>
        </row>
        <row r="8406">
          <cell r="A8406" t="str">
            <v/>
          </cell>
          <cell r="B8406">
            <v>0</v>
          </cell>
        </row>
        <row r="8407">
          <cell r="A8407" t="str">
            <v/>
          </cell>
          <cell r="B8407">
            <v>0</v>
          </cell>
        </row>
        <row r="8408">
          <cell r="A8408" t="str">
            <v/>
          </cell>
          <cell r="B8408">
            <v>0</v>
          </cell>
        </row>
        <row r="8409">
          <cell r="A8409" t="str">
            <v/>
          </cell>
          <cell r="B8409">
            <v>0</v>
          </cell>
        </row>
        <row r="8410">
          <cell r="A8410" t="str">
            <v/>
          </cell>
          <cell r="B8410">
            <v>0</v>
          </cell>
        </row>
        <row r="8411">
          <cell r="A8411" t="str">
            <v/>
          </cell>
          <cell r="B8411">
            <v>0</v>
          </cell>
        </row>
        <row r="8412">
          <cell r="A8412" t="str">
            <v/>
          </cell>
          <cell r="B8412">
            <v>0</v>
          </cell>
        </row>
        <row r="8413">
          <cell r="A8413" t="str">
            <v/>
          </cell>
          <cell r="B8413">
            <v>0</v>
          </cell>
        </row>
        <row r="8414">
          <cell r="A8414" t="str">
            <v/>
          </cell>
          <cell r="B8414">
            <v>0</v>
          </cell>
        </row>
        <row r="8415">
          <cell r="A8415" t="str">
            <v/>
          </cell>
          <cell r="B8415">
            <v>0</v>
          </cell>
        </row>
        <row r="8416">
          <cell r="A8416" t="str">
            <v/>
          </cell>
          <cell r="B8416">
            <v>0</v>
          </cell>
        </row>
        <row r="8417">
          <cell r="A8417" t="str">
            <v/>
          </cell>
          <cell r="B8417">
            <v>0</v>
          </cell>
        </row>
        <row r="8418">
          <cell r="A8418" t="str">
            <v/>
          </cell>
          <cell r="B8418">
            <v>0</v>
          </cell>
        </row>
        <row r="8419">
          <cell r="A8419" t="str">
            <v/>
          </cell>
          <cell r="B8419">
            <v>0</v>
          </cell>
        </row>
        <row r="8420">
          <cell r="A8420" t="str">
            <v/>
          </cell>
          <cell r="B8420">
            <v>0</v>
          </cell>
        </row>
        <row r="8421">
          <cell r="A8421" t="str">
            <v/>
          </cell>
          <cell r="B8421">
            <v>0</v>
          </cell>
        </row>
        <row r="8422">
          <cell r="A8422" t="str">
            <v/>
          </cell>
          <cell r="B8422">
            <v>0</v>
          </cell>
        </row>
        <row r="8423">
          <cell r="A8423" t="str">
            <v/>
          </cell>
          <cell r="B8423">
            <v>0</v>
          </cell>
        </row>
        <row r="8424">
          <cell r="A8424" t="str">
            <v/>
          </cell>
          <cell r="B8424">
            <v>0</v>
          </cell>
        </row>
        <row r="8425">
          <cell r="A8425" t="str">
            <v/>
          </cell>
          <cell r="B8425">
            <v>0</v>
          </cell>
        </row>
        <row r="8426">
          <cell r="A8426" t="str">
            <v/>
          </cell>
          <cell r="B8426">
            <v>0</v>
          </cell>
        </row>
        <row r="8427">
          <cell r="A8427" t="str">
            <v/>
          </cell>
          <cell r="B8427">
            <v>0</v>
          </cell>
        </row>
        <row r="8428">
          <cell r="A8428" t="str">
            <v/>
          </cell>
          <cell r="B8428">
            <v>0</v>
          </cell>
        </row>
        <row r="8429">
          <cell r="A8429" t="str">
            <v/>
          </cell>
          <cell r="B8429">
            <v>0</v>
          </cell>
        </row>
        <row r="8430">
          <cell r="A8430" t="str">
            <v/>
          </cell>
          <cell r="B8430">
            <v>0</v>
          </cell>
        </row>
        <row r="8431">
          <cell r="A8431" t="str">
            <v/>
          </cell>
          <cell r="B8431">
            <v>0</v>
          </cell>
        </row>
        <row r="8432">
          <cell r="A8432" t="str">
            <v/>
          </cell>
          <cell r="B8432">
            <v>0</v>
          </cell>
        </row>
        <row r="8433">
          <cell r="A8433" t="str">
            <v/>
          </cell>
          <cell r="B8433">
            <v>0</v>
          </cell>
        </row>
        <row r="8434">
          <cell r="A8434" t="str">
            <v/>
          </cell>
          <cell r="B8434">
            <v>0</v>
          </cell>
        </row>
        <row r="8435">
          <cell r="A8435" t="str">
            <v/>
          </cell>
          <cell r="B8435">
            <v>0</v>
          </cell>
        </row>
        <row r="8436">
          <cell r="A8436" t="str">
            <v/>
          </cell>
          <cell r="B8436">
            <v>0</v>
          </cell>
        </row>
        <row r="8437">
          <cell r="A8437" t="str">
            <v/>
          </cell>
          <cell r="B8437">
            <v>0</v>
          </cell>
        </row>
        <row r="8438">
          <cell r="A8438" t="str">
            <v/>
          </cell>
          <cell r="B8438">
            <v>0</v>
          </cell>
        </row>
        <row r="8439">
          <cell r="A8439" t="str">
            <v/>
          </cell>
          <cell r="B8439">
            <v>0</v>
          </cell>
        </row>
        <row r="8440">
          <cell r="A8440" t="str">
            <v/>
          </cell>
          <cell r="B8440">
            <v>0</v>
          </cell>
        </row>
        <row r="8441">
          <cell r="A8441" t="str">
            <v/>
          </cell>
          <cell r="B8441">
            <v>0</v>
          </cell>
        </row>
        <row r="8442">
          <cell r="A8442" t="str">
            <v/>
          </cell>
          <cell r="B8442">
            <v>0</v>
          </cell>
        </row>
        <row r="8443">
          <cell r="A8443" t="str">
            <v/>
          </cell>
          <cell r="B8443">
            <v>0</v>
          </cell>
        </row>
        <row r="8444">
          <cell r="A8444" t="str">
            <v/>
          </cell>
          <cell r="B8444">
            <v>0</v>
          </cell>
        </row>
        <row r="8445">
          <cell r="A8445" t="str">
            <v/>
          </cell>
          <cell r="B8445">
            <v>0</v>
          </cell>
        </row>
        <row r="8446">
          <cell r="A8446" t="str">
            <v/>
          </cell>
          <cell r="B8446">
            <v>0</v>
          </cell>
        </row>
        <row r="8447">
          <cell r="A8447" t="str">
            <v/>
          </cell>
          <cell r="B8447">
            <v>0</v>
          </cell>
        </row>
        <row r="8448">
          <cell r="A8448" t="str">
            <v/>
          </cell>
          <cell r="B8448">
            <v>0</v>
          </cell>
        </row>
        <row r="8449">
          <cell r="A8449" t="str">
            <v/>
          </cell>
          <cell r="B8449">
            <v>0</v>
          </cell>
        </row>
        <row r="8450">
          <cell r="A8450" t="str">
            <v/>
          </cell>
          <cell r="B8450">
            <v>0</v>
          </cell>
        </row>
        <row r="8451">
          <cell r="A8451" t="str">
            <v/>
          </cell>
          <cell r="B8451">
            <v>0</v>
          </cell>
        </row>
        <row r="8452">
          <cell r="A8452" t="str">
            <v/>
          </cell>
          <cell r="B8452">
            <v>0</v>
          </cell>
        </row>
        <row r="8453">
          <cell r="A8453" t="str">
            <v/>
          </cell>
          <cell r="B8453">
            <v>0</v>
          </cell>
        </row>
        <row r="8454">
          <cell r="A8454" t="str">
            <v/>
          </cell>
          <cell r="B8454">
            <v>0</v>
          </cell>
        </row>
        <row r="8455">
          <cell r="A8455" t="str">
            <v/>
          </cell>
          <cell r="B8455">
            <v>0</v>
          </cell>
        </row>
        <row r="8456">
          <cell r="A8456" t="str">
            <v/>
          </cell>
          <cell r="B8456">
            <v>0</v>
          </cell>
        </row>
        <row r="8457">
          <cell r="A8457" t="str">
            <v/>
          </cell>
          <cell r="B8457">
            <v>0</v>
          </cell>
        </row>
        <row r="8458">
          <cell r="A8458" t="str">
            <v/>
          </cell>
          <cell r="B8458">
            <v>0</v>
          </cell>
        </row>
        <row r="8459">
          <cell r="A8459" t="str">
            <v/>
          </cell>
          <cell r="B8459">
            <v>0</v>
          </cell>
        </row>
        <row r="8460">
          <cell r="A8460" t="str">
            <v/>
          </cell>
          <cell r="B8460">
            <v>0</v>
          </cell>
        </row>
        <row r="8461">
          <cell r="A8461" t="str">
            <v/>
          </cell>
          <cell r="B8461">
            <v>0</v>
          </cell>
        </row>
        <row r="8462">
          <cell r="A8462" t="str">
            <v/>
          </cell>
          <cell r="B8462">
            <v>0</v>
          </cell>
        </row>
        <row r="8463">
          <cell r="A8463" t="str">
            <v/>
          </cell>
          <cell r="B8463">
            <v>0</v>
          </cell>
        </row>
        <row r="8464">
          <cell r="A8464" t="str">
            <v/>
          </cell>
          <cell r="B8464">
            <v>0</v>
          </cell>
        </row>
        <row r="8465">
          <cell r="A8465" t="str">
            <v/>
          </cell>
          <cell r="B8465">
            <v>0</v>
          </cell>
        </row>
        <row r="8466">
          <cell r="A8466" t="str">
            <v/>
          </cell>
          <cell r="B8466">
            <v>0</v>
          </cell>
        </row>
        <row r="8467">
          <cell r="A8467" t="str">
            <v/>
          </cell>
          <cell r="B8467">
            <v>0</v>
          </cell>
        </row>
        <row r="8468">
          <cell r="A8468" t="str">
            <v/>
          </cell>
          <cell r="B8468">
            <v>0</v>
          </cell>
        </row>
        <row r="8469">
          <cell r="A8469" t="str">
            <v/>
          </cell>
          <cell r="B8469">
            <v>0</v>
          </cell>
        </row>
        <row r="8470">
          <cell r="A8470" t="str">
            <v/>
          </cell>
          <cell r="B8470">
            <v>0</v>
          </cell>
        </row>
        <row r="8471">
          <cell r="A8471" t="str">
            <v/>
          </cell>
          <cell r="B8471">
            <v>0</v>
          </cell>
        </row>
        <row r="8472">
          <cell r="A8472" t="str">
            <v/>
          </cell>
          <cell r="B8472">
            <v>0</v>
          </cell>
        </row>
        <row r="8473">
          <cell r="A8473" t="str">
            <v/>
          </cell>
          <cell r="B8473">
            <v>0</v>
          </cell>
        </row>
        <row r="8474">
          <cell r="A8474" t="str">
            <v/>
          </cell>
          <cell r="B8474">
            <v>0</v>
          </cell>
        </row>
        <row r="8475">
          <cell r="A8475" t="str">
            <v/>
          </cell>
          <cell r="B8475">
            <v>0</v>
          </cell>
        </row>
        <row r="8476">
          <cell r="A8476" t="str">
            <v/>
          </cell>
          <cell r="B8476">
            <v>0</v>
          </cell>
        </row>
        <row r="8477">
          <cell r="A8477" t="str">
            <v/>
          </cell>
          <cell r="B8477">
            <v>0</v>
          </cell>
        </row>
        <row r="8478">
          <cell r="A8478" t="str">
            <v/>
          </cell>
          <cell r="B8478">
            <v>0</v>
          </cell>
        </row>
        <row r="8479">
          <cell r="A8479" t="str">
            <v/>
          </cell>
          <cell r="B8479">
            <v>0</v>
          </cell>
        </row>
        <row r="8480">
          <cell r="A8480" t="str">
            <v/>
          </cell>
          <cell r="B8480">
            <v>0</v>
          </cell>
        </row>
        <row r="8481">
          <cell r="A8481" t="str">
            <v/>
          </cell>
          <cell r="B8481">
            <v>0</v>
          </cell>
        </row>
        <row r="8482">
          <cell r="A8482" t="str">
            <v/>
          </cell>
          <cell r="B8482">
            <v>0</v>
          </cell>
        </row>
        <row r="8483">
          <cell r="A8483" t="str">
            <v/>
          </cell>
          <cell r="B8483">
            <v>0</v>
          </cell>
        </row>
        <row r="8484">
          <cell r="A8484" t="str">
            <v/>
          </cell>
          <cell r="B8484">
            <v>0</v>
          </cell>
        </row>
        <row r="8485">
          <cell r="A8485" t="str">
            <v/>
          </cell>
          <cell r="B8485">
            <v>0</v>
          </cell>
        </row>
        <row r="8486">
          <cell r="A8486" t="str">
            <v/>
          </cell>
          <cell r="B8486">
            <v>0</v>
          </cell>
        </row>
        <row r="8487">
          <cell r="A8487" t="str">
            <v/>
          </cell>
          <cell r="B8487">
            <v>0</v>
          </cell>
        </row>
        <row r="8488">
          <cell r="A8488" t="str">
            <v/>
          </cell>
          <cell r="B8488">
            <v>0</v>
          </cell>
        </row>
        <row r="8489">
          <cell r="A8489" t="str">
            <v/>
          </cell>
          <cell r="B8489">
            <v>0</v>
          </cell>
        </row>
        <row r="8490">
          <cell r="A8490" t="str">
            <v/>
          </cell>
          <cell r="B8490">
            <v>0</v>
          </cell>
        </row>
        <row r="8491">
          <cell r="A8491" t="str">
            <v/>
          </cell>
          <cell r="B8491">
            <v>0</v>
          </cell>
        </row>
        <row r="8492">
          <cell r="A8492" t="str">
            <v/>
          </cell>
          <cell r="B8492">
            <v>0</v>
          </cell>
        </row>
        <row r="8493">
          <cell r="A8493" t="str">
            <v/>
          </cell>
          <cell r="B8493">
            <v>0</v>
          </cell>
        </row>
        <row r="8494">
          <cell r="A8494" t="str">
            <v/>
          </cell>
          <cell r="B8494">
            <v>0</v>
          </cell>
        </row>
        <row r="8495">
          <cell r="A8495" t="str">
            <v/>
          </cell>
          <cell r="B8495">
            <v>0</v>
          </cell>
        </row>
        <row r="8496">
          <cell r="A8496" t="str">
            <v/>
          </cell>
          <cell r="B8496">
            <v>0</v>
          </cell>
        </row>
        <row r="8497">
          <cell r="A8497" t="str">
            <v/>
          </cell>
          <cell r="B8497">
            <v>0</v>
          </cell>
        </row>
        <row r="8498">
          <cell r="A8498" t="str">
            <v/>
          </cell>
          <cell r="B8498">
            <v>0</v>
          </cell>
        </row>
        <row r="8499">
          <cell r="A8499" t="str">
            <v/>
          </cell>
          <cell r="B8499">
            <v>0</v>
          </cell>
        </row>
        <row r="8500">
          <cell r="A8500" t="str">
            <v/>
          </cell>
          <cell r="B8500">
            <v>0</v>
          </cell>
        </row>
        <row r="8501">
          <cell r="A8501" t="str">
            <v/>
          </cell>
          <cell r="B8501">
            <v>0</v>
          </cell>
        </row>
        <row r="8502">
          <cell r="A8502" t="str">
            <v/>
          </cell>
          <cell r="B8502">
            <v>0</v>
          </cell>
        </row>
        <row r="8503">
          <cell r="A8503" t="str">
            <v/>
          </cell>
          <cell r="B8503">
            <v>0</v>
          </cell>
        </row>
        <row r="8504">
          <cell r="A8504" t="str">
            <v/>
          </cell>
          <cell r="B8504">
            <v>0</v>
          </cell>
        </row>
        <row r="8505">
          <cell r="A8505" t="str">
            <v/>
          </cell>
          <cell r="B8505">
            <v>0</v>
          </cell>
        </row>
        <row r="8506">
          <cell r="A8506" t="str">
            <v/>
          </cell>
          <cell r="B8506">
            <v>0</v>
          </cell>
        </row>
        <row r="8507">
          <cell r="A8507" t="str">
            <v/>
          </cell>
          <cell r="B8507">
            <v>0</v>
          </cell>
        </row>
        <row r="8508">
          <cell r="A8508" t="str">
            <v/>
          </cell>
          <cell r="B8508">
            <v>0</v>
          </cell>
        </row>
        <row r="8509">
          <cell r="A8509" t="str">
            <v/>
          </cell>
          <cell r="B8509">
            <v>0</v>
          </cell>
        </row>
        <row r="8510">
          <cell r="A8510" t="str">
            <v/>
          </cell>
          <cell r="B8510">
            <v>0</v>
          </cell>
        </row>
        <row r="8511">
          <cell r="A8511" t="str">
            <v/>
          </cell>
          <cell r="B8511">
            <v>0</v>
          </cell>
        </row>
        <row r="8512">
          <cell r="A8512" t="str">
            <v/>
          </cell>
          <cell r="B8512">
            <v>0</v>
          </cell>
        </row>
        <row r="8513">
          <cell r="A8513" t="str">
            <v/>
          </cell>
          <cell r="B8513">
            <v>0</v>
          </cell>
        </row>
        <row r="8514">
          <cell r="A8514" t="str">
            <v/>
          </cell>
          <cell r="B8514">
            <v>0</v>
          </cell>
        </row>
        <row r="8515">
          <cell r="A8515" t="str">
            <v/>
          </cell>
          <cell r="B8515">
            <v>0</v>
          </cell>
        </row>
        <row r="8516">
          <cell r="A8516" t="str">
            <v/>
          </cell>
          <cell r="B8516">
            <v>0</v>
          </cell>
        </row>
        <row r="8517">
          <cell r="A8517" t="str">
            <v/>
          </cell>
          <cell r="B8517">
            <v>0</v>
          </cell>
        </row>
        <row r="8518">
          <cell r="A8518" t="str">
            <v/>
          </cell>
          <cell r="B8518">
            <v>0</v>
          </cell>
        </row>
        <row r="8519">
          <cell r="A8519" t="str">
            <v/>
          </cell>
          <cell r="B8519">
            <v>0</v>
          </cell>
        </row>
        <row r="8520">
          <cell r="A8520" t="str">
            <v/>
          </cell>
          <cell r="B8520">
            <v>0</v>
          </cell>
        </row>
        <row r="8521">
          <cell r="A8521" t="str">
            <v/>
          </cell>
          <cell r="B8521">
            <v>0</v>
          </cell>
        </row>
        <row r="8522">
          <cell r="A8522" t="str">
            <v/>
          </cell>
          <cell r="B8522">
            <v>0</v>
          </cell>
        </row>
        <row r="8523">
          <cell r="A8523" t="str">
            <v/>
          </cell>
          <cell r="B8523">
            <v>0</v>
          </cell>
        </row>
        <row r="8524">
          <cell r="A8524" t="str">
            <v/>
          </cell>
          <cell r="B8524">
            <v>0</v>
          </cell>
        </row>
        <row r="8525">
          <cell r="A8525" t="str">
            <v/>
          </cell>
          <cell r="B8525">
            <v>0</v>
          </cell>
        </row>
        <row r="8526">
          <cell r="A8526" t="str">
            <v/>
          </cell>
          <cell r="B8526">
            <v>0</v>
          </cell>
        </row>
        <row r="8527">
          <cell r="A8527" t="str">
            <v/>
          </cell>
          <cell r="B8527">
            <v>0</v>
          </cell>
        </row>
        <row r="8528">
          <cell r="A8528" t="str">
            <v/>
          </cell>
          <cell r="B8528">
            <v>0</v>
          </cell>
        </row>
        <row r="8529">
          <cell r="A8529" t="str">
            <v/>
          </cell>
          <cell r="B8529">
            <v>0</v>
          </cell>
        </row>
        <row r="8530">
          <cell r="A8530" t="str">
            <v/>
          </cell>
          <cell r="B8530">
            <v>0</v>
          </cell>
        </row>
        <row r="8531">
          <cell r="A8531" t="str">
            <v/>
          </cell>
          <cell r="B8531">
            <v>0</v>
          </cell>
        </row>
        <row r="8532">
          <cell r="A8532" t="str">
            <v/>
          </cell>
          <cell r="B8532">
            <v>0</v>
          </cell>
        </row>
        <row r="8533">
          <cell r="A8533" t="str">
            <v/>
          </cell>
          <cell r="B8533">
            <v>0</v>
          </cell>
        </row>
        <row r="8534">
          <cell r="A8534" t="str">
            <v/>
          </cell>
          <cell r="B8534">
            <v>0</v>
          </cell>
        </row>
        <row r="8535">
          <cell r="A8535" t="str">
            <v/>
          </cell>
          <cell r="B8535">
            <v>0</v>
          </cell>
        </row>
        <row r="8536">
          <cell r="A8536" t="str">
            <v/>
          </cell>
          <cell r="B8536">
            <v>0</v>
          </cell>
        </row>
        <row r="8537">
          <cell r="A8537" t="str">
            <v/>
          </cell>
          <cell r="B8537">
            <v>0</v>
          </cell>
        </row>
        <row r="8538">
          <cell r="A8538" t="str">
            <v/>
          </cell>
          <cell r="B8538">
            <v>0</v>
          </cell>
        </row>
        <row r="8539">
          <cell r="A8539" t="str">
            <v/>
          </cell>
          <cell r="B8539">
            <v>0</v>
          </cell>
        </row>
        <row r="8540">
          <cell r="A8540" t="str">
            <v/>
          </cell>
          <cell r="B8540">
            <v>0</v>
          </cell>
        </row>
        <row r="8541">
          <cell r="A8541" t="str">
            <v/>
          </cell>
          <cell r="B8541">
            <v>0</v>
          </cell>
        </row>
        <row r="8542">
          <cell r="A8542" t="str">
            <v/>
          </cell>
          <cell r="B8542">
            <v>0</v>
          </cell>
        </row>
        <row r="8543">
          <cell r="A8543" t="str">
            <v/>
          </cell>
          <cell r="B8543">
            <v>0</v>
          </cell>
        </row>
        <row r="8544">
          <cell r="A8544" t="str">
            <v/>
          </cell>
          <cell r="B8544">
            <v>0</v>
          </cell>
        </row>
        <row r="8545">
          <cell r="A8545" t="str">
            <v/>
          </cell>
          <cell r="B8545">
            <v>0</v>
          </cell>
        </row>
        <row r="8546">
          <cell r="A8546" t="str">
            <v/>
          </cell>
          <cell r="B8546">
            <v>0</v>
          </cell>
        </row>
        <row r="8547">
          <cell r="A8547" t="str">
            <v/>
          </cell>
          <cell r="B8547">
            <v>0</v>
          </cell>
        </row>
        <row r="8548">
          <cell r="A8548" t="str">
            <v/>
          </cell>
          <cell r="B8548">
            <v>0</v>
          </cell>
        </row>
        <row r="8549">
          <cell r="A8549" t="str">
            <v/>
          </cell>
          <cell r="B8549">
            <v>0</v>
          </cell>
        </row>
        <row r="8550">
          <cell r="A8550" t="str">
            <v/>
          </cell>
          <cell r="B8550">
            <v>0</v>
          </cell>
        </row>
        <row r="8551">
          <cell r="A8551" t="str">
            <v/>
          </cell>
          <cell r="B8551">
            <v>0</v>
          </cell>
        </row>
        <row r="8552">
          <cell r="A8552" t="str">
            <v/>
          </cell>
          <cell r="B8552">
            <v>0</v>
          </cell>
        </row>
        <row r="8553">
          <cell r="A8553" t="str">
            <v/>
          </cell>
          <cell r="B8553">
            <v>0</v>
          </cell>
        </row>
        <row r="8554">
          <cell r="A8554" t="str">
            <v/>
          </cell>
          <cell r="B8554">
            <v>0</v>
          </cell>
        </row>
        <row r="8555">
          <cell r="A8555" t="str">
            <v/>
          </cell>
          <cell r="B8555">
            <v>0</v>
          </cell>
        </row>
        <row r="8556">
          <cell r="A8556" t="str">
            <v/>
          </cell>
          <cell r="B8556">
            <v>0</v>
          </cell>
        </row>
        <row r="8557">
          <cell r="A8557" t="str">
            <v/>
          </cell>
          <cell r="B8557">
            <v>0</v>
          </cell>
        </row>
        <row r="8558">
          <cell r="A8558" t="str">
            <v/>
          </cell>
          <cell r="B8558">
            <v>0</v>
          </cell>
        </row>
        <row r="8559">
          <cell r="A8559" t="str">
            <v/>
          </cell>
          <cell r="B8559">
            <v>0</v>
          </cell>
        </row>
        <row r="8560">
          <cell r="A8560" t="str">
            <v/>
          </cell>
          <cell r="B8560">
            <v>0</v>
          </cell>
        </row>
        <row r="8561">
          <cell r="A8561" t="str">
            <v/>
          </cell>
          <cell r="B8561">
            <v>0</v>
          </cell>
        </row>
        <row r="8562">
          <cell r="A8562" t="str">
            <v/>
          </cell>
          <cell r="B8562">
            <v>0</v>
          </cell>
        </row>
        <row r="8563">
          <cell r="A8563" t="str">
            <v/>
          </cell>
          <cell r="B8563">
            <v>0</v>
          </cell>
        </row>
        <row r="8564">
          <cell r="A8564" t="str">
            <v/>
          </cell>
          <cell r="B8564">
            <v>0</v>
          </cell>
        </row>
        <row r="8565">
          <cell r="A8565" t="str">
            <v/>
          </cell>
          <cell r="B8565">
            <v>0</v>
          </cell>
        </row>
        <row r="8566">
          <cell r="A8566" t="str">
            <v/>
          </cell>
          <cell r="B8566">
            <v>0</v>
          </cell>
        </row>
        <row r="8567">
          <cell r="A8567" t="str">
            <v/>
          </cell>
          <cell r="B8567">
            <v>0</v>
          </cell>
        </row>
        <row r="8568">
          <cell r="A8568" t="str">
            <v/>
          </cell>
          <cell r="B8568">
            <v>0</v>
          </cell>
        </row>
        <row r="8569">
          <cell r="A8569" t="str">
            <v/>
          </cell>
          <cell r="B8569">
            <v>0</v>
          </cell>
        </row>
        <row r="8570">
          <cell r="A8570" t="str">
            <v/>
          </cell>
          <cell r="B8570">
            <v>0</v>
          </cell>
        </row>
        <row r="8571">
          <cell r="A8571" t="str">
            <v/>
          </cell>
          <cell r="B8571">
            <v>0</v>
          </cell>
        </row>
        <row r="8572">
          <cell r="A8572" t="str">
            <v/>
          </cell>
          <cell r="B8572">
            <v>0</v>
          </cell>
        </row>
        <row r="8573">
          <cell r="A8573" t="str">
            <v/>
          </cell>
          <cell r="B8573">
            <v>0</v>
          </cell>
        </row>
        <row r="8574">
          <cell r="A8574" t="str">
            <v/>
          </cell>
          <cell r="B8574">
            <v>0</v>
          </cell>
        </row>
        <row r="8575">
          <cell r="A8575" t="str">
            <v/>
          </cell>
          <cell r="B8575">
            <v>0</v>
          </cell>
        </row>
        <row r="8576">
          <cell r="A8576" t="str">
            <v/>
          </cell>
          <cell r="B8576">
            <v>0</v>
          </cell>
        </row>
        <row r="8577">
          <cell r="A8577" t="str">
            <v/>
          </cell>
          <cell r="B8577">
            <v>0</v>
          </cell>
        </row>
        <row r="8578">
          <cell r="A8578" t="str">
            <v/>
          </cell>
          <cell r="B8578">
            <v>0</v>
          </cell>
        </row>
        <row r="8579">
          <cell r="A8579" t="str">
            <v/>
          </cell>
          <cell r="B8579">
            <v>0</v>
          </cell>
        </row>
        <row r="8580">
          <cell r="A8580" t="str">
            <v/>
          </cell>
          <cell r="B8580">
            <v>0</v>
          </cell>
        </row>
        <row r="8581">
          <cell r="A8581" t="str">
            <v/>
          </cell>
          <cell r="B8581">
            <v>0</v>
          </cell>
        </row>
        <row r="8582">
          <cell r="A8582" t="str">
            <v/>
          </cell>
          <cell r="B8582">
            <v>0</v>
          </cell>
        </row>
        <row r="8583">
          <cell r="A8583" t="str">
            <v/>
          </cell>
          <cell r="B8583">
            <v>0</v>
          </cell>
        </row>
        <row r="8584">
          <cell r="A8584" t="str">
            <v/>
          </cell>
          <cell r="B8584">
            <v>0</v>
          </cell>
        </row>
        <row r="8585">
          <cell r="A8585" t="str">
            <v/>
          </cell>
          <cell r="B8585">
            <v>0</v>
          </cell>
        </row>
        <row r="8586">
          <cell r="A8586" t="str">
            <v/>
          </cell>
          <cell r="B8586">
            <v>0</v>
          </cell>
        </row>
        <row r="8587">
          <cell r="A8587" t="str">
            <v/>
          </cell>
          <cell r="B8587">
            <v>0</v>
          </cell>
        </row>
        <row r="8588">
          <cell r="A8588" t="str">
            <v/>
          </cell>
          <cell r="B8588">
            <v>0</v>
          </cell>
        </row>
        <row r="8589">
          <cell r="A8589" t="str">
            <v/>
          </cell>
          <cell r="B8589">
            <v>0</v>
          </cell>
        </row>
        <row r="8590">
          <cell r="A8590" t="str">
            <v/>
          </cell>
          <cell r="B8590">
            <v>0</v>
          </cell>
        </row>
        <row r="8591">
          <cell r="A8591" t="str">
            <v/>
          </cell>
          <cell r="B8591">
            <v>0</v>
          </cell>
        </row>
        <row r="8592">
          <cell r="A8592" t="str">
            <v/>
          </cell>
          <cell r="B8592">
            <v>0</v>
          </cell>
        </row>
        <row r="8593">
          <cell r="A8593" t="str">
            <v/>
          </cell>
          <cell r="B8593">
            <v>0</v>
          </cell>
        </row>
        <row r="8594">
          <cell r="A8594" t="str">
            <v/>
          </cell>
          <cell r="B8594">
            <v>0</v>
          </cell>
        </row>
        <row r="8595">
          <cell r="A8595" t="str">
            <v/>
          </cell>
          <cell r="B8595">
            <v>0</v>
          </cell>
        </row>
        <row r="8596">
          <cell r="A8596" t="str">
            <v/>
          </cell>
          <cell r="B8596">
            <v>0</v>
          </cell>
        </row>
        <row r="8597">
          <cell r="A8597" t="str">
            <v/>
          </cell>
          <cell r="B8597">
            <v>0</v>
          </cell>
        </row>
        <row r="8598">
          <cell r="A8598" t="str">
            <v/>
          </cell>
          <cell r="B8598">
            <v>0</v>
          </cell>
        </row>
        <row r="8599">
          <cell r="A8599" t="str">
            <v/>
          </cell>
          <cell r="B8599">
            <v>0</v>
          </cell>
        </row>
        <row r="8600">
          <cell r="A8600" t="str">
            <v/>
          </cell>
          <cell r="B8600">
            <v>0</v>
          </cell>
        </row>
        <row r="8601">
          <cell r="A8601" t="str">
            <v/>
          </cell>
          <cell r="B8601">
            <v>0</v>
          </cell>
        </row>
        <row r="8602">
          <cell r="A8602" t="str">
            <v/>
          </cell>
          <cell r="B8602">
            <v>0</v>
          </cell>
        </row>
        <row r="8603">
          <cell r="A8603" t="str">
            <v/>
          </cell>
          <cell r="B8603">
            <v>0</v>
          </cell>
        </row>
        <row r="8604">
          <cell r="A8604" t="str">
            <v/>
          </cell>
          <cell r="B8604">
            <v>0</v>
          </cell>
        </row>
        <row r="8605">
          <cell r="A8605" t="str">
            <v/>
          </cell>
          <cell r="B8605">
            <v>0</v>
          </cell>
        </row>
        <row r="8606">
          <cell r="A8606" t="str">
            <v/>
          </cell>
          <cell r="B8606">
            <v>0</v>
          </cell>
        </row>
        <row r="8607">
          <cell r="A8607" t="str">
            <v/>
          </cell>
          <cell r="B8607">
            <v>0</v>
          </cell>
        </row>
        <row r="8608">
          <cell r="A8608" t="str">
            <v/>
          </cell>
          <cell r="B8608">
            <v>0</v>
          </cell>
        </row>
        <row r="8609">
          <cell r="A8609" t="str">
            <v/>
          </cell>
          <cell r="B8609">
            <v>0</v>
          </cell>
        </row>
        <row r="8610">
          <cell r="A8610" t="str">
            <v/>
          </cell>
          <cell r="B8610">
            <v>0</v>
          </cell>
        </row>
        <row r="8611">
          <cell r="A8611" t="str">
            <v/>
          </cell>
          <cell r="B8611">
            <v>0</v>
          </cell>
        </row>
        <row r="8612">
          <cell r="A8612" t="str">
            <v/>
          </cell>
          <cell r="B8612">
            <v>0</v>
          </cell>
        </row>
        <row r="8613">
          <cell r="A8613" t="str">
            <v/>
          </cell>
          <cell r="B8613">
            <v>0</v>
          </cell>
        </row>
        <row r="8614">
          <cell r="A8614" t="str">
            <v/>
          </cell>
          <cell r="B8614">
            <v>0</v>
          </cell>
        </row>
        <row r="8615">
          <cell r="A8615" t="str">
            <v/>
          </cell>
          <cell r="B8615">
            <v>0</v>
          </cell>
        </row>
        <row r="8616">
          <cell r="A8616" t="str">
            <v/>
          </cell>
          <cell r="B8616">
            <v>0</v>
          </cell>
        </row>
        <row r="8617">
          <cell r="A8617" t="str">
            <v/>
          </cell>
          <cell r="B8617">
            <v>0</v>
          </cell>
        </row>
        <row r="8618">
          <cell r="A8618" t="str">
            <v/>
          </cell>
          <cell r="B8618">
            <v>0</v>
          </cell>
        </row>
        <row r="8619">
          <cell r="A8619" t="str">
            <v/>
          </cell>
          <cell r="B8619">
            <v>0</v>
          </cell>
        </row>
        <row r="8620">
          <cell r="A8620" t="str">
            <v/>
          </cell>
          <cell r="B8620">
            <v>0</v>
          </cell>
        </row>
        <row r="8621">
          <cell r="A8621" t="str">
            <v/>
          </cell>
          <cell r="B8621">
            <v>0</v>
          </cell>
        </row>
        <row r="8622">
          <cell r="A8622" t="str">
            <v/>
          </cell>
          <cell r="B8622">
            <v>0</v>
          </cell>
        </row>
        <row r="8623">
          <cell r="A8623" t="str">
            <v/>
          </cell>
          <cell r="B8623">
            <v>0</v>
          </cell>
        </row>
        <row r="8624">
          <cell r="A8624" t="str">
            <v/>
          </cell>
          <cell r="B8624">
            <v>0</v>
          </cell>
        </row>
        <row r="8625">
          <cell r="A8625" t="str">
            <v/>
          </cell>
          <cell r="B8625">
            <v>0</v>
          </cell>
        </row>
        <row r="8626">
          <cell r="A8626" t="str">
            <v/>
          </cell>
          <cell r="B8626">
            <v>0</v>
          </cell>
        </row>
        <row r="8627">
          <cell r="A8627" t="str">
            <v/>
          </cell>
          <cell r="B8627">
            <v>0</v>
          </cell>
        </row>
        <row r="8628">
          <cell r="A8628" t="str">
            <v/>
          </cell>
          <cell r="B8628">
            <v>0</v>
          </cell>
        </row>
        <row r="8629">
          <cell r="A8629" t="str">
            <v/>
          </cell>
          <cell r="B8629">
            <v>0</v>
          </cell>
        </row>
        <row r="8630">
          <cell r="A8630" t="str">
            <v/>
          </cell>
          <cell r="B8630">
            <v>0</v>
          </cell>
        </row>
        <row r="8631">
          <cell r="A8631" t="str">
            <v/>
          </cell>
          <cell r="B8631">
            <v>0</v>
          </cell>
        </row>
        <row r="8632">
          <cell r="A8632" t="str">
            <v/>
          </cell>
          <cell r="B8632">
            <v>0</v>
          </cell>
        </row>
        <row r="8633">
          <cell r="A8633" t="str">
            <v/>
          </cell>
          <cell r="B8633">
            <v>0</v>
          </cell>
        </row>
        <row r="8634">
          <cell r="A8634" t="str">
            <v/>
          </cell>
          <cell r="B8634">
            <v>0</v>
          </cell>
        </row>
        <row r="8635">
          <cell r="A8635" t="str">
            <v/>
          </cell>
          <cell r="B8635">
            <v>0</v>
          </cell>
        </row>
        <row r="8636">
          <cell r="A8636" t="str">
            <v/>
          </cell>
          <cell r="B8636">
            <v>0</v>
          </cell>
        </row>
        <row r="8637">
          <cell r="A8637" t="str">
            <v/>
          </cell>
          <cell r="B8637">
            <v>0</v>
          </cell>
        </row>
        <row r="8638">
          <cell r="A8638" t="str">
            <v/>
          </cell>
          <cell r="B8638">
            <v>0</v>
          </cell>
        </row>
        <row r="8639">
          <cell r="A8639" t="str">
            <v/>
          </cell>
          <cell r="B8639">
            <v>0</v>
          </cell>
        </row>
        <row r="8640">
          <cell r="A8640" t="str">
            <v/>
          </cell>
          <cell r="B8640">
            <v>0</v>
          </cell>
        </row>
        <row r="8641">
          <cell r="A8641" t="str">
            <v/>
          </cell>
          <cell r="B8641">
            <v>0</v>
          </cell>
        </row>
        <row r="8642">
          <cell r="A8642" t="str">
            <v/>
          </cell>
          <cell r="B8642">
            <v>0</v>
          </cell>
        </row>
        <row r="8643">
          <cell r="A8643" t="str">
            <v/>
          </cell>
          <cell r="B8643">
            <v>0</v>
          </cell>
        </row>
        <row r="8644">
          <cell r="A8644" t="str">
            <v/>
          </cell>
          <cell r="B8644">
            <v>0</v>
          </cell>
        </row>
        <row r="8645">
          <cell r="A8645" t="str">
            <v/>
          </cell>
          <cell r="B8645">
            <v>0</v>
          </cell>
        </row>
        <row r="8646">
          <cell r="A8646" t="str">
            <v/>
          </cell>
          <cell r="B8646">
            <v>0</v>
          </cell>
        </row>
        <row r="8647">
          <cell r="A8647" t="str">
            <v/>
          </cell>
          <cell r="B8647">
            <v>0</v>
          </cell>
        </row>
        <row r="8648">
          <cell r="A8648" t="str">
            <v/>
          </cell>
          <cell r="B8648">
            <v>0</v>
          </cell>
        </row>
        <row r="8649">
          <cell r="A8649" t="str">
            <v/>
          </cell>
          <cell r="B8649">
            <v>0</v>
          </cell>
        </row>
        <row r="8650">
          <cell r="A8650" t="str">
            <v/>
          </cell>
          <cell r="B8650">
            <v>0</v>
          </cell>
        </row>
        <row r="8651">
          <cell r="A8651" t="str">
            <v/>
          </cell>
          <cell r="B8651">
            <v>0</v>
          </cell>
        </row>
        <row r="8652">
          <cell r="A8652" t="str">
            <v/>
          </cell>
          <cell r="B8652">
            <v>0</v>
          </cell>
        </row>
        <row r="8653">
          <cell r="A8653" t="str">
            <v/>
          </cell>
          <cell r="B8653">
            <v>0</v>
          </cell>
        </row>
        <row r="8654">
          <cell r="A8654" t="str">
            <v/>
          </cell>
          <cell r="B8654">
            <v>0</v>
          </cell>
        </row>
        <row r="8655">
          <cell r="A8655" t="str">
            <v/>
          </cell>
          <cell r="B8655">
            <v>0</v>
          </cell>
        </row>
        <row r="8656">
          <cell r="A8656" t="str">
            <v/>
          </cell>
          <cell r="B8656">
            <v>0</v>
          </cell>
        </row>
        <row r="8657">
          <cell r="A8657" t="str">
            <v/>
          </cell>
          <cell r="B8657">
            <v>0</v>
          </cell>
        </row>
        <row r="8658">
          <cell r="A8658" t="str">
            <v/>
          </cell>
          <cell r="B8658">
            <v>0</v>
          </cell>
        </row>
        <row r="8659">
          <cell r="A8659" t="str">
            <v/>
          </cell>
          <cell r="B8659">
            <v>0</v>
          </cell>
        </row>
        <row r="8660">
          <cell r="A8660" t="str">
            <v/>
          </cell>
          <cell r="B8660">
            <v>0</v>
          </cell>
        </row>
        <row r="8661">
          <cell r="A8661" t="str">
            <v/>
          </cell>
          <cell r="B8661">
            <v>0</v>
          </cell>
        </row>
        <row r="8662">
          <cell r="A8662" t="str">
            <v/>
          </cell>
          <cell r="B8662">
            <v>0</v>
          </cell>
        </row>
        <row r="8663">
          <cell r="A8663" t="str">
            <v/>
          </cell>
          <cell r="B8663">
            <v>0</v>
          </cell>
        </row>
        <row r="8664">
          <cell r="A8664" t="str">
            <v/>
          </cell>
          <cell r="B8664">
            <v>0</v>
          </cell>
        </row>
        <row r="8665">
          <cell r="A8665" t="str">
            <v/>
          </cell>
          <cell r="B8665">
            <v>0</v>
          </cell>
        </row>
        <row r="8666">
          <cell r="A8666" t="str">
            <v/>
          </cell>
          <cell r="B8666">
            <v>0</v>
          </cell>
        </row>
        <row r="8667">
          <cell r="A8667" t="str">
            <v/>
          </cell>
          <cell r="B8667">
            <v>0</v>
          </cell>
        </row>
        <row r="8668">
          <cell r="A8668" t="str">
            <v/>
          </cell>
          <cell r="B8668">
            <v>0</v>
          </cell>
        </row>
        <row r="8669">
          <cell r="A8669" t="str">
            <v/>
          </cell>
          <cell r="B8669">
            <v>0</v>
          </cell>
        </row>
        <row r="8670">
          <cell r="A8670" t="str">
            <v/>
          </cell>
          <cell r="B8670">
            <v>0</v>
          </cell>
        </row>
        <row r="8671">
          <cell r="A8671" t="str">
            <v/>
          </cell>
          <cell r="B8671">
            <v>0</v>
          </cell>
        </row>
        <row r="8672">
          <cell r="A8672" t="str">
            <v/>
          </cell>
          <cell r="B8672">
            <v>0</v>
          </cell>
        </row>
        <row r="8673">
          <cell r="A8673" t="str">
            <v/>
          </cell>
          <cell r="B8673">
            <v>0</v>
          </cell>
        </row>
        <row r="8674">
          <cell r="A8674" t="str">
            <v/>
          </cell>
          <cell r="B8674">
            <v>0</v>
          </cell>
        </row>
        <row r="8675">
          <cell r="A8675" t="str">
            <v/>
          </cell>
          <cell r="B8675">
            <v>0</v>
          </cell>
        </row>
        <row r="8676">
          <cell r="A8676" t="str">
            <v/>
          </cell>
          <cell r="B8676">
            <v>0</v>
          </cell>
        </row>
        <row r="8677">
          <cell r="A8677" t="str">
            <v/>
          </cell>
          <cell r="B8677">
            <v>0</v>
          </cell>
        </row>
        <row r="8678">
          <cell r="A8678" t="str">
            <v/>
          </cell>
          <cell r="B8678">
            <v>0</v>
          </cell>
        </row>
        <row r="8679">
          <cell r="A8679" t="str">
            <v/>
          </cell>
          <cell r="B8679">
            <v>0</v>
          </cell>
        </row>
        <row r="8680">
          <cell r="A8680" t="str">
            <v/>
          </cell>
          <cell r="B8680">
            <v>0</v>
          </cell>
        </row>
        <row r="8681">
          <cell r="A8681" t="str">
            <v/>
          </cell>
          <cell r="B8681">
            <v>0</v>
          </cell>
        </row>
        <row r="8682">
          <cell r="A8682" t="str">
            <v/>
          </cell>
          <cell r="B8682">
            <v>0</v>
          </cell>
        </row>
        <row r="8683">
          <cell r="A8683" t="str">
            <v/>
          </cell>
          <cell r="B8683">
            <v>0</v>
          </cell>
        </row>
        <row r="8684">
          <cell r="A8684" t="str">
            <v/>
          </cell>
          <cell r="B8684">
            <v>0</v>
          </cell>
        </row>
        <row r="8685">
          <cell r="A8685" t="str">
            <v/>
          </cell>
          <cell r="B8685">
            <v>0</v>
          </cell>
        </row>
        <row r="8686">
          <cell r="A8686" t="str">
            <v/>
          </cell>
          <cell r="B8686">
            <v>0</v>
          </cell>
        </row>
        <row r="8687">
          <cell r="A8687" t="str">
            <v/>
          </cell>
          <cell r="B8687">
            <v>0</v>
          </cell>
        </row>
        <row r="8688">
          <cell r="A8688" t="str">
            <v/>
          </cell>
          <cell r="B8688">
            <v>0</v>
          </cell>
        </row>
        <row r="8689">
          <cell r="A8689" t="str">
            <v/>
          </cell>
          <cell r="B8689">
            <v>0</v>
          </cell>
        </row>
        <row r="8690">
          <cell r="A8690" t="str">
            <v/>
          </cell>
          <cell r="B8690">
            <v>0</v>
          </cell>
        </row>
        <row r="8691">
          <cell r="A8691" t="str">
            <v/>
          </cell>
          <cell r="B8691">
            <v>0</v>
          </cell>
        </row>
        <row r="8692">
          <cell r="A8692" t="str">
            <v/>
          </cell>
          <cell r="B8692">
            <v>0</v>
          </cell>
        </row>
        <row r="8693">
          <cell r="A8693" t="str">
            <v/>
          </cell>
          <cell r="B8693">
            <v>0</v>
          </cell>
        </row>
        <row r="8694">
          <cell r="A8694" t="str">
            <v/>
          </cell>
          <cell r="B8694">
            <v>0</v>
          </cell>
        </row>
        <row r="8695">
          <cell r="A8695" t="str">
            <v/>
          </cell>
          <cell r="B8695">
            <v>0</v>
          </cell>
        </row>
        <row r="8696">
          <cell r="A8696" t="str">
            <v/>
          </cell>
          <cell r="B8696">
            <v>0</v>
          </cell>
        </row>
        <row r="8697">
          <cell r="A8697" t="str">
            <v/>
          </cell>
          <cell r="B8697">
            <v>0</v>
          </cell>
        </row>
        <row r="8698">
          <cell r="A8698" t="str">
            <v/>
          </cell>
          <cell r="B8698">
            <v>0</v>
          </cell>
        </row>
        <row r="8699">
          <cell r="A8699" t="str">
            <v/>
          </cell>
          <cell r="B8699">
            <v>0</v>
          </cell>
        </row>
        <row r="8700">
          <cell r="A8700" t="str">
            <v/>
          </cell>
          <cell r="B8700">
            <v>0</v>
          </cell>
        </row>
        <row r="8701">
          <cell r="A8701" t="str">
            <v/>
          </cell>
          <cell r="B8701">
            <v>0</v>
          </cell>
        </row>
        <row r="8702">
          <cell r="A8702" t="str">
            <v/>
          </cell>
          <cell r="B8702">
            <v>0</v>
          </cell>
        </row>
        <row r="8703">
          <cell r="A8703" t="str">
            <v/>
          </cell>
          <cell r="B8703">
            <v>0</v>
          </cell>
        </row>
        <row r="8704">
          <cell r="A8704" t="str">
            <v/>
          </cell>
          <cell r="B8704">
            <v>0</v>
          </cell>
        </row>
        <row r="8705">
          <cell r="A8705" t="str">
            <v/>
          </cell>
          <cell r="B8705">
            <v>0</v>
          </cell>
        </row>
        <row r="8706">
          <cell r="A8706" t="str">
            <v/>
          </cell>
          <cell r="B8706">
            <v>0</v>
          </cell>
        </row>
        <row r="8707">
          <cell r="A8707" t="str">
            <v/>
          </cell>
          <cell r="B8707">
            <v>0</v>
          </cell>
        </row>
        <row r="8708">
          <cell r="A8708" t="str">
            <v/>
          </cell>
          <cell r="B8708">
            <v>0</v>
          </cell>
        </row>
        <row r="8709">
          <cell r="A8709" t="str">
            <v/>
          </cell>
          <cell r="B8709">
            <v>0</v>
          </cell>
        </row>
        <row r="8710">
          <cell r="A8710" t="str">
            <v/>
          </cell>
          <cell r="B8710">
            <v>0</v>
          </cell>
        </row>
        <row r="8711">
          <cell r="A8711" t="str">
            <v/>
          </cell>
          <cell r="B8711">
            <v>0</v>
          </cell>
        </row>
        <row r="8712">
          <cell r="A8712" t="str">
            <v/>
          </cell>
          <cell r="B8712">
            <v>0</v>
          </cell>
        </row>
        <row r="8713">
          <cell r="A8713" t="str">
            <v/>
          </cell>
          <cell r="B8713">
            <v>0</v>
          </cell>
        </row>
        <row r="8714">
          <cell r="A8714" t="str">
            <v/>
          </cell>
          <cell r="B8714">
            <v>0</v>
          </cell>
        </row>
        <row r="8715">
          <cell r="A8715" t="str">
            <v/>
          </cell>
          <cell r="B8715">
            <v>0</v>
          </cell>
        </row>
        <row r="8716">
          <cell r="A8716" t="str">
            <v/>
          </cell>
          <cell r="B8716">
            <v>0</v>
          </cell>
        </row>
        <row r="8717">
          <cell r="A8717" t="str">
            <v/>
          </cell>
          <cell r="B8717">
            <v>0</v>
          </cell>
        </row>
        <row r="8718">
          <cell r="A8718" t="str">
            <v/>
          </cell>
          <cell r="B8718">
            <v>0</v>
          </cell>
        </row>
        <row r="8719">
          <cell r="A8719" t="str">
            <v/>
          </cell>
          <cell r="B8719">
            <v>0</v>
          </cell>
        </row>
        <row r="8720">
          <cell r="A8720" t="str">
            <v/>
          </cell>
          <cell r="B8720">
            <v>0</v>
          </cell>
        </row>
        <row r="8721">
          <cell r="A8721" t="str">
            <v/>
          </cell>
          <cell r="B8721">
            <v>0</v>
          </cell>
        </row>
        <row r="8722">
          <cell r="A8722" t="str">
            <v/>
          </cell>
          <cell r="B8722">
            <v>0</v>
          </cell>
        </row>
        <row r="8723">
          <cell r="A8723" t="str">
            <v/>
          </cell>
          <cell r="B8723">
            <v>0</v>
          </cell>
        </row>
        <row r="8724">
          <cell r="A8724" t="str">
            <v/>
          </cell>
          <cell r="B8724">
            <v>0</v>
          </cell>
        </row>
        <row r="8725">
          <cell r="A8725" t="str">
            <v/>
          </cell>
          <cell r="B8725">
            <v>0</v>
          </cell>
        </row>
        <row r="8726">
          <cell r="A8726" t="str">
            <v/>
          </cell>
          <cell r="B8726">
            <v>0</v>
          </cell>
        </row>
        <row r="8727">
          <cell r="A8727" t="str">
            <v/>
          </cell>
          <cell r="B8727">
            <v>0</v>
          </cell>
        </row>
        <row r="8728">
          <cell r="A8728" t="str">
            <v/>
          </cell>
          <cell r="B8728">
            <v>0</v>
          </cell>
        </row>
        <row r="8729">
          <cell r="A8729" t="str">
            <v/>
          </cell>
          <cell r="B8729">
            <v>0</v>
          </cell>
        </row>
        <row r="8730">
          <cell r="A8730" t="str">
            <v/>
          </cell>
          <cell r="B8730">
            <v>0</v>
          </cell>
        </row>
        <row r="8731">
          <cell r="A8731" t="str">
            <v/>
          </cell>
          <cell r="B8731">
            <v>0</v>
          </cell>
        </row>
        <row r="8732">
          <cell r="A8732" t="str">
            <v/>
          </cell>
          <cell r="B8732">
            <v>0</v>
          </cell>
        </row>
        <row r="8733">
          <cell r="A8733" t="str">
            <v/>
          </cell>
          <cell r="B8733">
            <v>0</v>
          </cell>
        </row>
        <row r="8734">
          <cell r="A8734" t="str">
            <v/>
          </cell>
          <cell r="B8734">
            <v>0</v>
          </cell>
        </row>
        <row r="8735">
          <cell r="A8735" t="str">
            <v/>
          </cell>
          <cell r="B8735">
            <v>0</v>
          </cell>
        </row>
        <row r="8736">
          <cell r="A8736" t="str">
            <v/>
          </cell>
          <cell r="B8736">
            <v>0</v>
          </cell>
        </row>
        <row r="8737">
          <cell r="A8737" t="str">
            <v/>
          </cell>
          <cell r="B8737">
            <v>0</v>
          </cell>
        </row>
        <row r="8738">
          <cell r="A8738" t="str">
            <v/>
          </cell>
          <cell r="B8738">
            <v>0</v>
          </cell>
        </row>
        <row r="8739">
          <cell r="A8739" t="str">
            <v/>
          </cell>
          <cell r="B8739">
            <v>0</v>
          </cell>
        </row>
        <row r="8740">
          <cell r="A8740" t="str">
            <v/>
          </cell>
          <cell r="B8740">
            <v>0</v>
          </cell>
        </row>
        <row r="8741">
          <cell r="A8741" t="str">
            <v/>
          </cell>
          <cell r="B8741">
            <v>0</v>
          </cell>
        </row>
        <row r="8742">
          <cell r="A8742" t="str">
            <v/>
          </cell>
          <cell r="B8742">
            <v>0</v>
          </cell>
        </row>
        <row r="8743">
          <cell r="A8743" t="str">
            <v/>
          </cell>
          <cell r="B8743">
            <v>0</v>
          </cell>
        </row>
        <row r="8744">
          <cell r="A8744" t="str">
            <v/>
          </cell>
          <cell r="B8744">
            <v>0</v>
          </cell>
        </row>
        <row r="8745">
          <cell r="A8745" t="str">
            <v/>
          </cell>
          <cell r="B8745">
            <v>0</v>
          </cell>
        </row>
        <row r="8746">
          <cell r="A8746" t="str">
            <v/>
          </cell>
          <cell r="B8746">
            <v>0</v>
          </cell>
        </row>
        <row r="8747">
          <cell r="A8747" t="str">
            <v/>
          </cell>
          <cell r="B8747">
            <v>0</v>
          </cell>
        </row>
        <row r="8748">
          <cell r="A8748" t="str">
            <v/>
          </cell>
          <cell r="B8748">
            <v>0</v>
          </cell>
        </row>
        <row r="8749">
          <cell r="A8749" t="str">
            <v/>
          </cell>
          <cell r="B8749">
            <v>0</v>
          </cell>
        </row>
        <row r="8750">
          <cell r="A8750" t="str">
            <v/>
          </cell>
          <cell r="B8750">
            <v>0</v>
          </cell>
        </row>
        <row r="8751">
          <cell r="A8751" t="str">
            <v/>
          </cell>
          <cell r="B8751">
            <v>0</v>
          </cell>
        </row>
        <row r="8752">
          <cell r="A8752" t="str">
            <v/>
          </cell>
          <cell r="B8752">
            <v>0</v>
          </cell>
        </row>
        <row r="8753">
          <cell r="A8753" t="str">
            <v/>
          </cell>
          <cell r="B8753">
            <v>0</v>
          </cell>
        </row>
        <row r="8754">
          <cell r="A8754" t="str">
            <v/>
          </cell>
          <cell r="B8754">
            <v>0</v>
          </cell>
        </row>
        <row r="8755">
          <cell r="A8755" t="str">
            <v/>
          </cell>
          <cell r="B8755">
            <v>0</v>
          </cell>
        </row>
        <row r="8756">
          <cell r="A8756" t="str">
            <v/>
          </cell>
          <cell r="B8756">
            <v>0</v>
          </cell>
        </row>
        <row r="8757">
          <cell r="A8757" t="str">
            <v/>
          </cell>
          <cell r="B8757">
            <v>0</v>
          </cell>
        </row>
        <row r="8758">
          <cell r="A8758" t="str">
            <v/>
          </cell>
          <cell r="B8758">
            <v>0</v>
          </cell>
        </row>
        <row r="8759">
          <cell r="A8759" t="str">
            <v/>
          </cell>
          <cell r="B8759">
            <v>0</v>
          </cell>
        </row>
        <row r="8760">
          <cell r="A8760" t="str">
            <v/>
          </cell>
          <cell r="B8760">
            <v>0</v>
          </cell>
        </row>
        <row r="8761">
          <cell r="A8761" t="str">
            <v/>
          </cell>
          <cell r="B8761">
            <v>0</v>
          </cell>
        </row>
        <row r="8762">
          <cell r="A8762" t="str">
            <v/>
          </cell>
          <cell r="B8762">
            <v>0</v>
          </cell>
        </row>
        <row r="8763">
          <cell r="A8763" t="str">
            <v/>
          </cell>
          <cell r="B8763">
            <v>0</v>
          </cell>
        </row>
        <row r="8764">
          <cell r="A8764" t="str">
            <v/>
          </cell>
          <cell r="B8764">
            <v>0</v>
          </cell>
        </row>
        <row r="8765">
          <cell r="A8765" t="str">
            <v/>
          </cell>
          <cell r="B8765">
            <v>0</v>
          </cell>
        </row>
        <row r="8766">
          <cell r="A8766" t="str">
            <v/>
          </cell>
          <cell r="B8766">
            <v>0</v>
          </cell>
        </row>
        <row r="8767">
          <cell r="A8767" t="str">
            <v/>
          </cell>
          <cell r="B8767">
            <v>0</v>
          </cell>
        </row>
        <row r="8768">
          <cell r="A8768" t="str">
            <v/>
          </cell>
          <cell r="B8768">
            <v>0</v>
          </cell>
        </row>
        <row r="8769">
          <cell r="A8769" t="str">
            <v/>
          </cell>
          <cell r="B8769">
            <v>0</v>
          </cell>
        </row>
        <row r="8770">
          <cell r="A8770" t="str">
            <v/>
          </cell>
          <cell r="B8770">
            <v>0</v>
          </cell>
        </row>
        <row r="8771">
          <cell r="A8771" t="str">
            <v/>
          </cell>
          <cell r="B8771">
            <v>0</v>
          </cell>
        </row>
        <row r="8772">
          <cell r="A8772" t="str">
            <v/>
          </cell>
          <cell r="B8772">
            <v>0</v>
          </cell>
        </row>
        <row r="8773">
          <cell r="A8773" t="str">
            <v/>
          </cell>
          <cell r="B8773">
            <v>0</v>
          </cell>
        </row>
        <row r="8774">
          <cell r="A8774" t="str">
            <v/>
          </cell>
          <cell r="B8774">
            <v>0</v>
          </cell>
        </row>
        <row r="8775">
          <cell r="A8775" t="str">
            <v/>
          </cell>
          <cell r="B8775">
            <v>0</v>
          </cell>
        </row>
        <row r="8776">
          <cell r="A8776" t="str">
            <v/>
          </cell>
          <cell r="B8776">
            <v>0</v>
          </cell>
        </row>
        <row r="8777">
          <cell r="A8777" t="str">
            <v/>
          </cell>
          <cell r="B8777">
            <v>0</v>
          </cell>
        </row>
        <row r="8778">
          <cell r="A8778" t="str">
            <v/>
          </cell>
          <cell r="B8778">
            <v>0</v>
          </cell>
        </row>
        <row r="8779">
          <cell r="A8779" t="str">
            <v/>
          </cell>
          <cell r="B8779">
            <v>0</v>
          </cell>
        </row>
        <row r="8780">
          <cell r="A8780" t="str">
            <v/>
          </cell>
          <cell r="B8780">
            <v>0</v>
          </cell>
        </row>
        <row r="8781">
          <cell r="A8781" t="str">
            <v/>
          </cell>
          <cell r="B8781">
            <v>0</v>
          </cell>
        </row>
        <row r="8782">
          <cell r="A8782" t="str">
            <v/>
          </cell>
          <cell r="B8782">
            <v>0</v>
          </cell>
        </row>
        <row r="8783">
          <cell r="A8783" t="str">
            <v/>
          </cell>
          <cell r="B8783">
            <v>0</v>
          </cell>
        </row>
        <row r="8784">
          <cell r="A8784" t="str">
            <v/>
          </cell>
          <cell r="B8784">
            <v>0</v>
          </cell>
        </row>
        <row r="8785">
          <cell r="A8785" t="str">
            <v/>
          </cell>
          <cell r="B8785">
            <v>0</v>
          </cell>
        </row>
        <row r="8786">
          <cell r="A8786" t="str">
            <v/>
          </cell>
          <cell r="B8786">
            <v>0</v>
          </cell>
        </row>
        <row r="8787">
          <cell r="A8787" t="str">
            <v/>
          </cell>
          <cell r="B8787">
            <v>0</v>
          </cell>
        </row>
        <row r="8788">
          <cell r="A8788" t="str">
            <v/>
          </cell>
          <cell r="B8788">
            <v>0</v>
          </cell>
        </row>
        <row r="8789">
          <cell r="A8789" t="str">
            <v/>
          </cell>
          <cell r="B8789">
            <v>0</v>
          </cell>
        </row>
        <row r="8790">
          <cell r="A8790" t="str">
            <v/>
          </cell>
          <cell r="B8790">
            <v>0</v>
          </cell>
        </row>
        <row r="8791">
          <cell r="A8791" t="str">
            <v/>
          </cell>
          <cell r="B8791">
            <v>0</v>
          </cell>
        </row>
        <row r="8792">
          <cell r="A8792" t="str">
            <v/>
          </cell>
          <cell r="B8792">
            <v>0</v>
          </cell>
        </row>
        <row r="8793">
          <cell r="A8793" t="str">
            <v/>
          </cell>
          <cell r="B8793">
            <v>0</v>
          </cell>
        </row>
        <row r="8794">
          <cell r="A8794" t="str">
            <v/>
          </cell>
          <cell r="B8794">
            <v>0</v>
          </cell>
        </row>
        <row r="8795">
          <cell r="A8795" t="str">
            <v/>
          </cell>
          <cell r="B8795">
            <v>0</v>
          </cell>
        </row>
        <row r="8796">
          <cell r="A8796" t="str">
            <v/>
          </cell>
          <cell r="B8796">
            <v>0</v>
          </cell>
        </row>
        <row r="8797">
          <cell r="A8797" t="str">
            <v/>
          </cell>
          <cell r="B8797">
            <v>0</v>
          </cell>
        </row>
        <row r="8798">
          <cell r="A8798" t="str">
            <v/>
          </cell>
          <cell r="B8798">
            <v>0</v>
          </cell>
        </row>
        <row r="8799">
          <cell r="A8799" t="str">
            <v/>
          </cell>
          <cell r="B8799">
            <v>0</v>
          </cell>
        </row>
        <row r="8800">
          <cell r="A8800" t="str">
            <v/>
          </cell>
          <cell r="B8800">
            <v>0</v>
          </cell>
        </row>
        <row r="8801">
          <cell r="A8801" t="str">
            <v/>
          </cell>
          <cell r="B8801">
            <v>0</v>
          </cell>
        </row>
        <row r="8802">
          <cell r="A8802" t="str">
            <v/>
          </cell>
          <cell r="B8802">
            <v>0</v>
          </cell>
        </row>
        <row r="8803">
          <cell r="A8803" t="str">
            <v/>
          </cell>
          <cell r="B8803">
            <v>0</v>
          </cell>
        </row>
        <row r="8804">
          <cell r="A8804" t="str">
            <v/>
          </cell>
          <cell r="B8804">
            <v>0</v>
          </cell>
        </row>
        <row r="8805">
          <cell r="A8805" t="str">
            <v/>
          </cell>
          <cell r="B8805">
            <v>0</v>
          </cell>
        </row>
        <row r="8806">
          <cell r="A8806" t="str">
            <v/>
          </cell>
          <cell r="B8806">
            <v>0</v>
          </cell>
        </row>
        <row r="8807">
          <cell r="A8807" t="str">
            <v/>
          </cell>
          <cell r="B8807">
            <v>0</v>
          </cell>
        </row>
        <row r="8808">
          <cell r="A8808" t="str">
            <v/>
          </cell>
          <cell r="B8808">
            <v>0</v>
          </cell>
        </row>
        <row r="8809">
          <cell r="A8809" t="str">
            <v/>
          </cell>
          <cell r="B8809">
            <v>0</v>
          </cell>
        </row>
        <row r="8810">
          <cell r="A8810" t="str">
            <v/>
          </cell>
          <cell r="B8810">
            <v>0</v>
          </cell>
        </row>
        <row r="8811">
          <cell r="A8811" t="str">
            <v/>
          </cell>
          <cell r="B8811">
            <v>0</v>
          </cell>
        </row>
        <row r="8812">
          <cell r="A8812" t="str">
            <v/>
          </cell>
          <cell r="B8812">
            <v>0</v>
          </cell>
        </row>
        <row r="8813">
          <cell r="A8813" t="str">
            <v/>
          </cell>
          <cell r="B8813">
            <v>0</v>
          </cell>
        </row>
        <row r="8814">
          <cell r="A8814" t="str">
            <v/>
          </cell>
          <cell r="B8814">
            <v>0</v>
          </cell>
        </row>
        <row r="8815">
          <cell r="A8815" t="str">
            <v/>
          </cell>
          <cell r="B8815">
            <v>0</v>
          </cell>
        </row>
        <row r="8816">
          <cell r="A8816" t="str">
            <v/>
          </cell>
          <cell r="B8816">
            <v>0</v>
          </cell>
        </row>
        <row r="8817">
          <cell r="A8817" t="str">
            <v/>
          </cell>
          <cell r="B8817">
            <v>0</v>
          </cell>
        </row>
        <row r="8818">
          <cell r="A8818" t="str">
            <v/>
          </cell>
          <cell r="B8818">
            <v>0</v>
          </cell>
        </row>
        <row r="8819">
          <cell r="A8819" t="str">
            <v/>
          </cell>
          <cell r="B8819">
            <v>0</v>
          </cell>
        </row>
        <row r="8820">
          <cell r="A8820" t="str">
            <v/>
          </cell>
          <cell r="B8820">
            <v>0</v>
          </cell>
        </row>
        <row r="8821">
          <cell r="A8821" t="str">
            <v/>
          </cell>
          <cell r="B8821">
            <v>0</v>
          </cell>
        </row>
        <row r="8822">
          <cell r="A8822" t="str">
            <v/>
          </cell>
          <cell r="B8822">
            <v>0</v>
          </cell>
        </row>
        <row r="8823">
          <cell r="A8823" t="str">
            <v/>
          </cell>
          <cell r="B8823">
            <v>0</v>
          </cell>
        </row>
        <row r="8824">
          <cell r="A8824" t="str">
            <v/>
          </cell>
          <cell r="B8824">
            <v>0</v>
          </cell>
        </row>
        <row r="8825">
          <cell r="A8825" t="str">
            <v/>
          </cell>
          <cell r="B8825">
            <v>0</v>
          </cell>
        </row>
        <row r="8826">
          <cell r="A8826" t="str">
            <v/>
          </cell>
          <cell r="B8826">
            <v>0</v>
          </cell>
        </row>
        <row r="8827">
          <cell r="A8827" t="str">
            <v/>
          </cell>
          <cell r="B8827">
            <v>0</v>
          </cell>
        </row>
        <row r="8828">
          <cell r="A8828" t="str">
            <v/>
          </cell>
          <cell r="B8828">
            <v>0</v>
          </cell>
        </row>
        <row r="8829">
          <cell r="A8829" t="str">
            <v/>
          </cell>
          <cell r="B8829">
            <v>0</v>
          </cell>
        </row>
        <row r="8830">
          <cell r="A8830" t="str">
            <v/>
          </cell>
          <cell r="B8830">
            <v>0</v>
          </cell>
        </row>
        <row r="8831">
          <cell r="A8831" t="str">
            <v/>
          </cell>
          <cell r="B8831">
            <v>0</v>
          </cell>
        </row>
        <row r="8832">
          <cell r="A8832" t="str">
            <v/>
          </cell>
          <cell r="B8832">
            <v>0</v>
          </cell>
        </row>
        <row r="8833">
          <cell r="A8833" t="str">
            <v/>
          </cell>
          <cell r="B8833">
            <v>0</v>
          </cell>
        </row>
        <row r="8834">
          <cell r="A8834" t="str">
            <v/>
          </cell>
          <cell r="B8834">
            <v>0</v>
          </cell>
        </row>
        <row r="8835">
          <cell r="A8835" t="str">
            <v/>
          </cell>
          <cell r="B8835">
            <v>0</v>
          </cell>
        </row>
        <row r="8836">
          <cell r="A8836" t="str">
            <v/>
          </cell>
          <cell r="B8836">
            <v>0</v>
          </cell>
        </row>
        <row r="8837">
          <cell r="A8837" t="str">
            <v/>
          </cell>
          <cell r="B8837">
            <v>0</v>
          </cell>
        </row>
        <row r="8838">
          <cell r="A8838" t="str">
            <v/>
          </cell>
          <cell r="B8838">
            <v>0</v>
          </cell>
        </row>
        <row r="8839">
          <cell r="A8839" t="str">
            <v/>
          </cell>
          <cell r="B8839">
            <v>0</v>
          </cell>
        </row>
        <row r="8840">
          <cell r="A8840" t="str">
            <v/>
          </cell>
          <cell r="B8840">
            <v>0</v>
          </cell>
        </row>
        <row r="8841">
          <cell r="A8841" t="str">
            <v/>
          </cell>
          <cell r="B8841">
            <v>0</v>
          </cell>
        </row>
        <row r="8842">
          <cell r="A8842" t="str">
            <v/>
          </cell>
          <cell r="B8842">
            <v>0</v>
          </cell>
        </row>
        <row r="8843">
          <cell r="A8843" t="str">
            <v/>
          </cell>
          <cell r="B8843">
            <v>0</v>
          </cell>
        </row>
        <row r="8844">
          <cell r="A8844" t="str">
            <v/>
          </cell>
          <cell r="B8844">
            <v>0</v>
          </cell>
        </row>
        <row r="8845">
          <cell r="A8845" t="str">
            <v/>
          </cell>
          <cell r="B8845">
            <v>0</v>
          </cell>
        </row>
        <row r="8846">
          <cell r="A8846" t="str">
            <v/>
          </cell>
          <cell r="B8846">
            <v>0</v>
          </cell>
        </row>
        <row r="8847">
          <cell r="A8847" t="str">
            <v/>
          </cell>
          <cell r="B8847">
            <v>0</v>
          </cell>
        </row>
        <row r="8848">
          <cell r="A8848" t="str">
            <v/>
          </cell>
          <cell r="B8848">
            <v>0</v>
          </cell>
        </row>
        <row r="8849">
          <cell r="A8849" t="str">
            <v/>
          </cell>
          <cell r="B8849">
            <v>0</v>
          </cell>
        </row>
        <row r="8850">
          <cell r="A8850" t="str">
            <v/>
          </cell>
          <cell r="B8850">
            <v>0</v>
          </cell>
        </row>
        <row r="8851">
          <cell r="A8851" t="str">
            <v/>
          </cell>
          <cell r="B8851">
            <v>0</v>
          </cell>
        </row>
        <row r="8852">
          <cell r="A8852" t="str">
            <v/>
          </cell>
          <cell r="B8852">
            <v>0</v>
          </cell>
        </row>
        <row r="8853">
          <cell r="A8853" t="str">
            <v/>
          </cell>
          <cell r="B8853">
            <v>0</v>
          </cell>
        </row>
        <row r="8854">
          <cell r="A8854" t="str">
            <v/>
          </cell>
          <cell r="B8854">
            <v>0</v>
          </cell>
        </row>
        <row r="8855">
          <cell r="A8855" t="str">
            <v/>
          </cell>
          <cell r="B8855">
            <v>0</v>
          </cell>
        </row>
        <row r="8856">
          <cell r="A8856" t="str">
            <v/>
          </cell>
          <cell r="B8856">
            <v>0</v>
          </cell>
        </row>
        <row r="8857">
          <cell r="A8857" t="str">
            <v/>
          </cell>
          <cell r="B8857">
            <v>0</v>
          </cell>
        </row>
        <row r="8858">
          <cell r="A8858" t="str">
            <v/>
          </cell>
          <cell r="B8858">
            <v>0</v>
          </cell>
        </row>
        <row r="8859">
          <cell r="A8859" t="str">
            <v/>
          </cell>
          <cell r="B8859">
            <v>0</v>
          </cell>
        </row>
        <row r="8860">
          <cell r="A8860" t="str">
            <v/>
          </cell>
          <cell r="B8860">
            <v>0</v>
          </cell>
        </row>
        <row r="8861">
          <cell r="A8861" t="str">
            <v/>
          </cell>
          <cell r="B8861">
            <v>0</v>
          </cell>
        </row>
        <row r="8862">
          <cell r="A8862" t="str">
            <v/>
          </cell>
          <cell r="B8862">
            <v>0</v>
          </cell>
        </row>
        <row r="8863">
          <cell r="A8863" t="str">
            <v/>
          </cell>
          <cell r="B8863">
            <v>0</v>
          </cell>
        </row>
        <row r="8864">
          <cell r="A8864" t="str">
            <v/>
          </cell>
          <cell r="B8864">
            <v>0</v>
          </cell>
        </row>
        <row r="8865">
          <cell r="A8865" t="str">
            <v/>
          </cell>
          <cell r="B8865">
            <v>0</v>
          </cell>
        </row>
        <row r="8866">
          <cell r="A8866" t="str">
            <v/>
          </cell>
          <cell r="B8866">
            <v>0</v>
          </cell>
        </row>
        <row r="8867">
          <cell r="A8867" t="str">
            <v/>
          </cell>
          <cell r="B8867">
            <v>0</v>
          </cell>
        </row>
        <row r="8868">
          <cell r="A8868" t="str">
            <v/>
          </cell>
          <cell r="B8868">
            <v>0</v>
          </cell>
        </row>
        <row r="8869">
          <cell r="A8869" t="str">
            <v/>
          </cell>
          <cell r="B8869">
            <v>0</v>
          </cell>
        </row>
        <row r="8870">
          <cell r="A8870" t="str">
            <v/>
          </cell>
          <cell r="B8870">
            <v>0</v>
          </cell>
        </row>
        <row r="8871">
          <cell r="A8871" t="str">
            <v/>
          </cell>
          <cell r="B8871">
            <v>0</v>
          </cell>
        </row>
        <row r="8872">
          <cell r="A8872" t="str">
            <v/>
          </cell>
          <cell r="B8872">
            <v>0</v>
          </cell>
        </row>
        <row r="8873">
          <cell r="A8873" t="str">
            <v/>
          </cell>
          <cell r="B8873">
            <v>0</v>
          </cell>
        </row>
        <row r="8874">
          <cell r="A8874" t="str">
            <v/>
          </cell>
          <cell r="B8874">
            <v>0</v>
          </cell>
        </row>
        <row r="8875">
          <cell r="A8875" t="str">
            <v/>
          </cell>
          <cell r="B8875">
            <v>0</v>
          </cell>
        </row>
        <row r="8876">
          <cell r="A8876" t="str">
            <v/>
          </cell>
          <cell r="B8876">
            <v>0</v>
          </cell>
        </row>
        <row r="8877">
          <cell r="A8877" t="str">
            <v/>
          </cell>
          <cell r="B8877">
            <v>0</v>
          </cell>
        </row>
        <row r="8878">
          <cell r="A8878" t="str">
            <v/>
          </cell>
          <cell r="B8878">
            <v>0</v>
          </cell>
        </row>
        <row r="8879">
          <cell r="A8879" t="str">
            <v/>
          </cell>
          <cell r="B8879">
            <v>0</v>
          </cell>
        </row>
        <row r="8880">
          <cell r="A8880" t="str">
            <v/>
          </cell>
          <cell r="B8880">
            <v>0</v>
          </cell>
        </row>
        <row r="8881">
          <cell r="A8881" t="str">
            <v/>
          </cell>
          <cell r="B8881">
            <v>0</v>
          </cell>
        </row>
        <row r="8882">
          <cell r="A8882" t="str">
            <v/>
          </cell>
          <cell r="B8882">
            <v>0</v>
          </cell>
        </row>
        <row r="8883">
          <cell r="A8883" t="str">
            <v/>
          </cell>
          <cell r="B8883">
            <v>0</v>
          </cell>
        </row>
        <row r="8884">
          <cell r="A8884" t="str">
            <v/>
          </cell>
          <cell r="B8884">
            <v>0</v>
          </cell>
        </row>
        <row r="8885">
          <cell r="A8885" t="str">
            <v/>
          </cell>
          <cell r="B8885">
            <v>0</v>
          </cell>
        </row>
        <row r="8886">
          <cell r="A8886" t="str">
            <v/>
          </cell>
          <cell r="B8886">
            <v>0</v>
          </cell>
        </row>
        <row r="8887">
          <cell r="A8887" t="str">
            <v/>
          </cell>
          <cell r="B8887">
            <v>0</v>
          </cell>
        </row>
        <row r="8888">
          <cell r="A8888" t="str">
            <v/>
          </cell>
          <cell r="B8888">
            <v>0</v>
          </cell>
        </row>
        <row r="8889">
          <cell r="A8889" t="str">
            <v/>
          </cell>
          <cell r="B8889">
            <v>0</v>
          </cell>
        </row>
        <row r="8890">
          <cell r="A8890" t="str">
            <v/>
          </cell>
          <cell r="B8890">
            <v>0</v>
          </cell>
        </row>
        <row r="8891">
          <cell r="A8891" t="str">
            <v/>
          </cell>
          <cell r="B8891">
            <v>0</v>
          </cell>
        </row>
        <row r="8892">
          <cell r="A8892" t="str">
            <v/>
          </cell>
          <cell r="B8892">
            <v>0</v>
          </cell>
        </row>
        <row r="8893">
          <cell r="A8893" t="str">
            <v/>
          </cell>
          <cell r="B8893">
            <v>0</v>
          </cell>
        </row>
        <row r="8894">
          <cell r="A8894" t="str">
            <v/>
          </cell>
          <cell r="B8894">
            <v>0</v>
          </cell>
        </row>
        <row r="8895">
          <cell r="A8895" t="str">
            <v/>
          </cell>
          <cell r="B8895">
            <v>0</v>
          </cell>
        </row>
        <row r="8896">
          <cell r="A8896" t="str">
            <v/>
          </cell>
          <cell r="B8896">
            <v>0</v>
          </cell>
        </row>
        <row r="8897">
          <cell r="A8897" t="str">
            <v/>
          </cell>
          <cell r="B8897">
            <v>0</v>
          </cell>
        </row>
        <row r="8898">
          <cell r="A8898" t="str">
            <v/>
          </cell>
          <cell r="B8898">
            <v>0</v>
          </cell>
        </row>
        <row r="8899">
          <cell r="A8899" t="str">
            <v/>
          </cell>
          <cell r="B8899">
            <v>0</v>
          </cell>
        </row>
        <row r="8900">
          <cell r="A8900" t="str">
            <v/>
          </cell>
          <cell r="B8900">
            <v>0</v>
          </cell>
        </row>
        <row r="8901">
          <cell r="A8901" t="str">
            <v/>
          </cell>
          <cell r="B8901">
            <v>0</v>
          </cell>
        </row>
        <row r="8902">
          <cell r="A8902" t="str">
            <v/>
          </cell>
          <cell r="B8902">
            <v>0</v>
          </cell>
        </row>
        <row r="8903">
          <cell r="A8903" t="str">
            <v/>
          </cell>
          <cell r="B8903">
            <v>0</v>
          </cell>
        </row>
        <row r="8904">
          <cell r="A8904" t="str">
            <v/>
          </cell>
          <cell r="B8904">
            <v>0</v>
          </cell>
        </row>
        <row r="8905">
          <cell r="A8905" t="str">
            <v/>
          </cell>
          <cell r="B8905">
            <v>0</v>
          </cell>
        </row>
        <row r="8906">
          <cell r="A8906" t="str">
            <v/>
          </cell>
          <cell r="B8906">
            <v>0</v>
          </cell>
        </row>
        <row r="8907">
          <cell r="A8907" t="str">
            <v/>
          </cell>
          <cell r="B8907">
            <v>0</v>
          </cell>
        </row>
        <row r="8908">
          <cell r="A8908" t="str">
            <v/>
          </cell>
          <cell r="B8908">
            <v>0</v>
          </cell>
        </row>
        <row r="8909">
          <cell r="A8909" t="str">
            <v/>
          </cell>
          <cell r="B8909">
            <v>0</v>
          </cell>
        </row>
        <row r="8910">
          <cell r="A8910" t="str">
            <v/>
          </cell>
          <cell r="B8910">
            <v>0</v>
          </cell>
        </row>
        <row r="8911">
          <cell r="A8911" t="str">
            <v/>
          </cell>
          <cell r="B8911">
            <v>0</v>
          </cell>
        </row>
        <row r="8912">
          <cell r="A8912" t="str">
            <v/>
          </cell>
          <cell r="B8912">
            <v>0</v>
          </cell>
        </row>
        <row r="8913">
          <cell r="A8913" t="str">
            <v/>
          </cell>
          <cell r="B8913">
            <v>0</v>
          </cell>
        </row>
        <row r="8914">
          <cell r="A8914" t="str">
            <v/>
          </cell>
          <cell r="B8914">
            <v>0</v>
          </cell>
        </row>
        <row r="8915">
          <cell r="A8915" t="str">
            <v/>
          </cell>
          <cell r="B8915">
            <v>0</v>
          </cell>
        </row>
        <row r="8916">
          <cell r="A8916" t="str">
            <v/>
          </cell>
          <cell r="B8916">
            <v>0</v>
          </cell>
        </row>
        <row r="8917">
          <cell r="A8917" t="str">
            <v/>
          </cell>
          <cell r="B8917">
            <v>0</v>
          </cell>
        </row>
        <row r="8918">
          <cell r="A8918" t="str">
            <v/>
          </cell>
          <cell r="B8918">
            <v>0</v>
          </cell>
        </row>
        <row r="8919">
          <cell r="A8919" t="str">
            <v/>
          </cell>
          <cell r="B8919">
            <v>0</v>
          </cell>
        </row>
        <row r="8920">
          <cell r="A8920" t="str">
            <v/>
          </cell>
          <cell r="B8920">
            <v>0</v>
          </cell>
        </row>
        <row r="8921">
          <cell r="A8921" t="str">
            <v/>
          </cell>
          <cell r="B8921">
            <v>0</v>
          </cell>
        </row>
        <row r="8922">
          <cell r="A8922" t="str">
            <v/>
          </cell>
          <cell r="B8922">
            <v>0</v>
          </cell>
        </row>
        <row r="8923">
          <cell r="A8923" t="str">
            <v/>
          </cell>
          <cell r="B8923">
            <v>0</v>
          </cell>
        </row>
        <row r="8924">
          <cell r="A8924" t="str">
            <v/>
          </cell>
          <cell r="B8924">
            <v>0</v>
          </cell>
        </row>
        <row r="8925">
          <cell r="A8925" t="str">
            <v/>
          </cell>
          <cell r="B8925">
            <v>0</v>
          </cell>
        </row>
        <row r="8926">
          <cell r="A8926" t="str">
            <v/>
          </cell>
          <cell r="B8926">
            <v>0</v>
          </cell>
        </row>
        <row r="8927">
          <cell r="A8927" t="str">
            <v/>
          </cell>
          <cell r="B8927">
            <v>0</v>
          </cell>
        </row>
        <row r="8928">
          <cell r="A8928" t="str">
            <v/>
          </cell>
          <cell r="B8928">
            <v>0</v>
          </cell>
        </row>
        <row r="8929">
          <cell r="A8929" t="str">
            <v/>
          </cell>
          <cell r="B8929">
            <v>0</v>
          </cell>
        </row>
        <row r="8930">
          <cell r="A8930" t="str">
            <v/>
          </cell>
          <cell r="B8930">
            <v>0</v>
          </cell>
        </row>
        <row r="8931">
          <cell r="A8931" t="str">
            <v/>
          </cell>
          <cell r="B8931">
            <v>0</v>
          </cell>
        </row>
        <row r="8932">
          <cell r="A8932" t="str">
            <v/>
          </cell>
          <cell r="B8932">
            <v>0</v>
          </cell>
        </row>
        <row r="8933">
          <cell r="A8933" t="str">
            <v/>
          </cell>
          <cell r="B8933">
            <v>0</v>
          </cell>
        </row>
        <row r="8934">
          <cell r="A8934" t="str">
            <v/>
          </cell>
          <cell r="B8934">
            <v>0</v>
          </cell>
        </row>
        <row r="8935">
          <cell r="A8935" t="str">
            <v/>
          </cell>
          <cell r="B8935">
            <v>0</v>
          </cell>
        </row>
        <row r="8936">
          <cell r="A8936" t="str">
            <v/>
          </cell>
          <cell r="B8936">
            <v>0</v>
          </cell>
        </row>
        <row r="8937">
          <cell r="A8937" t="str">
            <v/>
          </cell>
          <cell r="B8937">
            <v>0</v>
          </cell>
        </row>
        <row r="8938">
          <cell r="A8938" t="str">
            <v/>
          </cell>
          <cell r="B8938">
            <v>0</v>
          </cell>
        </row>
        <row r="8939">
          <cell r="A8939" t="str">
            <v/>
          </cell>
          <cell r="B8939">
            <v>0</v>
          </cell>
        </row>
        <row r="8940">
          <cell r="A8940" t="str">
            <v/>
          </cell>
          <cell r="B8940">
            <v>0</v>
          </cell>
        </row>
        <row r="8941">
          <cell r="A8941" t="str">
            <v/>
          </cell>
          <cell r="B8941">
            <v>0</v>
          </cell>
        </row>
        <row r="8942">
          <cell r="A8942" t="str">
            <v/>
          </cell>
          <cell r="B8942">
            <v>0</v>
          </cell>
        </row>
        <row r="8943">
          <cell r="A8943" t="str">
            <v/>
          </cell>
          <cell r="B8943">
            <v>0</v>
          </cell>
        </row>
        <row r="8944">
          <cell r="A8944" t="str">
            <v/>
          </cell>
          <cell r="B8944">
            <v>0</v>
          </cell>
        </row>
        <row r="8945">
          <cell r="A8945" t="str">
            <v/>
          </cell>
          <cell r="B8945">
            <v>0</v>
          </cell>
        </row>
        <row r="8946">
          <cell r="A8946" t="str">
            <v/>
          </cell>
          <cell r="B8946">
            <v>0</v>
          </cell>
        </row>
        <row r="8947">
          <cell r="A8947" t="str">
            <v/>
          </cell>
          <cell r="B8947">
            <v>0</v>
          </cell>
        </row>
        <row r="8948">
          <cell r="A8948" t="str">
            <v/>
          </cell>
          <cell r="B8948">
            <v>0</v>
          </cell>
        </row>
        <row r="8949">
          <cell r="A8949" t="str">
            <v/>
          </cell>
          <cell r="B8949">
            <v>0</v>
          </cell>
        </row>
        <row r="8950">
          <cell r="A8950" t="str">
            <v/>
          </cell>
          <cell r="B8950">
            <v>0</v>
          </cell>
        </row>
        <row r="8951">
          <cell r="A8951" t="str">
            <v/>
          </cell>
          <cell r="B8951">
            <v>0</v>
          </cell>
        </row>
        <row r="8952">
          <cell r="A8952" t="str">
            <v/>
          </cell>
          <cell r="B8952">
            <v>0</v>
          </cell>
        </row>
        <row r="8953">
          <cell r="A8953" t="str">
            <v/>
          </cell>
          <cell r="B8953">
            <v>0</v>
          </cell>
        </row>
        <row r="8954">
          <cell r="A8954" t="str">
            <v/>
          </cell>
          <cell r="B8954">
            <v>0</v>
          </cell>
        </row>
        <row r="8955">
          <cell r="A8955" t="str">
            <v/>
          </cell>
          <cell r="B8955">
            <v>0</v>
          </cell>
        </row>
        <row r="8956">
          <cell r="A8956" t="str">
            <v/>
          </cell>
          <cell r="B8956">
            <v>0</v>
          </cell>
        </row>
        <row r="8957">
          <cell r="A8957" t="str">
            <v/>
          </cell>
          <cell r="B8957">
            <v>0</v>
          </cell>
        </row>
        <row r="8958">
          <cell r="A8958" t="str">
            <v/>
          </cell>
          <cell r="B8958">
            <v>0</v>
          </cell>
        </row>
        <row r="8959">
          <cell r="A8959" t="str">
            <v/>
          </cell>
          <cell r="B8959">
            <v>0</v>
          </cell>
        </row>
        <row r="8960">
          <cell r="A8960" t="str">
            <v/>
          </cell>
          <cell r="B8960">
            <v>0</v>
          </cell>
        </row>
        <row r="8961">
          <cell r="A8961" t="str">
            <v/>
          </cell>
          <cell r="B8961">
            <v>0</v>
          </cell>
        </row>
        <row r="8962">
          <cell r="A8962" t="str">
            <v/>
          </cell>
          <cell r="B8962">
            <v>0</v>
          </cell>
        </row>
        <row r="8963">
          <cell r="A8963" t="str">
            <v/>
          </cell>
          <cell r="B8963">
            <v>0</v>
          </cell>
        </row>
        <row r="8964">
          <cell r="A8964" t="str">
            <v/>
          </cell>
          <cell r="B8964">
            <v>0</v>
          </cell>
        </row>
        <row r="8965">
          <cell r="A8965" t="str">
            <v/>
          </cell>
          <cell r="B8965">
            <v>0</v>
          </cell>
        </row>
        <row r="8966">
          <cell r="A8966" t="str">
            <v/>
          </cell>
          <cell r="B8966">
            <v>0</v>
          </cell>
        </row>
        <row r="8967">
          <cell r="A8967" t="str">
            <v/>
          </cell>
          <cell r="B8967">
            <v>0</v>
          </cell>
        </row>
        <row r="8968">
          <cell r="A8968" t="str">
            <v/>
          </cell>
          <cell r="B8968">
            <v>0</v>
          </cell>
        </row>
        <row r="8969">
          <cell r="A8969" t="str">
            <v/>
          </cell>
          <cell r="B8969">
            <v>0</v>
          </cell>
        </row>
        <row r="8970">
          <cell r="A8970" t="str">
            <v/>
          </cell>
          <cell r="B8970">
            <v>0</v>
          </cell>
        </row>
        <row r="8971">
          <cell r="A8971" t="str">
            <v/>
          </cell>
          <cell r="B8971">
            <v>0</v>
          </cell>
        </row>
        <row r="8972">
          <cell r="A8972" t="str">
            <v/>
          </cell>
          <cell r="B8972">
            <v>0</v>
          </cell>
        </row>
        <row r="8973">
          <cell r="A8973" t="str">
            <v/>
          </cell>
          <cell r="B8973">
            <v>0</v>
          </cell>
        </row>
        <row r="8974">
          <cell r="A8974" t="str">
            <v/>
          </cell>
          <cell r="B8974">
            <v>0</v>
          </cell>
        </row>
        <row r="8975">
          <cell r="A8975" t="str">
            <v/>
          </cell>
          <cell r="B8975">
            <v>0</v>
          </cell>
        </row>
        <row r="8976">
          <cell r="A8976" t="str">
            <v/>
          </cell>
          <cell r="B8976">
            <v>0</v>
          </cell>
        </row>
        <row r="8977">
          <cell r="A8977" t="str">
            <v/>
          </cell>
          <cell r="B8977">
            <v>0</v>
          </cell>
        </row>
        <row r="8978">
          <cell r="A8978" t="str">
            <v/>
          </cell>
          <cell r="B8978">
            <v>0</v>
          </cell>
        </row>
        <row r="8979">
          <cell r="A8979" t="str">
            <v/>
          </cell>
          <cell r="B8979">
            <v>0</v>
          </cell>
        </row>
        <row r="8980">
          <cell r="A8980" t="str">
            <v/>
          </cell>
          <cell r="B8980">
            <v>0</v>
          </cell>
        </row>
        <row r="8981">
          <cell r="A8981" t="str">
            <v/>
          </cell>
          <cell r="B8981">
            <v>0</v>
          </cell>
        </row>
        <row r="8982">
          <cell r="A8982" t="str">
            <v/>
          </cell>
          <cell r="B8982">
            <v>0</v>
          </cell>
        </row>
        <row r="8983">
          <cell r="A8983" t="str">
            <v/>
          </cell>
          <cell r="B8983">
            <v>0</v>
          </cell>
        </row>
        <row r="8984">
          <cell r="A8984" t="str">
            <v/>
          </cell>
          <cell r="B8984">
            <v>0</v>
          </cell>
        </row>
        <row r="8985">
          <cell r="A8985" t="str">
            <v/>
          </cell>
          <cell r="B8985">
            <v>0</v>
          </cell>
        </row>
        <row r="8986">
          <cell r="A8986" t="str">
            <v/>
          </cell>
          <cell r="B8986">
            <v>0</v>
          </cell>
        </row>
        <row r="8987">
          <cell r="A8987" t="str">
            <v/>
          </cell>
          <cell r="B8987">
            <v>0</v>
          </cell>
        </row>
        <row r="8988">
          <cell r="A8988" t="str">
            <v/>
          </cell>
          <cell r="B8988">
            <v>0</v>
          </cell>
        </row>
        <row r="8989">
          <cell r="A8989" t="str">
            <v/>
          </cell>
          <cell r="B8989">
            <v>0</v>
          </cell>
        </row>
        <row r="8990">
          <cell r="A8990" t="str">
            <v/>
          </cell>
          <cell r="B8990">
            <v>0</v>
          </cell>
        </row>
        <row r="8991">
          <cell r="A8991" t="str">
            <v/>
          </cell>
          <cell r="B8991">
            <v>0</v>
          </cell>
        </row>
        <row r="8992">
          <cell r="A8992" t="str">
            <v/>
          </cell>
          <cell r="B8992">
            <v>0</v>
          </cell>
        </row>
        <row r="8993">
          <cell r="A8993" t="str">
            <v/>
          </cell>
          <cell r="B8993">
            <v>0</v>
          </cell>
        </row>
        <row r="8994">
          <cell r="A8994" t="str">
            <v/>
          </cell>
          <cell r="B8994">
            <v>0</v>
          </cell>
        </row>
        <row r="8995">
          <cell r="A8995" t="str">
            <v/>
          </cell>
          <cell r="B8995">
            <v>0</v>
          </cell>
        </row>
        <row r="8996">
          <cell r="A8996" t="str">
            <v/>
          </cell>
          <cell r="B8996">
            <v>0</v>
          </cell>
        </row>
        <row r="8997">
          <cell r="A8997" t="str">
            <v/>
          </cell>
          <cell r="B8997">
            <v>0</v>
          </cell>
        </row>
        <row r="8998">
          <cell r="A8998" t="str">
            <v/>
          </cell>
          <cell r="B8998">
            <v>0</v>
          </cell>
        </row>
        <row r="8999">
          <cell r="A8999" t="str">
            <v/>
          </cell>
          <cell r="B8999">
            <v>0</v>
          </cell>
        </row>
        <row r="9000">
          <cell r="A9000" t="str">
            <v/>
          </cell>
          <cell r="B9000">
            <v>0</v>
          </cell>
        </row>
        <row r="9001">
          <cell r="A9001" t="str">
            <v/>
          </cell>
          <cell r="B9001">
            <v>0</v>
          </cell>
        </row>
        <row r="9002">
          <cell r="A9002" t="str">
            <v/>
          </cell>
          <cell r="B9002">
            <v>0</v>
          </cell>
        </row>
        <row r="9003">
          <cell r="A9003" t="str">
            <v/>
          </cell>
          <cell r="B9003">
            <v>0</v>
          </cell>
        </row>
        <row r="9004">
          <cell r="A9004" t="str">
            <v/>
          </cell>
          <cell r="B9004">
            <v>0</v>
          </cell>
        </row>
        <row r="9005">
          <cell r="A9005" t="str">
            <v/>
          </cell>
          <cell r="B9005">
            <v>0</v>
          </cell>
        </row>
        <row r="9006">
          <cell r="A9006" t="str">
            <v/>
          </cell>
          <cell r="B9006">
            <v>0</v>
          </cell>
        </row>
        <row r="9007">
          <cell r="A9007" t="str">
            <v/>
          </cell>
          <cell r="B9007">
            <v>0</v>
          </cell>
        </row>
        <row r="9008">
          <cell r="A9008" t="str">
            <v/>
          </cell>
          <cell r="B9008">
            <v>0</v>
          </cell>
        </row>
        <row r="9009">
          <cell r="A9009" t="str">
            <v/>
          </cell>
          <cell r="B9009">
            <v>0</v>
          </cell>
        </row>
        <row r="9010">
          <cell r="A9010" t="str">
            <v/>
          </cell>
          <cell r="B9010">
            <v>0</v>
          </cell>
        </row>
        <row r="9011">
          <cell r="A9011" t="str">
            <v/>
          </cell>
          <cell r="B9011">
            <v>0</v>
          </cell>
        </row>
        <row r="9012">
          <cell r="A9012" t="str">
            <v/>
          </cell>
          <cell r="B9012">
            <v>0</v>
          </cell>
        </row>
        <row r="9013">
          <cell r="A9013" t="str">
            <v/>
          </cell>
          <cell r="B9013">
            <v>0</v>
          </cell>
        </row>
        <row r="9014">
          <cell r="A9014" t="str">
            <v/>
          </cell>
          <cell r="B9014">
            <v>0</v>
          </cell>
        </row>
        <row r="9015">
          <cell r="A9015" t="str">
            <v/>
          </cell>
          <cell r="B9015">
            <v>0</v>
          </cell>
        </row>
        <row r="9016">
          <cell r="A9016" t="str">
            <v/>
          </cell>
          <cell r="B9016">
            <v>0</v>
          </cell>
        </row>
        <row r="9017">
          <cell r="A9017" t="str">
            <v/>
          </cell>
          <cell r="B9017">
            <v>0</v>
          </cell>
        </row>
        <row r="9018">
          <cell r="A9018" t="str">
            <v/>
          </cell>
          <cell r="B9018">
            <v>0</v>
          </cell>
        </row>
        <row r="9019">
          <cell r="A9019" t="str">
            <v/>
          </cell>
          <cell r="B9019">
            <v>0</v>
          </cell>
        </row>
        <row r="9020">
          <cell r="A9020" t="str">
            <v/>
          </cell>
          <cell r="B9020">
            <v>0</v>
          </cell>
        </row>
        <row r="9021">
          <cell r="A9021" t="str">
            <v/>
          </cell>
          <cell r="B9021">
            <v>0</v>
          </cell>
        </row>
        <row r="9022">
          <cell r="A9022" t="str">
            <v/>
          </cell>
          <cell r="B9022">
            <v>0</v>
          </cell>
        </row>
        <row r="9023">
          <cell r="A9023" t="str">
            <v/>
          </cell>
          <cell r="B9023">
            <v>0</v>
          </cell>
        </row>
        <row r="9024">
          <cell r="A9024" t="str">
            <v/>
          </cell>
          <cell r="B9024">
            <v>0</v>
          </cell>
        </row>
        <row r="9025">
          <cell r="A9025" t="str">
            <v/>
          </cell>
          <cell r="B9025">
            <v>0</v>
          </cell>
        </row>
        <row r="9026">
          <cell r="A9026" t="str">
            <v/>
          </cell>
          <cell r="B9026">
            <v>0</v>
          </cell>
        </row>
        <row r="9027">
          <cell r="A9027" t="str">
            <v/>
          </cell>
          <cell r="B9027">
            <v>0</v>
          </cell>
        </row>
        <row r="9028">
          <cell r="A9028" t="str">
            <v/>
          </cell>
          <cell r="B9028">
            <v>0</v>
          </cell>
        </row>
        <row r="9029">
          <cell r="A9029" t="str">
            <v/>
          </cell>
          <cell r="B9029">
            <v>0</v>
          </cell>
        </row>
        <row r="9030">
          <cell r="A9030" t="str">
            <v/>
          </cell>
          <cell r="B9030">
            <v>0</v>
          </cell>
        </row>
        <row r="9031">
          <cell r="A9031" t="str">
            <v/>
          </cell>
          <cell r="B9031">
            <v>0</v>
          </cell>
        </row>
        <row r="9032">
          <cell r="A9032" t="str">
            <v/>
          </cell>
          <cell r="B9032">
            <v>0</v>
          </cell>
        </row>
        <row r="9033">
          <cell r="A9033" t="str">
            <v/>
          </cell>
          <cell r="B9033">
            <v>0</v>
          </cell>
        </row>
        <row r="9034">
          <cell r="A9034" t="str">
            <v/>
          </cell>
          <cell r="B9034">
            <v>0</v>
          </cell>
        </row>
        <row r="9035">
          <cell r="A9035" t="str">
            <v/>
          </cell>
          <cell r="B9035">
            <v>0</v>
          </cell>
        </row>
        <row r="9036">
          <cell r="A9036" t="str">
            <v/>
          </cell>
          <cell r="B9036">
            <v>0</v>
          </cell>
        </row>
        <row r="9037">
          <cell r="A9037" t="str">
            <v/>
          </cell>
          <cell r="B9037">
            <v>0</v>
          </cell>
        </row>
        <row r="9038">
          <cell r="A9038" t="str">
            <v/>
          </cell>
          <cell r="B9038">
            <v>0</v>
          </cell>
        </row>
        <row r="9039">
          <cell r="A9039" t="str">
            <v/>
          </cell>
          <cell r="B9039">
            <v>0</v>
          </cell>
        </row>
        <row r="9040">
          <cell r="A9040" t="str">
            <v/>
          </cell>
          <cell r="B9040">
            <v>0</v>
          </cell>
        </row>
        <row r="9041">
          <cell r="A9041" t="str">
            <v/>
          </cell>
          <cell r="B9041">
            <v>0</v>
          </cell>
        </row>
        <row r="9042">
          <cell r="A9042" t="str">
            <v/>
          </cell>
          <cell r="B9042">
            <v>0</v>
          </cell>
        </row>
        <row r="9043">
          <cell r="A9043" t="str">
            <v/>
          </cell>
          <cell r="B9043">
            <v>0</v>
          </cell>
        </row>
        <row r="9044">
          <cell r="A9044" t="str">
            <v/>
          </cell>
          <cell r="B9044">
            <v>0</v>
          </cell>
        </row>
        <row r="9045">
          <cell r="A9045" t="str">
            <v/>
          </cell>
          <cell r="B9045">
            <v>0</v>
          </cell>
        </row>
        <row r="9046">
          <cell r="A9046" t="str">
            <v/>
          </cell>
          <cell r="B9046">
            <v>0</v>
          </cell>
        </row>
        <row r="9047">
          <cell r="A9047" t="str">
            <v/>
          </cell>
          <cell r="B9047">
            <v>0</v>
          </cell>
        </row>
        <row r="9048">
          <cell r="A9048" t="str">
            <v/>
          </cell>
          <cell r="B9048">
            <v>0</v>
          </cell>
        </row>
        <row r="9049">
          <cell r="A9049" t="str">
            <v/>
          </cell>
          <cell r="B9049">
            <v>0</v>
          </cell>
        </row>
        <row r="9050">
          <cell r="A9050" t="str">
            <v/>
          </cell>
          <cell r="B9050">
            <v>0</v>
          </cell>
        </row>
        <row r="9051">
          <cell r="A9051" t="str">
            <v/>
          </cell>
          <cell r="B9051">
            <v>0</v>
          </cell>
        </row>
        <row r="9052">
          <cell r="A9052" t="str">
            <v/>
          </cell>
          <cell r="B9052">
            <v>0</v>
          </cell>
        </row>
        <row r="9053">
          <cell r="A9053" t="str">
            <v/>
          </cell>
          <cell r="B9053">
            <v>0</v>
          </cell>
        </row>
        <row r="9054">
          <cell r="A9054" t="str">
            <v/>
          </cell>
          <cell r="B9054">
            <v>0</v>
          </cell>
        </row>
        <row r="9055">
          <cell r="A9055" t="str">
            <v/>
          </cell>
          <cell r="B9055">
            <v>0</v>
          </cell>
        </row>
        <row r="9056">
          <cell r="A9056" t="str">
            <v/>
          </cell>
          <cell r="B9056">
            <v>0</v>
          </cell>
        </row>
        <row r="9057">
          <cell r="A9057" t="str">
            <v/>
          </cell>
          <cell r="B9057">
            <v>0</v>
          </cell>
        </row>
        <row r="9058">
          <cell r="A9058" t="str">
            <v/>
          </cell>
          <cell r="B9058">
            <v>0</v>
          </cell>
        </row>
        <row r="9059">
          <cell r="A9059" t="str">
            <v/>
          </cell>
          <cell r="B9059">
            <v>0</v>
          </cell>
        </row>
        <row r="9060">
          <cell r="A9060" t="str">
            <v/>
          </cell>
          <cell r="B9060">
            <v>0</v>
          </cell>
        </row>
        <row r="9061">
          <cell r="A9061" t="str">
            <v/>
          </cell>
          <cell r="B9061">
            <v>0</v>
          </cell>
        </row>
        <row r="9062">
          <cell r="A9062" t="str">
            <v/>
          </cell>
          <cell r="B9062">
            <v>0</v>
          </cell>
        </row>
        <row r="9063">
          <cell r="A9063" t="str">
            <v/>
          </cell>
          <cell r="B9063">
            <v>0</v>
          </cell>
        </row>
        <row r="9064">
          <cell r="A9064" t="str">
            <v/>
          </cell>
          <cell r="B9064">
            <v>0</v>
          </cell>
        </row>
        <row r="9065">
          <cell r="A9065" t="str">
            <v/>
          </cell>
          <cell r="B9065">
            <v>0</v>
          </cell>
        </row>
        <row r="9066">
          <cell r="A9066" t="str">
            <v/>
          </cell>
          <cell r="B9066">
            <v>0</v>
          </cell>
        </row>
        <row r="9067">
          <cell r="A9067" t="str">
            <v/>
          </cell>
          <cell r="B9067">
            <v>0</v>
          </cell>
        </row>
        <row r="9068">
          <cell r="A9068" t="str">
            <v/>
          </cell>
          <cell r="B9068">
            <v>0</v>
          </cell>
        </row>
        <row r="9069">
          <cell r="A9069" t="str">
            <v/>
          </cell>
          <cell r="B9069">
            <v>0</v>
          </cell>
        </row>
        <row r="9070">
          <cell r="A9070" t="str">
            <v/>
          </cell>
          <cell r="B9070">
            <v>0</v>
          </cell>
        </row>
        <row r="9071">
          <cell r="A9071" t="str">
            <v/>
          </cell>
          <cell r="B9071">
            <v>0</v>
          </cell>
        </row>
        <row r="9072">
          <cell r="A9072" t="str">
            <v/>
          </cell>
          <cell r="B9072">
            <v>0</v>
          </cell>
        </row>
        <row r="9073">
          <cell r="A9073" t="str">
            <v/>
          </cell>
          <cell r="B9073">
            <v>0</v>
          </cell>
        </row>
        <row r="9074">
          <cell r="A9074" t="str">
            <v/>
          </cell>
          <cell r="B9074">
            <v>0</v>
          </cell>
        </row>
        <row r="9075">
          <cell r="A9075" t="str">
            <v/>
          </cell>
          <cell r="B9075">
            <v>0</v>
          </cell>
        </row>
        <row r="9076">
          <cell r="A9076" t="str">
            <v/>
          </cell>
          <cell r="B9076">
            <v>0</v>
          </cell>
        </row>
        <row r="9077">
          <cell r="A9077" t="str">
            <v/>
          </cell>
          <cell r="B9077">
            <v>0</v>
          </cell>
        </row>
        <row r="9078">
          <cell r="A9078" t="str">
            <v/>
          </cell>
          <cell r="B9078">
            <v>0</v>
          </cell>
        </row>
        <row r="9079">
          <cell r="A9079" t="str">
            <v/>
          </cell>
          <cell r="B9079">
            <v>0</v>
          </cell>
        </row>
        <row r="9080">
          <cell r="A9080" t="str">
            <v/>
          </cell>
          <cell r="B9080">
            <v>0</v>
          </cell>
        </row>
        <row r="9081">
          <cell r="A9081" t="str">
            <v/>
          </cell>
          <cell r="B9081">
            <v>0</v>
          </cell>
        </row>
        <row r="9082">
          <cell r="A9082" t="str">
            <v/>
          </cell>
          <cell r="B9082">
            <v>0</v>
          </cell>
        </row>
        <row r="9083">
          <cell r="A9083" t="str">
            <v/>
          </cell>
          <cell r="B9083">
            <v>0</v>
          </cell>
        </row>
        <row r="9084">
          <cell r="A9084" t="str">
            <v/>
          </cell>
          <cell r="B9084">
            <v>0</v>
          </cell>
        </row>
        <row r="9085">
          <cell r="A9085" t="str">
            <v/>
          </cell>
          <cell r="B9085">
            <v>0</v>
          </cell>
        </row>
        <row r="9086">
          <cell r="A9086" t="str">
            <v/>
          </cell>
          <cell r="B9086">
            <v>0</v>
          </cell>
        </row>
        <row r="9087">
          <cell r="A9087" t="str">
            <v/>
          </cell>
          <cell r="B9087">
            <v>0</v>
          </cell>
        </row>
        <row r="9088">
          <cell r="A9088" t="str">
            <v/>
          </cell>
          <cell r="B9088">
            <v>0</v>
          </cell>
        </row>
        <row r="9089">
          <cell r="A9089" t="str">
            <v/>
          </cell>
          <cell r="B9089">
            <v>0</v>
          </cell>
        </row>
        <row r="9090">
          <cell r="A9090" t="str">
            <v/>
          </cell>
          <cell r="B9090">
            <v>0</v>
          </cell>
        </row>
        <row r="9091">
          <cell r="A9091" t="str">
            <v/>
          </cell>
          <cell r="B9091">
            <v>0</v>
          </cell>
        </row>
        <row r="9092">
          <cell r="A9092" t="str">
            <v/>
          </cell>
          <cell r="B9092">
            <v>0</v>
          </cell>
        </row>
        <row r="9093">
          <cell r="A9093" t="str">
            <v/>
          </cell>
          <cell r="B9093">
            <v>0</v>
          </cell>
        </row>
        <row r="9094">
          <cell r="A9094" t="str">
            <v/>
          </cell>
          <cell r="B9094">
            <v>0</v>
          </cell>
        </row>
        <row r="9095">
          <cell r="A9095" t="str">
            <v/>
          </cell>
          <cell r="B9095">
            <v>0</v>
          </cell>
        </row>
        <row r="9096">
          <cell r="A9096" t="str">
            <v/>
          </cell>
          <cell r="B9096">
            <v>0</v>
          </cell>
        </row>
        <row r="9097">
          <cell r="A9097" t="str">
            <v/>
          </cell>
          <cell r="B9097">
            <v>0</v>
          </cell>
        </row>
        <row r="9098">
          <cell r="A9098" t="str">
            <v/>
          </cell>
          <cell r="B9098">
            <v>0</v>
          </cell>
        </row>
        <row r="9099">
          <cell r="A9099" t="str">
            <v/>
          </cell>
          <cell r="B9099">
            <v>0</v>
          </cell>
        </row>
        <row r="9100">
          <cell r="A9100" t="str">
            <v/>
          </cell>
          <cell r="B9100">
            <v>0</v>
          </cell>
        </row>
        <row r="9101">
          <cell r="A9101" t="str">
            <v/>
          </cell>
          <cell r="B9101">
            <v>0</v>
          </cell>
        </row>
        <row r="9102">
          <cell r="A9102" t="str">
            <v/>
          </cell>
          <cell r="B9102">
            <v>0</v>
          </cell>
        </row>
        <row r="9103">
          <cell r="A9103" t="str">
            <v/>
          </cell>
          <cell r="B9103">
            <v>0</v>
          </cell>
        </row>
        <row r="9104">
          <cell r="A9104" t="str">
            <v/>
          </cell>
          <cell r="B9104">
            <v>0</v>
          </cell>
        </row>
        <row r="9105">
          <cell r="A9105" t="str">
            <v/>
          </cell>
          <cell r="B9105">
            <v>0</v>
          </cell>
        </row>
        <row r="9106">
          <cell r="A9106" t="str">
            <v/>
          </cell>
          <cell r="B9106">
            <v>0</v>
          </cell>
        </row>
        <row r="9107">
          <cell r="A9107" t="str">
            <v/>
          </cell>
          <cell r="B9107">
            <v>0</v>
          </cell>
        </row>
        <row r="9108">
          <cell r="A9108" t="str">
            <v/>
          </cell>
          <cell r="B9108">
            <v>0</v>
          </cell>
        </row>
        <row r="9109">
          <cell r="A9109" t="str">
            <v/>
          </cell>
          <cell r="B9109">
            <v>0</v>
          </cell>
        </row>
        <row r="9110">
          <cell r="A9110" t="str">
            <v/>
          </cell>
          <cell r="B9110">
            <v>0</v>
          </cell>
        </row>
        <row r="9111">
          <cell r="A9111" t="str">
            <v/>
          </cell>
          <cell r="B9111">
            <v>0</v>
          </cell>
        </row>
        <row r="9112">
          <cell r="A9112" t="str">
            <v/>
          </cell>
          <cell r="B9112">
            <v>0</v>
          </cell>
        </row>
        <row r="9113">
          <cell r="A9113" t="str">
            <v/>
          </cell>
          <cell r="B9113">
            <v>0</v>
          </cell>
        </row>
        <row r="9114">
          <cell r="A9114" t="str">
            <v/>
          </cell>
          <cell r="B9114">
            <v>0</v>
          </cell>
        </row>
        <row r="9115">
          <cell r="A9115" t="str">
            <v/>
          </cell>
          <cell r="B9115">
            <v>0</v>
          </cell>
        </row>
        <row r="9116">
          <cell r="A9116" t="str">
            <v/>
          </cell>
          <cell r="B9116">
            <v>0</v>
          </cell>
        </row>
        <row r="9117">
          <cell r="A9117" t="str">
            <v/>
          </cell>
          <cell r="B9117">
            <v>0</v>
          </cell>
        </row>
        <row r="9118">
          <cell r="A9118" t="str">
            <v/>
          </cell>
          <cell r="B9118">
            <v>0</v>
          </cell>
        </row>
        <row r="9119">
          <cell r="A9119" t="str">
            <v/>
          </cell>
          <cell r="B9119">
            <v>0</v>
          </cell>
        </row>
        <row r="9120">
          <cell r="A9120" t="str">
            <v/>
          </cell>
          <cell r="B9120">
            <v>0</v>
          </cell>
        </row>
        <row r="9121">
          <cell r="A9121" t="str">
            <v/>
          </cell>
          <cell r="B9121">
            <v>0</v>
          </cell>
        </row>
        <row r="9122">
          <cell r="A9122" t="str">
            <v/>
          </cell>
          <cell r="B9122">
            <v>0</v>
          </cell>
        </row>
        <row r="9123">
          <cell r="A9123" t="str">
            <v/>
          </cell>
          <cell r="B9123">
            <v>0</v>
          </cell>
        </row>
        <row r="9124">
          <cell r="A9124" t="str">
            <v/>
          </cell>
          <cell r="B9124">
            <v>0</v>
          </cell>
        </row>
        <row r="9125">
          <cell r="A9125" t="str">
            <v/>
          </cell>
          <cell r="B9125">
            <v>0</v>
          </cell>
        </row>
        <row r="9126">
          <cell r="A9126" t="str">
            <v/>
          </cell>
          <cell r="B9126">
            <v>0</v>
          </cell>
        </row>
        <row r="9127">
          <cell r="A9127" t="str">
            <v/>
          </cell>
          <cell r="B9127">
            <v>0</v>
          </cell>
        </row>
        <row r="9128">
          <cell r="A9128" t="str">
            <v/>
          </cell>
          <cell r="B9128">
            <v>0</v>
          </cell>
        </row>
        <row r="9129">
          <cell r="A9129" t="str">
            <v/>
          </cell>
          <cell r="B9129">
            <v>0</v>
          </cell>
        </row>
        <row r="9130">
          <cell r="A9130" t="str">
            <v/>
          </cell>
          <cell r="B9130">
            <v>0</v>
          </cell>
        </row>
        <row r="9131">
          <cell r="A9131" t="str">
            <v/>
          </cell>
          <cell r="B9131">
            <v>0</v>
          </cell>
        </row>
        <row r="9132">
          <cell r="A9132" t="str">
            <v/>
          </cell>
          <cell r="B9132">
            <v>0</v>
          </cell>
        </row>
        <row r="9133">
          <cell r="A9133" t="str">
            <v/>
          </cell>
          <cell r="B9133">
            <v>0</v>
          </cell>
        </row>
        <row r="9134">
          <cell r="A9134" t="str">
            <v/>
          </cell>
          <cell r="B9134">
            <v>0</v>
          </cell>
        </row>
        <row r="9135">
          <cell r="A9135" t="str">
            <v/>
          </cell>
          <cell r="B9135">
            <v>0</v>
          </cell>
        </row>
        <row r="9136">
          <cell r="A9136" t="str">
            <v/>
          </cell>
          <cell r="B9136">
            <v>0</v>
          </cell>
        </row>
        <row r="9137">
          <cell r="A9137" t="str">
            <v/>
          </cell>
          <cell r="B9137">
            <v>0</v>
          </cell>
        </row>
        <row r="9138">
          <cell r="A9138" t="str">
            <v/>
          </cell>
          <cell r="B9138">
            <v>0</v>
          </cell>
        </row>
        <row r="9139">
          <cell r="A9139" t="str">
            <v/>
          </cell>
          <cell r="B9139">
            <v>0</v>
          </cell>
        </row>
        <row r="9140">
          <cell r="A9140" t="str">
            <v/>
          </cell>
          <cell r="B9140">
            <v>0</v>
          </cell>
        </row>
        <row r="9141">
          <cell r="A9141" t="str">
            <v/>
          </cell>
          <cell r="B9141">
            <v>0</v>
          </cell>
        </row>
        <row r="9142">
          <cell r="A9142" t="str">
            <v/>
          </cell>
          <cell r="B9142">
            <v>0</v>
          </cell>
        </row>
        <row r="9143">
          <cell r="A9143" t="str">
            <v/>
          </cell>
          <cell r="B9143">
            <v>0</v>
          </cell>
        </row>
        <row r="9144">
          <cell r="A9144" t="str">
            <v/>
          </cell>
          <cell r="B9144">
            <v>0</v>
          </cell>
        </row>
        <row r="9145">
          <cell r="A9145" t="str">
            <v/>
          </cell>
          <cell r="B9145">
            <v>0</v>
          </cell>
        </row>
        <row r="9146">
          <cell r="A9146" t="str">
            <v/>
          </cell>
          <cell r="B9146">
            <v>0</v>
          </cell>
        </row>
        <row r="9147">
          <cell r="A9147" t="str">
            <v/>
          </cell>
          <cell r="B9147">
            <v>0</v>
          </cell>
        </row>
        <row r="9148">
          <cell r="A9148" t="str">
            <v/>
          </cell>
          <cell r="B9148">
            <v>0</v>
          </cell>
        </row>
        <row r="9149">
          <cell r="A9149" t="str">
            <v/>
          </cell>
          <cell r="B9149">
            <v>0</v>
          </cell>
        </row>
        <row r="9150">
          <cell r="A9150" t="str">
            <v/>
          </cell>
          <cell r="B9150">
            <v>0</v>
          </cell>
        </row>
        <row r="9151">
          <cell r="A9151" t="str">
            <v/>
          </cell>
          <cell r="B9151">
            <v>0</v>
          </cell>
        </row>
        <row r="9152">
          <cell r="A9152" t="str">
            <v/>
          </cell>
          <cell r="B9152">
            <v>0</v>
          </cell>
        </row>
        <row r="9153">
          <cell r="A9153" t="str">
            <v/>
          </cell>
          <cell r="B9153">
            <v>0</v>
          </cell>
        </row>
        <row r="9154">
          <cell r="A9154" t="str">
            <v/>
          </cell>
          <cell r="B9154">
            <v>0</v>
          </cell>
        </row>
        <row r="9155">
          <cell r="A9155" t="str">
            <v/>
          </cell>
          <cell r="B9155">
            <v>0</v>
          </cell>
        </row>
        <row r="9156">
          <cell r="A9156" t="str">
            <v/>
          </cell>
          <cell r="B9156">
            <v>0</v>
          </cell>
        </row>
        <row r="9157">
          <cell r="A9157" t="str">
            <v/>
          </cell>
          <cell r="B9157">
            <v>0</v>
          </cell>
        </row>
        <row r="9158">
          <cell r="A9158" t="str">
            <v/>
          </cell>
          <cell r="B9158">
            <v>0</v>
          </cell>
        </row>
        <row r="9159">
          <cell r="A9159" t="str">
            <v/>
          </cell>
          <cell r="B9159">
            <v>0</v>
          </cell>
        </row>
        <row r="9160">
          <cell r="A9160" t="str">
            <v/>
          </cell>
          <cell r="B9160">
            <v>0</v>
          </cell>
        </row>
        <row r="9161">
          <cell r="A9161" t="str">
            <v/>
          </cell>
          <cell r="B9161">
            <v>0</v>
          </cell>
        </row>
        <row r="9162">
          <cell r="A9162" t="str">
            <v/>
          </cell>
          <cell r="B9162">
            <v>0</v>
          </cell>
        </row>
        <row r="9163">
          <cell r="A9163" t="str">
            <v/>
          </cell>
          <cell r="B9163">
            <v>0</v>
          </cell>
        </row>
        <row r="9164">
          <cell r="A9164" t="str">
            <v/>
          </cell>
          <cell r="B9164">
            <v>0</v>
          </cell>
        </row>
        <row r="9165">
          <cell r="A9165" t="str">
            <v/>
          </cell>
          <cell r="B9165">
            <v>0</v>
          </cell>
        </row>
        <row r="9166">
          <cell r="A9166" t="str">
            <v/>
          </cell>
          <cell r="B9166">
            <v>0</v>
          </cell>
        </row>
        <row r="9167">
          <cell r="A9167" t="str">
            <v/>
          </cell>
          <cell r="B9167">
            <v>0</v>
          </cell>
        </row>
        <row r="9168">
          <cell r="A9168" t="str">
            <v/>
          </cell>
          <cell r="B9168">
            <v>0</v>
          </cell>
        </row>
        <row r="9169">
          <cell r="A9169" t="str">
            <v/>
          </cell>
          <cell r="B9169">
            <v>0</v>
          </cell>
        </row>
        <row r="9170">
          <cell r="A9170" t="str">
            <v/>
          </cell>
          <cell r="B9170">
            <v>0</v>
          </cell>
        </row>
        <row r="9171">
          <cell r="A9171" t="str">
            <v/>
          </cell>
          <cell r="B9171">
            <v>0</v>
          </cell>
        </row>
        <row r="9172">
          <cell r="A9172" t="str">
            <v/>
          </cell>
          <cell r="B9172">
            <v>0</v>
          </cell>
        </row>
        <row r="9173">
          <cell r="A9173" t="str">
            <v/>
          </cell>
          <cell r="B9173">
            <v>0</v>
          </cell>
        </row>
        <row r="9174">
          <cell r="A9174" t="str">
            <v/>
          </cell>
          <cell r="B9174">
            <v>0</v>
          </cell>
        </row>
        <row r="9175">
          <cell r="A9175" t="str">
            <v/>
          </cell>
          <cell r="B9175">
            <v>0</v>
          </cell>
        </row>
        <row r="9176">
          <cell r="A9176" t="str">
            <v/>
          </cell>
          <cell r="B9176">
            <v>0</v>
          </cell>
        </row>
        <row r="9177">
          <cell r="A9177" t="str">
            <v/>
          </cell>
          <cell r="B9177">
            <v>0</v>
          </cell>
        </row>
        <row r="9178">
          <cell r="A9178" t="str">
            <v/>
          </cell>
          <cell r="B9178">
            <v>0</v>
          </cell>
        </row>
        <row r="9179">
          <cell r="A9179" t="str">
            <v/>
          </cell>
          <cell r="B9179">
            <v>0</v>
          </cell>
        </row>
        <row r="9180">
          <cell r="A9180" t="str">
            <v/>
          </cell>
          <cell r="B9180">
            <v>0</v>
          </cell>
        </row>
        <row r="9181">
          <cell r="A9181" t="str">
            <v/>
          </cell>
          <cell r="B9181">
            <v>0</v>
          </cell>
        </row>
        <row r="9182">
          <cell r="A9182" t="str">
            <v/>
          </cell>
          <cell r="B9182">
            <v>0</v>
          </cell>
        </row>
        <row r="9183">
          <cell r="A9183" t="str">
            <v/>
          </cell>
          <cell r="B9183">
            <v>0</v>
          </cell>
        </row>
        <row r="9184">
          <cell r="A9184" t="str">
            <v/>
          </cell>
          <cell r="B9184">
            <v>0</v>
          </cell>
        </row>
        <row r="9185">
          <cell r="A9185" t="str">
            <v/>
          </cell>
          <cell r="B9185">
            <v>0</v>
          </cell>
        </row>
        <row r="9186">
          <cell r="A9186" t="str">
            <v/>
          </cell>
          <cell r="B9186">
            <v>0</v>
          </cell>
        </row>
        <row r="9187">
          <cell r="A9187" t="str">
            <v/>
          </cell>
          <cell r="B9187">
            <v>0</v>
          </cell>
        </row>
        <row r="9188">
          <cell r="A9188" t="str">
            <v/>
          </cell>
          <cell r="B9188">
            <v>0</v>
          </cell>
        </row>
        <row r="9189">
          <cell r="A9189" t="str">
            <v/>
          </cell>
          <cell r="B9189">
            <v>0</v>
          </cell>
        </row>
        <row r="9190">
          <cell r="A9190" t="str">
            <v/>
          </cell>
          <cell r="B9190">
            <v>0</v>
          </cell>
        </row>
        <row r="9191">
          <cell r="A9191" t="str">
            <v/>
          </cell>
          <cell r="B9191">
            <v>0</v>
          </cell>
        </row>
        <row r="9192">
          <cell r="A9192" t="str">
            <v/>
          </cell>
          <cell r="B9192">
            <v>0</v>
          </cell>
        </row>
        <row r="9193">
          <cell r="A9193" t="str">
            <v/>
          </cell>
          <cell r="B9193">
            <v>0</v>
          </cell>
        </row>
        <row r="9194">
          <cell r="A9194" t="str">
            <v/>
          </cell>
          <cell r="B9194">
            <v>0</v>
          </cell>
        </row>
        <row r="9195">
          <cell r="A9195" t="str">
            <v/>
          </cell>
          <cell r="B9195">
            <v>0</v>
          </cell>
        </row>
        <row r="9196">
          <cell r="A9196" t="str">
            <v/>
          </cell>
          <cell r="B9196">
            <v>0</v>
          </cell>
        </row>
        <row r="9197">
          <cell r="A9197" t="str">
            <v/>
          </cell>
          <cell r="B9197">
            <v>0</v>
          </cell>
        </row>
        <row r="9198">
          <cell r="A9198" t="str">
            <v/>
          </cell>
          <cell r="B9198">
            <v>0</v>
          </cell>
        </row>
        <row r="9199">
          <cell r="A9199" t="str">
            <v/>
          </cell>
          <cell r="B9199">
            <v>0</v>
          </cell>
        </row>
        <row r="9200">
          <cell r="A9200" t="str">
            <v/>
          </cell>
          <cell r="B9200">
            <v>0</v>
          </cell>
        </row>
        <row r="9201">
          <cell r="A9201" t="str">
            <v/>
          </cell>
          <cell r="B9201">
            <v>0</v>
          </cell>
        </row>
        <row r="9202">
          <cell r="A9202" t="str">
            <v/>
          </cell>
          <cell r="B9202">
            <v>0</v>
          </cell>
        </row>
        <row r="9203">
          <cell r="A9203" t="str">
            <v/>
          </cell>
          <cell r="B9203">
            <v>0</v>
          </cell>
        </row>
        <row r="9204">
          <cell r="A9204" t="str">
            <v/>
          </cell>
          <cell r="B9204">
            <v>0</v>
          </cell>
        </row>
        <row r="9205">
          <cell r="A9205" t="str">
            <v/>
          </cell>
          <cell r="B9205">
            <v>0</v>
          </cell>
        </row>
        <row r="9206">
          <cell r="A9206" t="str">
            <v/>
          </cell>
          <cell r="B9206">
            <v>0</v>
          </cell>
        </row>
        <row r="9207">
          <cell r="A9207" t="str">
            <v/>
          </cell>
          <cell r="B9207">
            <v>0</v>
          </cell>
        </row>
        <row r="9208">
          <cell r="A9208" t="str">
            <v/>
          </cell>
          <cell r="B9208">
            <v>0</v>
          </cell>
        </row>
        <row r="9209">
          <cell r="A9209" t="str">
            <v/>
          </cell>
          <cell r="B9209">
            <v>0</v>
          </cell>
        </row>
        <row r="9210">
          <cell r="A9210" t="str">
            <v/>
          </cell>
          <cell r="B9210">
            <v>0</v>
          </cell>
        </row>
        <row r="9211">
          <cell r="A9211" t="str">
            <v/>
          </cell>
          <cell r="B9211">
            <v>0</v>
          </cell>
        </row>
        <row r="9212">
          <cell r="A9212" t="str">
            <v/>
          </cell>
          <cell r="B9212">
            <v>0</v>
          </cell>
        </row>
        <row r="9213">
          <cell r="A9213" t="str">
            <v/>
          </cell>
          <cell r="B9213">
            <v>0</v>
          </cell>
        </row>
        <row r="9214">
          <cell r="A9214" t="str">
            <v/>
          </cell>
          <cell r="B9214">
            <v>0</v>
          </cell>
        </row>
        <row r="9215">
          <cell r="A9215" t="str">
            <v/>
          </cell>
          <cell r="B9215">
            <v>0</v>
          </cell>
        </row>
        <row r="9216">
          <cell r="A9216" t="str">
            <v/>
          </cell>
          <cell r="B9216">
            <v>0</v>
          </cell>
        </row>
        <row r="9217">
          <cell r="A9217" t="str">
            <v/>
          </cell>
          <cell r="B9217">
            <v>0</v>
          </cell>
        </row>
        <row r="9218">
          <cell r="A9218" t="str">
            <v/>
          </cell>
          <cell r="B9218">
            <v>0</v>
          </cell>
        </row>
        <row r="9219">
          <cell r="A9219" t="str">
            <v/>
          </cell>
          <cell r="B9219">
            <v>0</v>
          </cell>
        </row>
        <row r="9220">
          <cell r="A9220" t="str">
            <v/>
          </cell>
          <cell r="B9220">
            <v>0</v>
          </cell>
        </row>
        <row r="9221">
          <cell r="A9221" t="str">
            <v/>
          </cell>
          <cell r="B9221">
            <v>0</v>
          </cell>
        </row>
        <row r="9222">
          <cell r="A9222" t="str">
            <v/>
          </cell>
          <cell r="B9222">
            <v>0</v>
          </cell>
        </row>
        <row r="9223">
          <cell r="A9223" t="str">
            <v/>
          </cell>
          <cell r="B9223">
            <v>0</v>
          </cell>
        </row>
        <row r="9224">
          <cell r="A9224" t="str">
            <v/>
          </cell>
          <cell r="B9224">
            <v>0</v>
          </cell>
        </row>
        <row r="9225">
          <cell r="A9225" t="str">
            <v/>
          </cell>
          <cell r="B9225">
            <v>0</v>
          </cell>
        </row>
        <row r="9226">
          <cell r="A9226" t="str">
            <v/>
          </cell>
          <cell r="B9226">
            <v>0</v>
          </cell>
        </row>
        <row r="9227">
          <cell r="A9227" t="str">
            <v/>
          </cell>
          <cell r="B9227">
            <v>0</v>
          </cell>
        </row>
        <row r="9228">
          <cell r="A9228" t="str">
            <v/>
          </cell>
          <cell r="B9228">
            <v>0</v>
          </cell>
        </row>
        <row r="9229">
          <cell r="A9229" t="str">
            <v/>
          </cell>
          <cell r="B9229">
            <v>0</v>
          </cell>
        </row>
        <row r="9230">
          <cell r="A9230" t="str">
            <v/>
          </cell>
          <cell r="B9230">
            <v>0</v>
          </cell>
        </row>
        <row r="9231">
          <cell r="A9231" t="str">
            <v/>
          </cell>
          <cell r="B9231">
            <v>0</v>
          </cell>
        </row>
        <row r="9232">
          <cell r="A9232" t="str">
            <v/>
          </cell>
          <cell r="B9232">
            <v>0</v>
          </cell>
        </row>
        <row r="9233">
          <cell r="A9233" t="str">
            <v/>
          </cell>
          <cell r="B9233">
            <v>0</v>
          </cell>
        </row>
        <row r="9234">
          <cell r="A9234" t="str">
            <v/>
          </cell>
          <cell r="B9234">
            <v>0</v>
          </cell>
        </row>
        <row r="9235">
          <cell r="A9235" t="str">
            <v/>
          </cell>
          <cell r="B9235">
            <v>0</v>
          </cell>
        </row>
        <row r="9236">
          <cell r="A9236" t="str">
            <v/>
          </cell>
          <cell r="B9236">
            <v>0</v>
          </cell>
        </row>
        <row r="9237">
          <cell r="A9237" t="str">
            <v/>
          </cell>
          <cell r="B9237">
            <v>0</v>
          </cell>
        </row>
        <row r="9238">
          <cell r="A9238" t="str">
            <v/>
          </cell>
          <cell r="B9238">
            <v>0</v>
          </cell>
        </row>
        <row r="9239">
          <cell r="A9239" t="str">
            <v/>
          </cell>
          <cell r="B9239">
            <v>0</v>
          </cell>
        </row>
        <row r="9240">
          <cell r="A9240" t="str">
            <v/>
          </cell>
          <cell r="B9240">
            <v>0</v>
          </cell>
        </row>
        <row r="9241">
          <cell r="A9241" t="str">
            <v/>
          </cell>
          <cell r="B9241">
            <v>0</v>
          </cell>
        </row>
        <row r="9242">
          <cell r="A9242" t="str">
            <v/>
          </cell>
          <cell r="B9242">
            <v>0</v>
          </cell>
        </row>
        <row r="9243">
          <cell r="A9243" t="str">
            <v/>
          </cell>
          <cell r="B9243">
            <v>0</v>
          </cell>
        </row>
        <row r="9244">
          <cell r="A9244" t="str">
            <v/>
          </cell>
          <cell r="B9244">
            <v>0</v>
          </cell>
        </row>
        <row r="9245">
          <cell r="A9245" t="str">
            <v/>
          </cell>
          <cell r="B9245">
            <v>0</v>
          </cell>
        </row>
        <row r="9246">
          <cell r="A9246" t="str">
            <v/>
          </cell>
          <cell r="B9246">
            <v>0</v>
          </cell>
        </row>
        <row r="9247">
          <cell r="A9247" t="str">
            <v/>
          </cell>
          <cell r="B9247">
            <v>0</v>
          </cell>
        </row>
        <row r="9248">
          <cell r="A9248" t="str">
            <v/>
          </cell>
          <cell r="B9248">
            <v>0</v>
          </cell>
        </row>
        <row r="9249">
          <cell r="A9249" t="str">
            <v/>
          </cell>
          <cell r="B9249">
            <v>0</v>
          </cell>
        </row>
        <row r="9250">
          <cell r="A9250" t="str">
            <v/>
          </cell>
          <cell r="B9250">
            <v>0</v>
          </cell>
        </row>
        <row r="9251">
          <cell r="A9251" t="str">
            <v/>
          </cell>
          <cell r="B9251">
            <v>0</v>
          </cell>
        </row>
        <row r="9252">
          <cell r="A9252" t="str">
            <v/>
          </cell>
          <cell r="B9252">
            <v>0</v>
          </cell>
        </row>
        <row r="9253">
          <cell r="A9253" t="str">
            <v/>
          </cell>
          <cell r="B9253">
            <v>0</v>
          </cell>
        </row>
        <row r="9254">
          <cell r="A9254" t="str">
            <v/>
          </cell>
          <cell r="B9254">
            <v>0</v>
          </cell>
        </row>
        <row r="9255">
          <cell r="A9255" t="str">
            <v/>
          </cell>
          <cell r="B9255">
            <v>0</v>
          </cell>
        </row>
        <row r="9256">
          <cell r="A9256" t="str">
            <v/>
          </cell>
          <cell r="B9256">
            <v>0</v>
          </cell>
        </row>
        <row r="9257">
          <cell r="A9257" t="str">
            <v/>
          </cell>
          <cell r="B9257">
            <v>0</v>
          </cell>
        </row>
        <row r="9258">
          <cell r="A9258" t="str">
            <v/>
          </cell>
          <cell r="B9258">
            <v>0</v>
          </cell>
        </row>
        <row r="9259">
          <cell r="A9259" t="str">
            <v/>
          </cell>
          <cell r="B9259">
            <v>0</v>
          </cell>
        </row>
        <row r="9260">
          <cell r="A9260" t="str">
            <v/>
          </cell>
          <cell r="B9260">
            <v>0</v>
          </cell>
        </row>
        <row r="9261">
          <cell r="A9261" t="str">
            <v/>
          </cell>
          <cell r="B9261">
            <v>0</v>
          </cell>
        </row>
        <row r="9262">
          <cell r="A9262" t="str">
            <v/>
          </cell>
          <cell r="B9262">
            <v>0</v>
          </cell>
        </row>
        <row r="9263">
          <cell r="A9263" t="str">
            <v/>
          </cell>
          <cell r="B9263">
            <v>0</v>
          </cell>
        </row>
        <row r="9264">
          <cell r="A9264" t="str">
            <v/>
          </cell>
          <cell r="B9264">
            <v>0</v>
          </cell>
        </row>
        <row r="9265">
          <cell r="A9265" t="str">
            <v/>
          </cell>
          <cell r="B9265">
            <v>0</v>
          </cell>
        </row>
        <row r="9266">
          <cell r="A9266" t="str">
            <v/>
          </cell>
          <cell r="B9266">
            <v>0</v>
          </cell>
        </row>
        <row r="9267">
          <cell r="A9267" t="str">
            <v/>
          </cell>
          <cell r="B9267">
            <v>0</v>
          </cell>
        </row>
        <row r="9268">
          <cell r="A9268" t="str">
            <v/>
          </cell>
          <cell r="B9268">
            <v>0</v>
          </cell>
        </row>
        <row r="9269">
          <cell r="A9269" t="str">
            <v/>
          </cell>
          <cell r="B9269">
            <v>0</v>
          </cell>
        </row>
        <row r="9270">
          <cell r="A9270" t="str">
            <v/>
          </cell>
          <cell r="B9270">
            <v>0</v>
          </cell>
        </row>
        <row r="9271">
          <cell r="A9271" t="str">
            <v/>
          </cell>
          <cell r="B9271">
            <v>0</v>
          </cell>
        </row>
        <row r="9272">
          <cell r="A9272" t="str">
            <v/>
          </cell>
          <cell r="B9272">
            <v>0</v>
          </cell>
        </row>
        <row r="9273">
          <cell r="A9273" t="str">
            <v/>
          </cell>
          <cell r="B9273">
            <v>0</v>
          </cell>
        </row>
        <row r="9274">
          <cell r="A9274" t="str">
            <v/>
          </cell>
          <cell r="B9274">
            <v>0</v>
          </cell>
        </row>
        <row r="9275">
          <cell r="A9275" t="str">
            <v/>
          </cell>
          <cell r="B9275">
            <v>0</v>
          </cell>
        </row>
        <row r="9276">
          <cell r="A9276" t="str">
            <v/>
          </cell>
          <cell r="B9276">
            <v>0</v>
          </cell>
        </row>
        <row r="9277">
          <cell r="A9277" t="str">
            <v/>
          </cell>
          <cell r="B9277">
            <v>0</v>
          </cell>
        </row>
        <row r="9278">
          <cell r="A9278" t="str">
            <v/>
          </cell>
          <cell r="B9278">
            <v>0</v>
          </cell>
        </row>
        <row r="9279">
          <cell r="A9279" t="str">
            <v/>
          </cell>
          <cell r="B9279">
            <v>0</v>
          </cell>
        </row>
        <row r="9280">
          <cell r="A9280" t="str">
            <v/>
          </cell>
          <cell r="B9280">
            <v>0</v>
          </cell>
        </row>
        <row r="9281">
          <cell r="A9281" t="str">
            <v/>
          </cell>
          <cell r="B9281">
            <v>0</v>
          </cell>
        </row>
        <row r="9282">
          <cell r="A9282" t="str">
            <v/>
          </cell>
          <cell r="B9282">
            <v>0</v>
          </cell>
        </row>
        <row r="9283">
          <cell r="A9283" t="str">
            <v/>
          </cell>
          <cell r="B9283">
            <v>0</v>
          </cell>
        </row>
        <row r="9284">
          <cell r="A9284" t="str">
            <v/>
          </cell>
          <cell r="B9284">
            <v>0</v>
          </cell>
        </row>
        <row r="9285">
          <cell r="A9285" t="str">
            <v/>
          </cell>
          <cell r="B9285">
            <v>0</v>
          </cell>
        </row>
        <row r="9286">
          <cell r="A9286" t="str">
            <v/>
          </cell>
          <cell r="B9286">
            <v>0</v>
          </cell>
        </row>
        <row r="9287">
          <cell r="A9287" t="str">
            <v/>
          </cell>
          <cell r="B9287">
            <v>0</v>
          </cell>
        </row>
        <row r="9288">
          <cell r="A9288" t="str">
            <v/>
          </cell>
          <cell r="B9288">
            <v>0</v>
          </cell>
        </row>
        <row r="9289">
          <cell r="A9289" t="str">
            <v/>
          </cell>
          <cell r="B9289">
            <v>0</v>
          </cell>
        </row>
        <row r="9290">
          <cell r="A9290" t="str">
            <v/>
          </cell>
          <cell r="B9290">
            <v>0</v>
          </cell>
        </row>
        <row r="9291">
          <cell r="A9291" t="str">
            <v/>
          </cell>
          <cell r="B9291">
            <v>0</v>
          </cell>
        </row>
        <row r="9292">
          <cell r="A9292" t="str">
            <v/>
          </cell>
          <cell r="B9292">
            <v>0</v>
          </cell>
        </row>
        <row r="9293">
          <cell r="A9293" t="str">
            <v/>
          </cell>
          <cell r="B9293">
            <v>0</v>
          </cell>
        </row>
        <row r="9294">
          <cell r="A9294" t="str">
            <v/>
          </cell>
          <cell r="B9294">
            <v>0</v>
          </cell>
        </row>
        <row r="9295">
          <cell r="A9295" t="str">
            <v/>
          </cell>
          <cell r="B9295">
            <v>0</v>
          </cell>
        </row>
        <row r="9296">
          <cell r="A9296" t="str">
            <v/>
          </cell>
          <cell r="B9296">
            <v>0</v>
          </cell>
        </row>
        <row r="9297">
          <cell r="A9297" t="str">
            <v/>
          </cell>
          <cell r="B9297">
            <v>0</v>
          </cell>
        </row>
        <row r="9298">
          <cell r="A9298" t="str">
            <v/>
          </cell>
          <cell r="B9298">
            <v>0</v>
          </cell>
        </row>
        <row r="9299">
          <cell r="A9299" t="str">
            <v/>
          </cell>
          <cell r="B9299">
            <v>0</v>
          </cell>
        </row>
        <row r="9300">
          <cell r="A9300" t="str">
            <v/>
          </cell>
          <cell r="B9300">
            <v>0</v>
          </cell>
        </row>
        <row r="9301">
          <cell r="A9301" t="str">
            <v/>
          </cell>
          <cell r="B9301">
            <v>0</v>
          </cell>
        </row>
        <row r="9302">
          <cell r="A9302" t="str">
            <v/>
          </cell>
          <cell r="B9302">
            <v>0</v>
          </cell>
        </row>
        <row r="9303">
          <cell r="A9303" t="str">
            <v/>
          </cell>
          <cell r="B9303">
            <v>0</v>
          </cell>
        </row>
        <row r="9304">
          <cell r="A9304" t="str">
            <v/>
          </cell>
          <cell r="B9304">
            <v>0</v>
          </cell>
        </row>
        <row r="9305">
          <cell r="A9305" t="str">
            <v/>
          </cell>
          <cell r="B9305">
            <v>0</v>
          </cell>
        </row>
        <row r="9306">
          <cell r="A9306" t="str">
            <v/>
          </cell>
          <cell r="B9306">
            <v>0</v>
          </cell>
        </row>
        <row r="9307">
          <cell r="A9307" t="str">
            <v/>
          </cell>
          <cell r="B9307">
            <v>0</v>
          </cell>
        </row>
        <row r="9308">
          <cell r="A9308" t="str">
            <v/>
          </cell>
          <cell r="B9308">
            <v>0</v>
          </cell>
        </row>
        <row r="9309">
          <cell r="A9309" t="str">
            <v/>
          </cell>
          <cell r="B9309">
            <v>0</v>
          </cell>
        </row>
        <row r="9310">
          <cell r="A9310" t="str">
            <v/>
          </cell>
          <cell r="B9310">
            <v>0</v>
          </cell>
        </row>
        <row r="9311">
          <cell r="A9311" t="str">
            <v/>
          </cell>
          <cell r="B9311">
            <v>0</v>
          </cell>
        </row>
        <row r="9312">
          <cell r="A9312" t="str">
            <v/>
          </cell>
          <cell r="B9312">
            <v>0</v>
          </cell>
        </row>
        <row r="9313">
          <cell r="A9313" t="str">
            <v/>
          </cell>
          <cell r="B9313">
            <v>0</v>
          </cell>
        </row>
        <row r="9314">
          <cell r="A9314" t="str">
            <v/>
          </cell>
          <cell r="B9314">
            <v>0</v>
          </cell>
        </row>
        <row r="9315">
          <cell r="A9315" t="str">
            <v/>
          </cell>
          <cell r="B9315">
            <v>0</v>
          </cell>
        </row>
        <row r="9316">
          <cell r="A9316" t="str">
            <v/>
          </cell>
          <cell r="B9316">
            <v>0</v>
          </cell>
        </row>
        <row r="9317">
          <cell r="A9317" t="str">
            <v/>
          </cell>
          <cell r="B9317">
            <v>0</v>
          </cell>
        </row>
        <row r="9318">
          <cell r="A9318" t="str">
            <v/>
          </cell>
          <cell r="B9318">
            <v>0</v>
          </cell>
        </row>
        <row r="9319">
          <cell r="A9319" t="str">
            <v/>
          </cell>
          <cell r="B9319">
            <v>0</v>
          </cell>
        </row>
        <row r="9320">
          <cell r="A9320" t="str">
            <v/>
          </cell>
          <cell r="B9320">
            <v>0</v>
          </cell>
        </row>
        <row r="9321">
          <cell r="A9321" t="str">
            <v/>
          </cell>
          <cell r="B9321">
            <v>0</v>
          </cell>
        </row>
        <row r="9322">
          <cell r="A9322" t="str">
            <v/>
          </cell>
          <cell r="B9322">
            <v>0</v>
          </cell>
        </row>
        <row r="9323">
          <cell r="A9323" t="str">
            <v/>
          </cell>
          <cell r="B9323">
            <v>0</v>
          </cell>
        </row>
        <row r="9324">
          <cell r="A9324" t="str">
            <v/>
          </cell>
          <cell r="B9324">
            <v>0</v>
          </cell>
        </row>
        <row r="9325">
          <cell r="A9325" t="str">
            <v/>
          </cell>
          <cell r="B9325">
            <v>0</v>
          </cell>
        </row>
        <row r="9326">
          <cell r="A9326" t="str">
            <v/>
          </cell>
          <cell r="B9326">
            <v>0</v>
          </cell>
        </row>
        <row r="9327">
          <cell r="A9327" t="str">
            <v/>
          </cell>
          <cell r="B9327">
            <v>0</v>
          </cell>
        </row>
        <row r="9328">
          <cell r="A9328" t="str">
            <v/>
          </cell>
          <cell r="B9328">
            <v>0</v>
          </cell>
        </row>
        <row r="9329">
          <cell r="A9329" t="str">
            <v/>
          </cell>
          <cell r="B9329">
            <v>0</v>
          </cell>
        </row>
        <row r="9330">
          <cell r="A9330" t="str">
            <v/>
          </cell>
          <cell r="B9330">
            <v>0</v>
          </cell>
        </row>
        <row r="9331">
          <cell r="A9331" t="str">
            <v/>
          </cell>
          <cell r="B9331">
            <v>0</v>
          </cell>
        </row>
        <row r="9332">
          <cell r="A9332" t="str">
            <v/>
          </cell>
          <cell r="B9332">
            <v>0</v>
          </cell>
        </row>
        <row r="9333">
          <cell r="A9333" t="str">
            <v/>
          </cell>
          <cell r="B9333">
            <v>0</v>
          </cell>
        </row>
        <row r="9334">
          <cell r="A9334" t="str">
            <v/>
          </cell>
          <cell r="B9334">
            <v>0</v>
          </cell>
        </row>
        <row r="9335">
          <cell r="A9335" t="str">
            <v/>
          </cell>
          <cell r="B9335">
            <v>0</v>
          </cell>
        </row>
        <row r="9336">
          <cell r="A9336" t="str">
            <v/>
          </cell>
          <cell r="B9336">
            <v>0</v>
          </cell>
        </row>
        <row r="9337">
          <cell r="A9337" t="str">
            <v/>
          </cell>
          <cell r="B9337">
            <v>0</v>
          </cell>
        </row>
        <row r="9338">
          <cell r="A9338" t="str">
            <v/>
          </cell>
          <cell r="B9338">
            <v>0</v>
          </cell>
        </row>
        <row r="9339">
          <cell r="A9339" t="str">
            <v/>
          </cell>
          <cell r="B9339">
            <v>0</v>
          </cell>
        </row>
        <row r="9340">
          <cell r="A9340" t="str">
            <v/>
          </cell>
          <cell r="B9340">
            <v>0</v>
          </cell>
        </row>
        <row r="9341">
          <cell r="A9341" t="str">
            <v/>
          </cell>
          <cell r="B9341">
            <v>0</v>
          </cell>
        </row>
        <row r="9342">
          <cell r="A9342" t="str">
            <v/>
          </cell>
          <cell r="B9342">
            <v>0</v>
          </cell>
        </row>
        <row r="9343">
          <cell r="A9343" t="str">
            <v/>
          </cell>
          <cell r="B9343">
            <v>0</v>
          </cell>
        </row>
        <row r="9344">
          <cell r="A9344" t="str">
            <v/>
          </cell>
          <cell r="B9344">
            <v>0</v>
          </cell>
        </row>
        <row r="9345">
          <cell r="A9345" t="str">
            <v/>
          </cell>
          <cell r="B9345">
            <v>0</v>
          </cell>
        </row>
        <row r="9346">
          <cell r="A9346" t="str">
            <v/>
          </cell>
          <cell r="B9346">
            <v>0</v>
          </cell>
        </row>
        <row r="9347">
          <cell r="A9347" t="str">
            <v/>
          </cell>
          <cell r="B9347">
            <v>0</v>
          </cell>
        </row>
        <row r="9348">
          <cell r="A9348" t="str">
            <v/>
          </cell>
          <cell r="B9348">
            <v>0</v>
          </cell>
        </row>
        <row r="9349">
          <cell r="A9349" t="str">
            <v/>
          </cell>
          <cell r="B9349">
            <v>0</v>
          </cell>
        </row>
        <row r="9350">
          <cell r="A9350" t="str">
            <v/>
          </cell>
          <cell r="B9350">
            <v>0</v>
          </cell>
        </row>
        <row r="9351">
          <cell r="A9351" t="str">
            <v/>
          </cell>
          <cell r="B9351">
            <v>0</v>
          </cell>
        </row>
        <row r="9352">
          <cell r="A9352" t="str">
            <v/>
          </cell>
          <cell r="B9352">
            <v>0</v>
          </cell>
        </row>
        <row r="9353">
          <cell r="A9353" t="str">
            <v/>
          </cell>
          <cell r="B9353">
            <v>0</v>
          </cell>
        </row>
        <row r="9354">
          <cell r="A9354" t="str">
            <v/>
          </cell>
          <cell r="B9354">
            <v>0</v>
          </cell>
        </row>
        <row r="9355">
          <cell r="A9355" t="str">
            <v/>
          </cell>
          <cell r="B9355">
            <v>0</v>
          </cell>
        </row>
        <row r="9356">
          <cell r="A9356" t="str">
            <v/>
          </cell>
          <cell r="B9356">
            <v>0</v>
          </cell>
        </row>
        <row r="9357">
          <cell r="A9357" t="str">
            <v/>
          </cell>
          <cell r="B9357">
            <v>0</v>
          </cell>
        </row>
        <row r="9358">
          <cell r="A9358" t="str">
            <v/>
          </cell>
          <cell r="B9358">
            <v>0</v>
          </cell>
        </row>
        <row r="9359">
          <cell r="A9359" t="str">
            <v/>
          </cell>
          <cell r="B9359">
            <v>0</v>
          </cell>
        </row>
        <row r="9360">
          <cell r="A9360" t="str">
            <v/>
          </cell>
          <cell r="B9360">
            <v>0</v>
          </cell>
        </row>
        <row r="9361">
          <cell r="A9361" t="str">
            <v/>
          </cell>
          <cell r="B9361">
            <v>0</v>
          </cell>
        </row>
        <row r="9362">
          <cell r="A9362" t="str">
            <v/>
          </cell>
          <cell r="B9362">
            <v>0</v>
          </cell>
        </row>
        <row r="9363">
          <cell r="A9363" t="str">
            <v/>
          </cell>
          <cell r="B9363">
            <v>0</v>
          </cell>
        </row>
        <row r="9364">
          <cell r="A9364" t="str">
            <v/>
          </cell>
          <cell r="B9364">
            <v>0</v>
          </cell>
        </row>
        <row r="9365">
          <cell r="A9365" t="str">
            <v/>
          </cell>
          <cell r="B9365">
            <v>0</v>
          </cell>
        </row>
        <row r="9366">
          <cell r="A9366" t="str">
            <v/>
          </cell>
          <cell r="B9366">
            <v>0</v>
          </cell>
        </row>
        <row r="9367">
          <cell r="A9367" t="str">
            <v/>
          </cell>
          <cell r="B9367">
            <v>0</v>
          </cell>
        </row>
        <row r="9368">
          <cell r="A9368" t="str">
            <v/>
          </cell>
          <cell r="B9368">
            <v>0</v>
          </cell>
        </row>
        <row r="9369">
          <cell r="A9369" t="str">
            <v/>
          </cell>
          <cell r="B9369">
            <v>0</v>
          </cell>
        </row>
        <row r="9370">
          <cell r="A9370" t="str">
            <v/>
          </cell>
          <cell r="B9370">
            <v>0</v>
          </cell>
        </row>
        <row r="9371">
          <cell r="A9371" t="str">
            <v/>
          </cell>
          <cell r="B9371">
            <v>0</v>
          </cell>
        </row>
        <row r="9372">
          <cell r="A9372" t="str">
            <v/>
          </cell>
          <cell r="B9372">
            <v>0</v>
          </cell>
        </row>
        <row r="9373">
          <cell r="A9373" t="str">
            <v/>
          </cell>
          <cell r="B9373">
            <v>0</v>
          </cell>
        </row>
        <row r="9374">
          <cell r="A9374" t="str">
            <v/>
          </cell>
          <cell r="B9374">
            <v>0</v>
          </cell>
        </row>
        <row r="9375">
          <cell r="A9375" t="str">
            <v/>
          </cell>
          <cell r="B9375">
            <v>0</v>
          </cell>
        </row>
        <row r="9376">
          <cell r="A9376" t="str">
            <v/>
          </cell>
          <cell r="B9376">
            <v>0</v>
          </cell>
        </row>
        <row r="9377">
          <cell r="A9377" t="str">
            <v/>
          </cell>
          <cell r="B9377">
            <v>0</v>
          </cell>
        </row>
        <row r="9378">
          <cell r="A9378" t="str">
            <v/>
          </cell>
          <cell r="B9378">
            <v>0</v>
          </cell>
        </row>
        <row r="9379">
          <cell r="A9379" t="str">
            <v/>
          </cell>
          <cell r="B9379">
            <v>0</v>
          </cell>
        </row>
        <row r="9380">
          <cell r="A9380" t="str">
            <v/>
          </cell>
          <cell r="B9380">
            <v>0</v>
          </cell>
        </row>
        <row r="9381">
          <cell r="A9381" t="str">
            <v/>
          </cell>
          <cell r="B9381">
            <v>0</v>
          </cell>
        </row>
        <row r="9382">
          <cell r="A9382" t="str">
            <v/>
          </cell>
          <cell r="B9382">
            <v>0</v>
          </cell>
        </row>
        <row r="9383">
          <cell r="A9383" t="str">
            <v/>
          </cell>
          <cell r="B9383">
            <v>0</v>
          </cell>
        </row>
        <row r="9384">
          <cell r="A9384" t="str">
            <v/>
          </cell>
          <cell r="B9384">
            <v>0</v>
          </cell>
        </row>
        <row r="9385">
          <cell r="A9385" t="str">
            <v/>
          </cell>
          <cell r="B9385">
            <v>0</v>
          </cell>
        </row>
        <row r="9386">
          <cell r="A9386" t="str">
            <v/>
          </cell>
          <cell r="B9386">
            <v>0</v>
          </cell>
        </row>
        <row r="9387">
          <cell r="A9387" t="str">
            <v/>
          </cell>
          <cell r="B9387">
            <v>0</v>
          </cell>
        </row>
        <row r="9388">
          <cell r="A9388" t="str">
            <v/>
          </cell>
          <cell r="B9388">
            <v>0</v>
          </cell>
        </row>
        <row r="9389">
          <cell r="A9389" t="str">
            <v/>
          </cell>
          <cell r="B9389">
            <v>0</v>
          </cell>
        </row>
        <row r="9390">
          <cell r="A9390" t="str">
            <v/>
          </cell>
          <cell r="B9390">
            <v>0</v>
          </cell>
        </row>
        <row r="9391">
          <cell r="A9391" t="str">
            <v/>
          </cell>
          <cell r="B9391">
            <v>0</v>
          </cell>
        </row>
        <row r="9392">
          <cell r="A9392" t="str">
            <v/>
          </cell>
          <cell r="B9392">
            <v>0</v>
          </cell>
        </row>
        <row r="9393">
          <cell r="A9393" t="str">
            <v/>
          </cell>
          <cell r="B9393">
            <v>0</v>
          </cell>
        </row>
        <row r="9394">
          <cell r="A9394" t="str">
            <v/>
          </cell>
          <cell r="B9394">
            <v>0</v>
          </cell>
        </row>
        <row r="9395">
          <cell r="A9395" t="str">
            <v/>
          </cell>
          <cell r="B9395">
            <v>0</v>
          </cell>
        </row>
        <row r="9396">
          <cell r="A9396" t="str">
            <v/>
          </cell>
          <cell r="B9396">
            <v>0</v>
          </cell>
        </row>
        <row r="9397">
          <cell r="A9397" t="str">
            <v/>
          </cell>
          <cell r="B9397">
            <v>0</v>
          </cell>
        </row>
        <row r="9398">
          <cell r="A9398" t="str">
            <v/>
          </cell>
          <cell r="B9398">
            <v>0</v>
          </cell>
        </row>
        <row r="9399">
          <cell r="A9399" t="str">
            <v/>
          </cell>
          <cell r="B9399">
            <v>0</v>
          </cell>
        </row>
        <row r="9400">
          <cell r="A9400" t="str">
            <v/>
          </cell>
          <cell r="B9400">
            <v>0</v>
          </cell>
        </row>
        <row r="9401">
          <cell r="A9401" t="str">
            <v/>
          </cell>
          <cell r="B9401">
            <v>0</v>
          </cell>
        </row>
        <row r="9402">
          <cell r="A9402" t="str">
            <v/>
          </cell>
          <cell r="B9402">
            <v>0</v>
          </cell>
        </row>
        <row r="9403">
          <cell r="A9403" t="str">
            <v/>
          </cell>
          <cell r="B9403">
            <v>0</v>
          </cell>
        </row>
        <row r="9404">
          <cell r="A9404" t="str">
            <v/>
          </cell>
          <cell r="B9404">
            <v>0</v>
          </cell>
        </row>
        <row r="9405">
          <cell r="A9405" t="str">
            <v/>
          </cell>
          <cell r="B9405">
            <v>0</v>
          </cell>
        </row>
        <row r="9406">
          <cell r="A9406" t="str">
            <v/>
          </cell>
          <cell r="B9406">
            <v>0</v>
          </cell>
        </row>
        <row r="9407">
          <cell r="A9407" t="str">
            <v/>
          </cell>
          <cell r="B9407">
            <v>0</v>
          </cell>
        </row>
        <row r="9408">
          <cell r="A9408" t="str">
            <v/>
          </cell>
          <cell r="B9408">
            <v>0</v>
          </cell>
        </row>
        <row r="9409">
          <cell r="A9409" t="str">
            <v/>
          </cell>
          <cell r="B9409">
            <v>0</v>
          </cell>
        </row>
        <row r="9410">
          <cell r="A9410" t="str">
            <v/>
          </cell>
          <cell r="B9410">
            <v>0</v>
          </cell>
        </row>
        <row r="9411">
          <cell r="A9411" t="str">
            <v/>
          </cell>
          <cell r="B9411">
            <v>0</v>
          </cell>
        </row>
        <row r="9412">
          <cell r="A9412" t="str">
            <v/>
          </cell>
          <cell r="B9412">
            <v>0</v>
          </cell>
        </row>
        <row r="9413">
          <cell r="A9413" t="str">
            <v/>
          </cell>
          <cell r="B9413">
            <v>0</v>
          </cell>
        </row>
        <row r="9414">
          <cell r="A9414" t="str">
            <v/>
          </cell>
          <cell r="B9414">
            <v>0</v>
          </cell>
        </row>
        <row r="9415">
          <cell r="A9415" t="str">
            <v/>
          </cell>
          <cell r="B9415">
            <v>0</v>
          </cell>
        </row>
        <row r="9416">
          <cell r="A9416" t="str">
            <v/>
          </cell>
          <cell r="B9416">
            <v>0</v>
          </cell>
        </row>
        <row r="9417">
          <cell r="A9417" t="str">
            <v/>
          </cell>
          <cell r="B9417">
            <v>0</v>
          </cell>
        </row>
        <row r="9418">
          <cell r="A9418" t="str">
            <v/>
          </cell>
          <cell r="B9418">
            <v>0</v>
          </cell>
        </row>
        <row r="9419">
          <cell r="A9419" t="str">
            <v/>
          </cell>
          <cell r="B9419">
            <v>0</v>
          </cell>
        </row>
        <row r="9420">
          <cell r="A9420" t="str">
            <v/>
          </cell>
          <cell r="B9420">
            <v>0</v>
          </cell>
        </row>
        <row r="9421">
          <cell r="A9421" t="str">
            <v/>
          </cell>
          <cell r="B9421">
            <v>0</v>
          </cell>
        </row>
        <row r="9422">
          <cell r="A9422" t="str">
            <v/>
          </cell>
          <cell r="B9422">
            <v>0</v>
          </cell>
        </row>
        <row r="9423">
          <cell r="A9423" t="str">
            <v/>
          </cell>
          <cell r="B9423">
            <v>0</v>
          </cell>
        </row>
        <row r="9424">
          <cell r="A9424" t="str">
            <v/>
          </cell>
          <cell r="B9424">
            <v>0</v>
          </cell>
        </row>
        <row r="9425">
          <cell r="A9425" t="str">
            <v/>
          </cell>
          <cell r="B9425">
            <v>0</v>
          </cell>
        </row>
        <row r="9426">
          <cell r="A9426" t="str">
            <v/>
          </cell>
          <cell r="B9426">
            <v>0</v>
          </cell>
        </row>
        <row r="9427">
          <cell r="A9427" t="str">
            <v/>
          </cell>
          <cell r="B9427">
            <v>0</v>
          </cell>
        </row>
        <row r="9428">
          <cell r="A9428" t="str">
            <v/>
          </cell>
          <cell r="B9428">
            <v>0</v>
          </cell>
        </row>
        <row r="9429">
          <cell r="A9429" t="str">
            <v/>
          </cell>
          <cell r="B9429">
            <v>0</v>
          </cell>
        </row>
        <row r="9430">
          <cell r="A9430" t="str">
            <v/>
          </cell>
          <cell r="B9430">
            <v>0</v>
          </cell>
        </row>
        <row r="9431">
          <cell r="A9431" t="str">
            <v/>
          </cell>
          <cell r="B9431">
            <v>0</v>
          </cell>
        </row>
        <row r="9432">
          <cell r="A9432" t="str">
            <v/>
          </cell>
          <cell r="B9432">
            <v>0</v>
          </cell>
        </row>
        <row r="9433">
          <cell r="A9433" t="str">
            <v/>
          </cell>
          <cell r="B9433">
            <v>0</v>
          </cell>
        </row>
        <row r="9434">
          <cell r="A9434" t="str">
            <v/>
          </cell>
          <cell r="B9434">
            <v>0</v>
          </cell>
        </row>
        <row r="9435">
          <cell r="A9435" t="str">
            <v/>
          </cell>
          <cell r="B9435">
            <v>0</v>
          </cell>
        </row>
        <row r="9436">
          <cell r="A9436" t="str">
            <v/>
          </cell>
          <cell r="B9436">
            <v>0</v>
          </cell>
        </row>
        <row r="9437">
          <cell r="A9437" t="str">
            <v/>
          </cell>
          <cell r="B9437">
            <v>0</v>
          </cell>
        </row>
        <row r="9438">
          <cell r="A9438" t="str">
            <v/>
          </cell>
          <cell r="B9438">
            <v>0</v>
          </cell>
        </row>
        <row r="9439">
          <cell r="A9439" t="str">
            <v/>
          </cell>
          <cell r="B9439">
            <v>0</v>
          </cell>
        </row>
        <row r="9440">
          <cell r="A9440" t="str">
            <v/>
          </cell>
          <cell r="B9440">
            <v>0</v>
          </cell>
        </row>
        <row r="9441">
          <cell r="A9441" t="str">
            <v/>
          </cell>
          <cell r="B9441">
            <v>0</v>
          </cell>
        </row>
        <row r="9442">
          <cell r="A9442" t="str">
            <v/>
          </cell>
          <cell r="B9442">
            <v>0</v>
          </cell>
        </row>
        <row r="9443">
          <cell r="A9443" t="str">
            <v/>
          </cell>
          <cell r="B9443">
            <v>0</v>
          </cell>
        </row>
        <row r="9444">
          <cell r="A9444" t="str">
            <v/>
          </cell>
          <cell r="B9444">
            <v>0</v>
          </cell>
        </row>
        <row r="9445">
          <cell r="A9445" t="str">
            <v/>
          </cell>
          <cell r="B9445">
            <v>0</v>
          </cell>
        </row>
        <row r="9446">
          <cell r="A9446" t="str">
            <v/>
          </cell>
          <cell r="B9446">
            <v>0</v>
          </cell>
        </row>
        <row r="9447">
          <cell r="A9447" t="str">
            <v/>
          </cell>
          <cell r="B9447">
            <v>0</v>
          </cell>
        </row>
        <row r="9448">
          <cell r="A9448" t="str">
            <v/>
          </cell>
          <cell r="B9448">
            <v>0</v>
          </cell>
        </row>
        <row r="9449">
          <cell r="A9449" t="str">
            <v/>
          </cell>
          <cell r="B9449">
            <v>0</v>
          </cell>
        </row>
        <row r="9450">
          <cell r="A9450" t="str">
            <v/>
          </cell>
          <cell r="B9450">
            <v>0</v>
          </cell>
        </row>
        <row r="9451">
          <cell r="A9451" t="str">
            <v/>
          </cell>
          <cell r="B9451">
            <v>0</v>
          </cell>
        </row>
        <row r="9452">
          <cell r="A9452" t="str">
            <v/>
          </cell>
          <cell r="B9452">
            <v>0</v>
          </cell>
        </row>
        <row r="9453">
          <cell r="A9453" t="str">
            <v/>
          </cell>
          <cell r="B9453">
            <v>0</v>
          </cell>
        </row>
        <row r="9454">
          <cell r="A9454" t="str">
            <v/>
          </cell>
          <cell r="B9454">
            <v>0</v>
          </cell>
        </row>
        <row r="9455">
          <cell r="A9455" t="str">
            <v/>
          </cell>
          <cell r="B9455">
            <v>0</v>
          </cell>
        </row>
        <row r="9456">
          <cell r="A9456" t="str">
            <v/>
          </cell>
          <cell r="B9456">
            <v>0</v>
          </cell>
        </row>
        <row r="9457">
          <cell r="A9457" t="str">
            <v/>
          </cell>
          <cell r="B9457">
            <v>0</v>
          </cell>
        </row>
        <row r="9458">
          <cell r="A9458" t="str">
            <v/>
          </cell>
          <cell r="B9458">
            <v>0</v>
          </cell>
        </row>
        <row r="9459">
          <cell r="A9459" t="str">
            <v/>
          </cell>
          <cell r="B9459">
            <v>0</v>
          </cell>
        </row>
        <row r="9460">
          <cell r="A9460" t="str">
            <v/>
          </cell>
          <cell r="B9460">
            <v>0</v>
          </cell>
        </row>
        <row r="9461">
          <cell r="A9461" t="str">
            <v/>
          </cell>
          <cell r="B9461">
            <v>0</v>
          </cell>
        </row>
        <row r="9462">
          <cell r="A9462" t="str">
            <v/>
          </cell>
          <cell r="B9462">
            <v>0</v>
          </cell>
        </row>
        <row r="9463">
          <cell r="A9463" t="str">
            <v/>
          </cell>
          <cell r="B9463">
            <v>0</v>
          </cell>
        </row>
        <row r="9464">
          <cell r="A9464" t="str">
            <v/>
          </cell>
          <cell r="B9464">
            <v>0</v>
          </cell>
        </row>
        <row r="9465">
          <cell r="A9465" t="str">
            <v/>
          </cell>
          <cell r="B9465">
            <v>0</v>
          </cell>
        </row>
        <row r="9466">
          <cell r="A9466" t="str">
            <v/>
          </cell>
          <cell r="B9466">
            <v>0</v>
          </cell>
        </row>
        <row r="9467">
          <cell r="A9467" t="str">
            <v/>
          </cell>
          <cell r="B9467">
            <v>0</v>
          </cell>
        </row>
        <row r="9468">
          <cell r="A9468" t="str">
            <v/>
          </cell>
          <cell r="B9468">
            <v>0</v>
          </cell>
        </row>
        <row r="9469">
          <cell r="A9469" t="str">
            <v/>
          </cell>
          <cell r="B9469">
            <v>0</v>
          </cell>
        </row>
        <row r="9470">
          <cell r="A9470" t="str">
            <v/>
          </cell>
          <cell r="B9470">
            <v>0</v>
          </cell>
        </row>
        <row r="9471">
          <cell r="A9471" t="str">
            <v/>
          </cell>
          <cell r="B9471">
            <v>0</v>
          </cell>
        </row>
        <row r="9472">
          <cell r="A9472" t="str">
            <v/>
          </cell>
          <cell r="B9472">
            <v>0</v>
          </cell>
        </row>
        <row r="9473">
          <cell r="A9473" t="str">
            <v/>
          </cell>
          <cell r="B9473">
            <v>0</v>
          </cell>
        </row>
        <row r="9474">
          <cell r="A9474" t="str">
            <v/>
          </cell>
          <cell r="B9474">
            <v>0</v>
          </cell>
        </row>
        <row r="9475">
          <cell r="A9475" t="str">
            <v/>
          </cell>
          <cell r="B9475">
            <v>0</v>
          </cell>
        </row>
        <row r="9476">
          <cell r="A9476" t="str">
            <v/>
          </cell>
          <cell r="B9476">
            <v>0</v>
          </cell>
        </row>
        <row r="9477">
          <cell r="A9477" t="str">
            <v/>
          </cell>
          <cell r="B9477">
            <v>0</v>
          </cell>
        </row>
        <row r="9478">
          <cell r="A9478" t="str">
            <v/>
          </cell>
          <cell r="B9478">
            <v>0</v>
          </cell>
        </row>
        <row r="9479">
          <cell r="A9479" t="str">
            <v/>
          </cell>
          <cell r="B9479">
            <v>0</v>
          </cell>
        </row>
        <row r="9480">
          <cell r="A9480" t="str">
            <v/>
          </cell>
          <cell r="B9480">
            <v>0</v>
          </cell>
        </row>
        <row r="9481">
          <cell r="A9481" t="str">
            <v/>
          </cell>
          <cell r="B9481">
            <v>0</v>
          </cell>
        </row>
        <row r="9482">
          <cell r="A9482" t="str">
            <v/>
          </cell>
          <cell r="B9482">
            <v>0</v>
          </cell>
        </row>
        <row r="9483">
          <cell r="A9483" t="str">
            <v/>
          </cell>
          <cell r="B9483">
            <v>0</v>
          </cell>
        </row>
        <row r="9484">
          <cell r="A9484" t="str">
            <v/>
          </cell>
          <cell r="B9484">
            <v>0</v>
          </cell>
        </row>
        <row r="9485">
          <cell r="A9485" t="str">
            <v/>
          </cell>
          <cell r="B9485">
            <v>0</v>
          </cell>
        </row>
        <row r="9486">
          <cell r="A9486" t="str">
            <v/>
          </cell>
          <cell r="B9486">
            <v>0</v>
          </cell>
        </row>
        <row r="9487">
          <cell r="A9487" t="str">
            <v/>
          </cell>
          <cell r="B9487">
            <v>0</v>
          </cell>
        </row>
        <row r="9488">
          <cell r="A9488" t="str">
            <v/>
          </cell>
          <cell r="B9488">
            <v>0</v>
          </cell>
        </row>
        <row r="9489">
          <cell r="A9489" t="str">
            <v/>
          </cell>
          <cell r="B9489">
            <v>0</v>
          </cell>
        </row>
        <row r="9490">
          <cell r="A9490" t="str">
            <v/>
          </cell>
          <cell r="B9490">
            <v>0</v>
          </cell>
        </row>
        <row r="9491">
          <cell r="A9491" t="str">
            <v/>
          </cell>
          <cell r="B9491">
            <v>0</v>
          </cell>
        </row>
        <row r="9492">
          <cell r="A9492" t="str">
            <v/>
          </cell>
          <cell r="B9492">
            <v>0</v>
          </cell>
        </row>
        <row r="9493">
          <cell r="A9493" t="str">
            <v/>
          </cell>
          <cell r="B9493">
            <v>0</v>
          </cell>
        </row>
        <row r="9494">
          <cell r="A9494" t="str">
            <v/>
          </cell>
          <cell r="B9494">
            <v>0</v>
          </cell>
        </row>
        <row r="9495">
          <cell r="A9495" t="str">
            <v/>
          </cell>
          <cell r="B9495">
            <v>0</v>
          </cell>
        </row>
        <row r="9496">
          <cell r="A9496" t="str">
            <v/>
          </cell>
          <cell r="B9496">
            <v>0</v>
          </cell>
        </row>
        <row r="9497">
          <cell r="A9497" t="str">
            <v/>
          </cell>
          <cell r="B9497">
            <v>0</v>
          </cell>
        </row>
        <row r="9498">
          <cell r="A9498" t="str">
            <v/>
          </cell>
          <cell r="B9498">
            <v>0</v>
          </cell>
        </row>
        <row r="9499">
          <cell r="A9499" t="str">
            <v/>
          </cell>
          <cell r="B9499">
            <v>0</v>
          </cell>
        </row>
        <row r="9500">
          <cell r="A9500" t="str">
            <v/>
          </cell>
          <cell r="B9500">
            <v>0</v>
          </cell>
        </row>
        <row r="9501">
          <cell r="A9501" t="str">
            <v/>
          </cell>
          <cell r="B9501">
            <v>0</v>
          </cell>
        </row>
        <row r="9502">
          <cell r="A9502" t="str">
            <v/>
          </cell>
          <cell r="B9502">
            <v>0</v>
          </cell>
        </row>
        <row r="9503">
          <cell r="A9503" t="str">
            <v/>
          </cell>
          <cell r="B9503">
            <v>0</v>
          </cell>
        </row>
        <row r="9504">
          <cell r="A9504" t="str">
            <v/>
          </cell>
          <cell r="B9504">
            <v>0</v>
          </cell>
        </row>
        <row r="9505">
          <cell r="A9505" t="str">
            <v/>
          </cell>
          <cell r="B9505">
            <v>0</v>
          </cell>
        </row>
        <row r="9506">
          <cell r="A9506" t="str">
            <v/>
          </cell>
          <cell r="B9506">
            <v>0</v>
          </cell>
        </row>
        <row r="9507">
          <cell r="A9507" t="str">
            <v/>
          </cell>
          <cell r="B9507">
            <v>0</v>
          </cell>
        </row>
        <row r="9508">
          <cell r="A9508" t="str">
            <v/>
          </cell>
          <cell r="B9508">
            <v>0</v>
          </cell>
        </row>
        <row r="9509">
          <cell r="A9509" t="str">
            <v/>
          </cell>
          <cell r="B9509">
            <v>0</v>
          </cell>
        </row>
        <row r="9510">
          <cell r="A9510" t="str">
            <v/>
          </cell>
          <cell r="B9510">
            <v>0</v>
          </cell>
        </row>
        <row r="9511">
          <cell r="A9511" t="str">
            <v/>
          </cell>
          <cell r="B9511">
            <v>0</v>
          </cell>
        </row>
        <row r="9512">
          <cell r="A9512" t="str">
            <v/>
          </cell>
          <cell r="B9512">
            <v>0</v>
          </cell>
        </row>
        <row r="9513">
          <cell r="A9513" t="str">
            <v/>
          </cell>
          <cell r="B9513">
            <v>0</v>
          </cell>
        </row>
        <row r="9514">
          <cell r="A9514" t="str">
            <v/>
          </cell>
          <cell r="B9514">
            <v>0</v>
          </cell>
        </row>
        <row r="9515">
          <cell r="A9515" t="str">
            <v/>
          </cell>
          <cell r="B9515">
            <v>0</v>
          </cell>
        </row>
        <row r="9516">
          <cell r="A9516" t="str">
            <v/>
          </cell>
          <cell r="B9516">
            <v>0</v>
          </cell>
        </row>
        <row r="9517">
          <cell r="A9517" t="str">
            <v/>
          </cell>
          <cell r="B9517">
            <v>0</v>
          </cell>
        </row>
        <row r="9518">
          <cell r="A9518" t="str">
            <v/>
          </cell>
          <cell r="B9518">
            <v>0</v>
          </cell>
        </row>
        <row r="9519">
          <cell r="A9519" t="str">
            <v/>
          </cell>
          <cell r="B9519">
            <v>0</v>
          </cell>
        </row>
        <row r="9520">
          <cell r="A9520" t="str">
            <v/>
          </cell>
          <cell r="B9520">
            <v>0</v>
          </cell>
        </row>
        <row r="9521">
          <cell r="A9521" t="str">
            <v/>
          </cell>
          <cell r="B9521">
            <v>0</v>
          </cell>
        </row>
        <row r="9522">
          <cell r="A9522" t="str">
            <v/>
          </cell>
          <cell r="B9522">
            <v>0</v>
          </cell>
        </row>
        <row r="9523">
          <cell r="A9523" t="str">
            <v/>
          </cell>
          <cell r="B9523">
            <v>0</v>
          </cell>
        </row>
        <row r="9524">
          <cell r="A9524" t="str">
            <v/>
          </cell>
          <cell r="B9524">
            <v>0</v>
          </cell>
        </row>
        <row r="9525">
          <cell r="A9525" t="str">
            <v/>
          </cell>
          <cell r="B9525">
            <v>0</v>
          </cell>
        </row>
        <row r="9526">
          <cell r="A9526" t="str">
            <v/>
          </cell>
          <cell r="B9526">
            <v>0</v>
          </cell>
        </row>
        <row r="9527">
          <cell r="A9527" t="str">
            <v/>
          </cell>
          <cell r="B9527">
            <v>0</v>
          </cell>
        </row>
        <row r="9528">
          <cell r="A9528" t="str">
            <v/>
          </cell>
          <cell r="B9528">
            <v>0</v>
          </cell>
        </row>
        <row r="9529">
          <cell r="A9529" t="str">
            <v/>
          </cell>
          <cell r="B9529">
            <v>0</v>
          </cell>
        </row>
        <row r="9530">
          <cell r="A9530" t="str">
            <v/>
          </cell>
          <cell r="B9530">
            <v>0</v>
          </cell>
        </row>
        <row r="9531">
          <cell r="A9531" t="str">
            <v/>
          </cell>
          <cell r="B9531">
            <v>0</v>
          </cell>
        </row>
        <row r="9532">
          <cell r="A9532" t="str">
            <v/>
          </cell>
          <cell r="B9532">
            <v>0</v>
          </cell>
        </row>
        <row r="9533">
          <cell r="A9533" t="str">
            <v/>
          </cell>
          <cell r="B9533">
            <v>0</v>
          </cell>
        </row>
        <row r="9534">
          <cell r="A9534" t="str">
            <v/>
          </cell>
          <cell r="B9534">
            <v>0</v>
          </cell>
        </row>
        <row r="9535">
          <cell r="A9535" t="str">
            <v/>
          </cell>
          <cell r="B9535">
            <v>0</v>
          </cell>
        </row>
        <row r="9536">
          <cell r="A9536" t="str">
            <v/>
          </cell>
          <cell r="B9536">
            <v>0</v>
          </cell>
        </row>
        <row r="9537">
          <cell r="A9537" t="str">
            <v/>
          </cell>
          <cell r="B9537">
            <v>0</v>
          </cell>
        </row>
        <row r="9538">
          <cell r="A9538" t="str">
            <v/>
          </cell>
          <cell r="B9538">
            <v>0</v>
          </cell>
        </row>
        <row r="9539">
          <cell r="A9539" t="str">
            <v/>
          </cell>
          <cell r="B9539">
            <v>0</v>
          </cell>
        </row>
        <row r="9540">
          <cell r="A9540" t="str">
            <v/>
          </cell>
          <cell r="B9540">
            <v>0</v>
          </cell>
        </row>
        <row r="9541">
          <cell r="A9541" t="str">
            <v/>
          </cell>
          <cell r="B9541">
            <v>0</v>
          </cell>
        </row>
        <row r="9542">
          <cell r="A9542" t="str">
            <v/>
          </cell>
          <cell r="B9542">
            <v>0</v>
          </cell>
        </row>
        <row r="9543">
          <cell r="A9543" t="str">
            <v/>
          </cell>
          <cell r="B9543">
            <v>0</v>
          </cell>
        </row>
        <row r="9544">
          <cell r="A9544" t="str">
            <v/>
          </cell>
          <cell r="B9544">
            <v>0</v>
          </cell>
        </row>
        <row r="9545">
          <cell r="A9545" t="str">
            <v/>
          </cell>
          <cell r="B9545">
            <v>0</v>
          </cell>
        </row>
        <row r="9546">
          <cell r="A9546" t="str">
            <v/>
          </cell>
          <cell r="B9546">
            <v>0</v>
          </cell>
        </row>
        <row r="9547">
          <cell r="A9547" t="str">
            <v/>
          </cell>
          <cell r="B9547">
            <v>0</v>
          </cell>
        </row>
        <row r="9548">
          <cell r="A9548" t="str">
            <v/>
          </cell>
          <cell r="B9548">
            <v>0</v>
          </cell>
        </row>
        <row r="9549">
          <cell r="A9549" t="str">
            <v/>
          </cell>
          <cell r="B9549">
            <v>0</v>
          </cell>
        </row>
        <row r="9550">
          <cell r="A9550" t="str">
            <v/>
          </cell>
          <cell r="B9550">
            <v>0</v>
          </cell>
        </row>
        <row r="9551">
          <cell r="A9551" t="str">
            <v/>
          </cell>
          <cell r="B9551">
            <v>0</v>
          </cell>
        </row>
        <row r="9552">
          <cell r="A9552" t="str">
            <v/>
          </cell>
          <cell r="B9552">
            <v>0</v>
          </cell>
        </row>
        <row r="9553">
          <cell r="A9553" t="str">
            <v/>
          </cell>
          <cell r="B9553">
            <v>0</v>
          </cell>
        </row>
        <row r="9554">
          <cell r="A9554" t="str">
            <v/>
          </cell>
          <cell r="B9554">
            <v>0</v>
          </cell>
        </row>
        <row r="9555">
          <cell r="A9555" t="str">
            <v/>
          </cell>
          <cell r="B9555">
            <v>0</v>
          </cell>
        </row>
        <row r="9556">
          <cell r="A9556" t="str">
            <v/>
          </cell>
          <cell r="B9556">
            <v>0</v>
          </cell>
        </row>
        <row r="9557">
          <cell r="A9557" t="str">
            <v/>
          </cell>
          <cell r="B9557">
            <v>0</v>
          </cell>
        </row>
        <row r="9558">
          <cell r="A9558" t="str">
            <v/>
          </cell>
          <cell r="B9558">
            <v>0</v>
          </cell>
        </row>
        <row r="9559">
          <cell r="A9559" t="str">
            <v/>
          </cell>
          <cell r="B9559">
            <v>0</v>
          </cell>
        </row>
        <row r="9560">
          <cell r="A9560" t="str">
            <v/>
          </cell>
          <cell r="B9560">
            <v>0</v>
          </cell>
        </row>
        <row r="9561">
          <cell r="A9561" t="str">
            <v/>
          </cell>
          <cell r="B9561">
            <v>0</v>
          </cell>
        </row>
        <row r="9562">
          <cell r="A9562" t="str">
            <v/>
          </cell>
          <cell r="B9562">
            <v>0</v>
          </cell>
        </row>
        <row r="9563">
          <cell r="A9563" t="str">
            <v/>
          </cell>
          <cell r="B9563">
            <v>0</v>
          </cell>
        </row>
        <row r="9564">
          <cell r="A9564" t="str">
            <v/>
          </cell>
          <cell r="B9564">
            <v>0</v>
          </cell>
        </row>
        <row r="9565">
          <cell r="A9565" t="str">
            <v/>
          </cell>
          <cell r="B9565">
            <v>0</v>
          </cell>
        </row>
        <row r="9566">
          <cell r="A9566" t="str">
            <v/>
          </cell>
          <cell r="B9566">
            <v>0</v>
          </cell>
        </row>
        <row r="9567">
          <cell r="A9567" t="str">
            <v/>
          </cell>
          <cell r="B9567">
            <v>0</v>
          </cell>
        </row>
        <row r="9568">
          <cell r="A9568" t="str">
            <v/>
          </cell>
          <cell r="B9568">
            <v>0</v>
          </cell>
        </row>
        <row r="9569">
          <cell r="A9569" t="str">
            <v/>
          </cell>
          <cell r="B9569">
            <v>0</v>
          </cell>
        </row>
        <row r="9570">
          <cell r="A9570" t="str">
            <v/>
          </cell>
          <cell r="B9570">
            <v>0</v>
          </cell>
        </row>
        <row r="9571">
          <cell r="A9571" t="str">
            <v/>
          </cell>
          <cell r="B9571">
            <v>0</v>
          </cell>
        </row>
        <row r="9572">
          <cell r="A9572" t="str">
            <v/>
          </cell>
          <cell r="B9572">
            <v>0</v>
          </cell>
        </row>
        <row r="9573">
          <cell r="A9573" t="str">
            <v/>
          </cell>
          <cell r="B9573">
            <v>0</v>
          </cell>
        </row>
        <row r="9574">
          <cell r="A9574" t="str">
            <v/>
          </cell>
          <cell r="B9574">
            <v>0</v>
          </cell>
        </row>
        <row r="9575">
          <cell r="A9575" t="str">
            <v/>
          </cell>
          <cell r="B9575">
            <v>0</v>
          </cell>
        </row>
        <row r="9576">
          <cell r="A9576" t="str">
            <v/>
          </cell>
          <cell r="B9576">
            <v>0</v>
          </cell>
        </row>
        <row r="9577">
          <cell r="A9577" t="str">
            <v/>
          </cell>
          <cell r="B9577">
            <v>0</v>
          </cell>
        </row>
        <row r="9578">
          <cell r="A9578" t="str">
            <v/>
          </cell>
          <cell r="B9578">
            <v>0</v>
          </cell>
        </row>
        <row r="9579">
          <cell r="A9579" t="str">
            <v/>
          </cell>
          <cell r="B9579">
            <v>0</v>
          </cell>
        </row>
        <row r="9580">
          <cell r="A9580" t="str">
            <v/>
          </cell>
          <cell r="B9580">
            <v>0</v>
          </cell>
        </row>
        <row r="9581">
          <cell r="A9581" t="str">
            <v/>
          </cell>
          <cell r="B9581">
            <v>0</v>
          </cell>
        </row>
        <row r="9582">
          <cell r="A9582" t="str">
            <v/>
          </cell>
          <cell r="B9582">
            <v>0</v>
          </cell>
        </row>
        <row r="9583">
          <cell r="A9583" t="str">
            <v/>
          </cell>
          <cell r="B9583">
            <v>0</v>
          </cell>
        </row>
        <row r="9584">
          <cell r="A9584" t="str">
            <v/>
          </cell>
          <cell r="B9584">
            <v>0</v>
          </cell>
        </row>
        <row r="9585">
          <cell r="A9585" t="str">
            <v/>
          </cell>
          <cell r="B9585">
            <v>0</v>
          </cell>
        </row>
        <row r="9586">
          <cell r="A9586" t="str">
            <v/>
          </cell>
          <cell r="B9586">
            <v>0</v>
          </cell>
        </row>
        <row r="9587">
          <cell r="A9587" t="str">
            <v/>
          </cell>
          <cell r="B9587">
            <v>0</v>
          </cell>
        </row>
        <row r="9588">
          <cell r="A9588" t="str">
            <v/>
          </cell>
          <cell r="B9588">
            <v>0</v>
          </cell>
        </row>
        <row r="9589">
          <cell r="A9589" t="str">
            <v/>
          </cell>
          <cell r="B9589">
            <v>0</v>
          </cell>
        </row>
        <row r="9590">
          <cell r="A9590" t="str">
            <v/>
          </cell>
          <cell r="B9590">
            <v>0</v>
          </cell>
        </row>
        <row r="9591">
          <cell r="A9591" t="str">
            <v/>
          </cell>
          <cell r="B9591">
            <v>0</v>
          </cell>
        </row>
        <row r="9592">
          <cell r="A9592" t="str">
            <v/>
          </cell>
          <cell r="B9592">
            <v>0</v>
          </cell>
        </row>
        <row r="9593">
          <cell r="A9593" t="str">
            <v/>
          </cell>
          <cell r="B9593">
            <v>0</v>
          </cell>
        </row>
        <row r="9594">
          <cell r="A9594" t="str">
            <v/>
          </cell>
          <cell r="B9594">
            <v>0</v>
          </cell>
        </row>
        <row r="9595">
          <cell r="A9595" t="str">
            <v/>
          </cell>
          <cell r="B9595">
            <v>0</v>
          </cell>
        </row>
        <row r="9596">
          <cell r="A9596" t="str">
            <v/>
          </cell>
          <cell r="B9596">
            <v>0</v>
          </cell>
        </row>
        <row r="9597">
          <cell r="A9597" t="str">
            <v/>
          </cell>
          <cell r="B9597">
            <v>0</v>
          </cell>
        </row>
        <row r="9598">
          <cell r="A9598" t="str">
            <v/>
          </cell>
          <cell r="B9598">
            <v>0</v>
          </cell>
        </row>
        <row r="9599">
          <cell r="A9599" t="str">
            <v/>
          </cell>
          <cell r="B9599">
            <v>0</v>
          </cell>
        </row>
        <row r="9600">
          <cell r="A9600" t="str">
            <v/>
          </cell>
          <cell r="B9600">
            <v>0</v>
          </cell>
        </row>
        <row r="9601">
          <cell r="A9601" t="str">
            <v/>
          </cell>
          <cell r="B9601">
            <v>0</v>
          </cell>
        </row>
        <row r="9602">
          <cell r="A9602" t="str">
            <v/>
          </cell>
          <cell r="B9602">
            <v>0</v>
          </cell>
        </row>
        <row r="9603">
          <cell r="A9603" t="str">
            <v/>
          </cell>
          <cell r="B9603">
            <v>0</v>
          </cell>
        </row>
        <row r="9604">
          <cell r="A9604" t="str">
            <v/>
          </cell>
          <cell r="B9604">
            <v>0</v>
          </cell>
        </row>
        <row r="9605">
          <cell r="A9605" t="str">
            <v/>
          </cell>
          <cell r="B9605">
            <v>0</v>
          </cell>
        </row>
        <row r="9606">
          <cell r="A9606" t="str">
            <v/>
          </cell>
          <cell r="B9606">
            <v>0</v>
          </cell>
        </row>
        <row r="9607">
          <cell r="A9607" t="str">
            <v/>
          </cell>
          <cell r="B9607">
            <v>0</v>
          </cell>
        </row>
        <row r="9608">
          <cell r="A9608" t="str">
            <v/>
          </cell>
          <cell r="B9608">
            <v>0</v>
          </cell>
        </row>
        <row r="9609">
          <cell r="A9609" t="str">
            <v/>
          </cell>
          <cell r="B9609">
            <v>0</v>
          </cell>
        </row>
        <row r="9610">
          <cell r="A9610" t="str">
            <v/>
          </cell>
          <cell r="B9610">
            <v>0</v>
          </cell>
        </row>
        <row r="9611">
          <cell r="A9611" t="str">
            <v/>
          </cell>
          <cell r="B9611">
            <v>0</v>
          </cell>
        </row>
        <row r="9612">
          <cell r="A9612" t="str">
            <v/>
          </cell>
          <cell r="B9612">
            <v>0</v>
          </cell>
        </row>
        <row r="9613">
          <cell r="A9613" t="str">
            <v/>
          </cell>
          <cell r="B9613">
            <v>0</v>
          </cell>
        </row>
        <row r="9614">
          <cell r="A9614" t="str">
            <v/>
          </cell>
          <cell r="B9614">
            <v>0</v>
          </cell>
        </row>
        <row r="9615">
          <cell r="A9615" t="str">
            <v/>
          </cell>
          <cell r="B9615">
            <v>0</v>
          </cell>
        </row>
        <row r="9616">
          <cell r="A9616" t="str">
            <v/>
          </cell>
          <cell r="B9616">
            <v>0</v>
          </cell>
        </row>
        <row r="9617">
          <cell r="A9617" t="str">
            <v/>
          </cell>
          <cell r="B9617">
            <v>0</v>
          </cell>
        </row>
        <row r="9618">
          <cell r="A9618" t="str">
            <v/>
          </cell>
          <cell r="B9618">
            <v>0</v>
          </cell>
        </row>
        <row r="9619">
          <cell r="A9619" t="str">
            <v/>
          </cell>
          <cell r="B9619">
            <v>0</v>
          </cell>
        </row>
        <row r="9620">
          <cell r="A9620" t="str">
            <v/>
          </cell>
          <cell r="B9620">
            <v>0</v>
          </cell>
        </row>
        <row r="9621">
          <cell r="A9621" t="str">
            <v/>
          </cell>
          <cell r="B9621">
            <v>0</v>
          </cell>
        </row>
        <row r="9622">
          <cell r="A9622" t="str">
            <v/>
          </cell>
          <cell r="B9622">
            <v>0</v>
          </cell>
        </row>
        <row r="9623">
          <cell r="A9623" t="str">
            <v/>
          </cell>
          <cell r="B9623">
            <v>0</v>
          </cell>
        </row>
        <row r="9624">
          <cell r="A9624" t="str">
            <v/>
          </cell>
          <cell r="B9624">
            <v>0</v>
          </cell>
        </row>
        <row r="9625">
          <cell r="A9625" t="str">
            <v/>
          </cell>
          <cell r="B9625">
            <v>0</v>
          </cell>
        </row>
        <row r="9626">
          <cell r="A9626" t="str">
            <v/>
          </cell>
          <cell r="B9626">
            <v>0</v>
          </cell>
        </row>
        <row r="9627">
          <cell r="A9627" t="str">
            <v/>
          </cell>
          <cell r="B9627">
            <v>0</v>
          </cell>
        </row>
        <row r="9628">
          <cell r="A9628" t="str">
            <v/>
          </cell>
          <cell r="B9628">
            <v>0</v>
          </cell>
        </row>
        <row r="9629">
          <cell r="A9629" t="str">
            <v/>
          </cell>
          <cell r="B9629">
            <v>0</v>
          </cell>
        </row>
        <row r="9630">
          <cell r="A9630" t="str">
            <v/>
          </cell>
          <cell r="B9630">
            <v>0</v>
          </cell>
        </row>
        <row r="9631">
          <cell r="A9631" t="str">
            <v/>
          </cell>
          <cell r="B9631">
            <v>0</v>
          </cell>
        </row>
        <row r="9632">
          <cell r="A9632" t="str">
            <v/>
          </cell>
          <cell r="B9632">
            <v>0</v>
          </cell>
        </row>
        <row r="9633">
          <cell r="A9633" t="str">
            <v/>
          </cell>
          <cell r="B9633">
            <v>0</v>
          </cell>
        </row>
        <row r="9634">
          <cell r="A9634" t="str">
            <v/>
          </cell>
          <cell r="B9634">
            <v>0</v>
          </cell>
        </row>
        <row r="9635">
          <cell r="A9635" t="str">
            <v/>
          </cell>
          <cell r="B9635">
            <v>0</v>
          </cell>
        </row>
        <row r="9636">
          <cell r="A9636" t="str">
            <v/>
          </cell>
          <cell r="B9636">
            <v>0</v>
          </cell>
        </row>
        <row r="9637">
          <cell r="A9637" t="str">
            <v/>
          </cell>
          <cell r="B9637">
            <v>0</v>
          </cell>
        </row>
        <row r="9638">
          <cell r="A9638" t="str">
            <v/>
          </cell>
          <cell r="B9638">
            <v>0</v>
          </cell>
        </row>
        <row r="9639">
          <cell r="A9639" t="str">
            <v/>
          </cell>
          <cell r="B9639">
            <v>0</v>
          </cell>
        </row>
        <row r="9640">
          <cell r="A9640" t="str">
            <v/>
          </cell>
          <cell r="B9640">
            <v>0</v>
          </cell>
        </row>
        <row r="9641">
          <cell r="A9641" t="str">
            <v/>
          </cell>
          <cell r="B9641">
            <v>0</v>
          </cell>
        </row>
        <row r="9642">
          <cell r="A9642" t="str">
            <v/>
          </cell>
          <cell r="B9642">
            <v>0</v>
          </cell>
        </row>
        <row r="9643">
          <cell r="A9643" t="str">
            <v/>
          </cell>
          <cell r="B9643">
            <v>0</v>
          </cell>
        </row>
        <row r="9644">
          <cell r="A9644" t="str">
            <v/>
          </cell>
          <cell r="B9644">
            <v>0</v>
          </cell>
        </row>
        <row r="9645">
          <cell r="A9645" t="str">
            <v/>
          </cell>
          <cell r="B9645">
            <v>0</v>
          </cell>
        </row>
        <row r="9646">
          <cell r="A9646" t="str">
            <v/>
          </cell>
          <cell r="B9646">
            <v>0</v>
          </cell>
        </row>
        <row r="9647">
          <cell r="A9647" t="str">
            <v/>
          </cell>
          <cell r="B9647">
            <v>0</v>
          </cell>
        </row>
        <row r="9648">
          <cell r="A9648" t="str">
            <v/>
          </cell>
          <cell r="B9648">
            <v>0</v>
          </cell>
        </row>
        <row r="9649">
          <cell r="A9649" t="str">
            <v/>
          </cell>
          <cell r="B9649">
            <v>0</v>
          </cell>
        </row>
        <row r="9650">
          <cell r="A9650" t="str">
            <v/>
          </cell>
          <cell r="B9650">
            <v>0</v>
          </cell>
        </row>
        <row r="9651">
          <cell r="A9651" t="str">
            <v/>
          </cell>
          <cell r="B9651">
            <v>0</v>
          </cell>
        </row>
        <row r="9652">
          <cell r="A9652" t="str">
            <v/>
          </cell>
          <cell r="B9652">
            <v>0</v>
          </cell>
        </row>
        <row r="9653">
          <cell r="A9653" t="str">
            <v/>
          </cell>
          <cell r="B9653">
            <v>0</v>
          </cell>
        </row>
        <row r="9654">
          <cell r="A9654" t="str">
            <v/>
          </cell>
          <cell r="B9654">
            <v>0</v>
          </cell>
        </row>
        <row r="9655">
          <cell r="A9655" t="str">
            <v/>
          </cell>
          <cell r="B9655">
            <v>0</v>
          </cell>
        </row>
        <row r="9656">
          <cell r="A9656" t="str">
            <v/>
          </cell>
          <cell r="B9656">
            <v>0</v>
          </cell>
        </row>
        <row r="9657">
          <cell r="A9657" t="str">
            <v/>
          </cell>
          <cell r="B9657">
            <v>0</v>
          </cell>
        </row>
        <row r="9658">
          <cell r="A9658" t="str">
            <v/>
          </cell>
          <cell r="B9658">
            <v>0</v>
          </cell>
        </row>
        <row r="9659">
          <cell r="A9659" t="str">
            <v/>
          </cell>
          <cell r="B9659">
            <v>0</v>
          </cell>
        </row>
        <row r="9660">
          <cell r="A9660" t="str">
            <v/>
          </cell>
          <cell r="B9660">
            <v>0</v>
          </cell>
        </row>
        <row r="9661">
          <cell r="A9661" t="str">
            <v/>
          </cell>
          <cell r="B9661">
            <v>0</v>
          </cell>
        </row>
        <row r="9662">
          <cell r="A9662" t="str">
            <v/>
          </cell>
          <cell r="B9662">
            <v>0</v>
          </cell>
        </row>
        <row r="9663">
          <cell r="A9663" t="str">
            <v/>
          </cell>
          <cell r="B9663">
            <v>0</v>
          </cell>
        </row>
        <row r="9664">
          <cell r="A9664" t="str">
            <v/>
          </cell>
          <cell r="B9664">
            <v>0</v>
          </cell>
        </row>
        <row r="9665">
          <cell r="A9665" t="str">
            <v/>
          </cell>
          <cell r="B9665">
            <v>0</v>
          </cell>
        </row>
        <row r="9666">
          <cell r="A9666" t="str">
            <v/>
          </cell>
          <cell r="B9666">
            <v>0</v>
          </cell>
        </row>
        <row r="9667">
          <cell r="A9667" t="str">
            <v/>
          </cell>
          <cell r="B9667">
            <v>0</v>
          </cell>
        </row>
        <row r="9668">
          <cell r="A9668" t="str">
            <v/>
          </cell>
          <cell r="B9668">
            <v>0</v>
          </cell>
        </row>
        <row r="9669">
          <cell r="A9669" t="str">
            <v/>
          </cell>
          <cell r="B9669">
            <v>0</v>
          </cell>
        </row>
        <row r="9670">
          <cell r="A9670" t="str">
            <v/>
          </cell>
          <cell r="B9670">
            <v>0</v>
          </cell>
        </row>
        <row r="9671">
          <cell r="A9671" t="str">
            <v/>
          </cell>
          <cell r="B9671">
            <v>0</v>
          </cell>
        </row>
        <row r="9672">
          <cell r="A9672" t="str">
            <v/>
          </cell>
          <cell r="B9672">
            <v>0</v>
          </cell>
        </row>
        <row r="9673">
          <cell r="A9673" t="str">
            <v/>
          </cell>
          <cell r="B9673">
            <v>0</v>
          </cell>
        </row>
        <row r="9674">
          <cell r="A9674" t="str">
            <v/>
          </cell>
          <cell r="B9674">
            <v>0</v>
          </cell>
        </row>
        <row r="9675">
          <cell r="A9675" t="str">
            <v/>
          </cell>
          <cell r="B9675">
            <v>0</v>
          </cell>
        </row>
        <row r="9676">
          <cell r="A9676" t="str">
            <v/>
          </cell>
          <cell r="B9676">
            <v>0</v>
          </cell>
        </row>
        <row r="9677">
          <cell r="A9677" t="str">
            <v/>
          </cell>
          <cell r="B9677">
            <v>0</v>
          </cell>
        </row>
        <row r="9678">
          <cell r="A9678" t="str">
            <v/>
          </cell>
          <cell r="B9678">
            <v>0</v>
          </cell>
        </row>
        <row r="9679">
          <cell r="A9679" t="str">
            <v/>
          </cell>
          <cell r="B9679">
            <v>0</v>
          </cell>
        </row>
        <row r="9680">
          <cell r="A9680" t="str">
            <v/>
          </cell>
          <cell r="B9680">
            <v>0</v>
          </cell>
        </row>
        <row r="9681">
          <cell r="A9681" t="str">
            <v/>
          </cell>
          <cell r="B9681">
            <v>0</v>
          </cell>
        </row>
        <row r="9682">
          <cell r="A9682" t="str">
            <v/>
          </cell>
          <cell r="B9682">
            <v>0</v>
          </cell>
        </row>
        <row r="9683">
          <cell r="A9683" t="str">
            <v/>
          </cell>
          <cell r="B9683">
            <v>0</v>
          </cell>
        </row>
        <row r="9684">
          <cell r="A9684" t="str">
            <v/>
          </cell>
          <cell r="B9684">
            <v>0</v>
          </cell>
        </row>
        <row r="9685">
          <cell r="A9685" t="str">
            <v/>
          </cell>
          <cell r="B9685">
            <v>0</v>
          </cell>
        </row>
        <row r="9686">
          <cell r="A9686" t="str">
            <v/>
          </cell>
          <cell r="B9686">
            <v>0</v>
          </cell>
        </row>
        <row r="9687">
          <cell r="A9687" t="str">
            <v/>
          </cell>
          <cell r="B9687">
            <v>0</v>
          </cell>
        </row>
        <row r="9688">
          <cell r="A9688" t="str">
            <v/>
          </cell>
          <cell r="B9688">
            <v>0</v>
          </cell>
        </row>
        <row r="9689">
          <cell r="A9689" t="str">
            <v/>
          </cell>
          <cell r="B9689">
            <v>0</v>
          </cell>
        </row>
        <row r="9690">
          <cell r="A9690" t="str">
            <v/>
          </cell>
          <cell r="B9690">
            <v>0</v>
          </cell>
        </row>
        <row r="9691">
          <cell r="A9691" t="str">
            <v/>
          </cell>
          <cell r="B9691">
            <v>0</v>
          </cell>
        </row>
        <row r="9692">
          <cell r="A9692" t="str">
            <v/>
          </cell>
          <cell r="B9692">
            <v>0</v>
          </cell>
        </row>
        <row r="9693">
          <cell r="A9693" t="str">
            <v/>
          </cell>
          <cell r="B9693">
            <v>0</v>
          </cell>
        </row>
        <row r="9694">
          <cell r="A9694" t="str">
            <v/>
          </cell>
          <cell r="B9694">
            <v>0</v>
          </cell>
        </row>
        <row r="9695">
          <cell r="A9695" t="str">
            <v/>
          </cell>
          <cell r="B9695">
            <v>0</v>
          </cell>
        </row>
        <row r="9696">
          <cell r="A9696" t="str">
            <v/>
          </cell>
          <cell r="B9696">
            <v>0</v>
          </cell>
        </row>
        <row r="9697">
          <cell r="A9697" t="str">
            <v/>
          </cell>
          <cell r="B9697">
            <v>0</v>
          </cell>
        </row>
        <row r="9698">
          <cell r="A9698" t="str">
            <v/>
          </cell>
          <cell r="B9698">
            <v>0</v>
          </cell>
        </row>
        <row r="9699">
          <cell r="A9699" t="str">
            <v/>
          </cell>
          <cell r="B9699">
            <v>0</v>
          </cell>
        </row>
        <row r="9700">
          <cell r="A9700" t="str">
            <v/>
          </cell>
          <cell r="B9700">
            <v>0</v>
          </cell>
        </row>
        <row r="9701">
          <cell r="A9701" t="str">
            <v/>
          </cell>
          <cell r="B9701">
            <v>0</v>
          </cell>
        </row>
        <row r="9702">
          <cell r="A9702" t="str">
            <v/>
          </cell>
          <cell r="B9702">
            <v>0</v>
          </cell>
        </row>
        <row r="9703">
          <cell r="A9703" t="str">
            <v/>
          </cell>
          <cell r="B9703">
            <v>0</v>
          </cell>
        </row>
        <row r="9704">
          <cell r="A9704" t="str">
            <v/>
          </cell>
          <cell r="B9704">
            <v>0</v>
          </cell>
        </row>
        <row r="9705">
          <cell r="A9705" t="str">
            <v/>
          </cell>
          <cell r="B9705">
            <v>0</v>
          </cell>
        </row>
        <row r="9706">
          <cell r="A9706" t="str">
            <v/>
          </cell>
          <cell r="B9706">
            <v>0</v>
          </cell>
        </row>
        <row r="9707">
          <cell r="A9707" t="str">
            <v/>
          </cell>
          <cell r="B9707">
            <v>0</v>
          </cell>
        </row>
        <row r="9708">
          <cell r="A9708" t="str">
            <v/>
          </cell>
          <cell r="B9708">
            <v>0</v>
          </cell>
        </row>
        <row r="9709">
          <cell r="A9709" t="str">
            <v/>
          </cell>
          <cell r="B9709">
            <v>0</v>
          </cell>
        </row>
        <row r="9710">
          <cell r="A9710" t="str">
            <v/>
          </cell>
          <cell r="B9710">
            <v>0</v>
          </cell>
        </row>
        <row r="9711">
          <cell r="A9711" t="str">
            <v/>
          </cell>
          <cell r="B9711">
            <v>0</v>
          </cell>
        </row>
        <row r="9712">
          <cell r="A9712" t="str">
            <v/>
          </cell>
          <cell r="B9712">
            <v>0</v>
          </cell>
        </row>
        <row r="9713">
          <cell r="A9713" t="str">
            <v/>
          </cell>
          <cell r="B9713">
            <v>0</v>
          </cell>
        </row>
        <row r="9714">
          <cell r="A9714" t="str">
            <v/>
          </cell>
          <cell r="B9714">
            <v>0</v>
          </cell>
        </row>
        <row r="9715">
          <cell r="A9715" t="str">
            <v/>
          </cell>
          <cell r="B9715">
            <v>0</v>
          </cell>
        </row>
        <row r="9716">
          <cell r="A9716" t="str">
            <v/>
          </cell>
          <cell r="B9716">
            <v>0</v>
          </cell>
        </row>
        <row r="9717">
          <cell r="A9717" t="str">
            <v/>
          </cell>
          <cell r="B9717">
            <v>0</v>
          </cell>
        </row>
        <row r="9718">
          <cell r="A9718" t="str">
            <v/>
          </cell>
          <cell r="B9718">
            <v>0</v>
          </cell>
        </row>
        <row r="9719">
          <cell r="A9719" t="str">
            <v/>
          </cell>
          <cell r="B9719">
            <v>0</v>
          </cell>
        </row>
        <row r="9720">
          <cell r="A9720" t="str">
            <v/>
          </cell>
          <cell r="B9720">
            <v>0</v>
          </cell>
        </row>
        <row r="9721">
          <cell r="A9721" t="str">
            <v/>
          </cell>
          <cell r="B9721">
            <v>0</v>
          </cell>
        </row>
        <row r="9722">
          <cell r="A9722" t="str">
            <v/>
          </cell>
          <cell r="B9722">
            <v>0</v>
          </cell>
        </row>
        <row r="9723">
          <cell r="A9723" t="str">
            <v/>
          </cell>
          <cell r="B9723">
            <v>0</v>
          </cell>
        </row>
        <row r="9724">
          <cell r="A9724" t="str">
            <v/>
          </cell>
          <cell r="B9724">
            <v>0</v>
          </cell>
        </row>
        <row r="9725">
          <cell r="A9725" t="str">
            <v/>
          </cell>
          <cell r="B9725">
            <v>0</v>
          </cell>
        </row>
        <row r="9726">
          <cell r="A9726" t="str">
            <v/>
          </cell>
          <cell r="B9726">
            <v>0</v>
          </cell>
        </row>
        <row r="9727">
          <cell r="A9727" t="str">
            <v/>
          </cell>
          <cell r="B9727">
            <v>0</v>
          </cell>
        </row>
        <row r="9728">
          <cell r="A9728" t="str">
            <v/>
          </cell>
          <cell r="B9728">
            <v>0</v>
          </cell>
        </row>
        <row r="9729">
          <cell r="A9729" t="str">
            <v/>
          </cell>
          <cell r="B9729">
            <v>0</v>
          </cell>
        </row>
        <row r="9730">
          <cell r="A9730" t="str">
            <v/>
          </cell>
          <cell r="B9730">
            <v>0</v>
          </cell>
        </row>
        <row r="9731">
          <cell r="A9731" t="str">
            <v/>
          </cell>
          <cell r="B9731">
            <v>0</v>
          </cell>
        </row>
        <row r="9732">
          <cell r="A9732" t="str">
            <v/>
          </cell>
          <cell r="B9732">
            <v>0</v>
          </cell>
        </row>
        <row r="9733">
          <cell r="A9733" t="str">
            <v/>
          </cell>
          <cell r="B9733">
            <v>0</v>
          </cell>
        </row>
        <row r="9734">
          <cell r="A9734" t="str">
            <v/>
          </cell>
          <cell r="B9734">
            <v>0</v>
          </cell>
        </row>
        <row r="9735">
          <cell r="A9735" t="str">
            <v/>
          </cell>
          <cell r="B9735">
            <v>0</v>
          </cell>
        </row>
        <row r="9736">
          <cell r="A9736" t="str">
            <v/>
          </cell>
          <cell r="B9736">
            <v>0</v>
          </cell>
        </row>
        <row r="9737">
          <cell r="A9737" t="str">
            <v/>
          </cell>
          <cell r="B9737">
            <v>0</v>
          </cell>
        </row>
        <row r="9738">
          <cell r="A9738" t="str">
            <v/>
          </cell>
          <cell r="B9738">
            <v>0</v>
          </cell>
        </row>
        <row r="9739">
          <cell r="A9739" t="str">
            <v/>
          </cell>
          <cell r="B9739">
            <v>0</v>
          </cell>
        </row>
        <row r="9740">
          <cell r="A9740" t="str">
            <v/>
          </cell>
          <cell r="B9740">
            <v>0</v>
          </cell>
        </row>
        <row r="9741">
          <cell r="A9741" t="str">
            <v/>
          </cell>
          <cell r="B9741">
            <v>0</v>
          </cell>
        </row>
        <row r="9742">
          <cell r="A9742" t="str">
            <v/>
          </cell>
          <cell r="B9742">
            <v>0</v>
          </cell>
        </row>
        <row r="9743">
          <cell r="A9743" t="str">
            <v/>
          </cell>
          <cell r="B9743">
            <v>0</v>
          </cell>
        </row>
        <row r="9744">
          <cell r="A9744" t="str">
            <v/>
          </cell>
          <cell r="B9744">
            <v>0</v>
          </cell>
        </row>
        <row r="9745">
          <cell r="A9745" t="str">
            <v/>
          </cell>
          <cell r="B9745">
            <v>0</v>
          </cell>
        </row>
        <row r="9746">
          <cell r="A9746" t="str">
            <v/>
          </cell>
          <cell r="B9746">
            <v>0</v>
          </cell>
        </row>
        <row r="9747">
          <cell r="A9747" t="str">
            <v/>
          </cell>
          <cell r="B9747">
            <v>0</v>
          </cell>
        </row>
        <row r="9748">
          <cell r="A9748" t="str">
            <v/>
          </cell>
          <cell r="B9748">
            <v>0</v>
          </cell>
        </row>
        <row r="9749">
          <cell r="A9749" t="str">
            <v/>
          </cell>
          <cell r="B9749">
            <v>0</v>
          </cell>
        </row>
        <row r="9750">
          <cell r="A9750" t="str">
            <v/>
          </cell>
          <cell r="B9750">
            <v>0</v>
          </cell>
        </row>
        <row r="9751">
          <cell r="A9751" t="str">
            <v/>
          </cell>
          <cell r="B9751">
            <v>0</v>
          </cell>
        </row>
        <row r="9752">
          <cell r="A9752" t="str">
            <v/>
          </cell>
          <cell r="B9752">
            <v>0</v>
          </cell>
        </row>
        <row r="9753">
          <cell r="A9753" t="str">
            <v/>
          </cell>
          <cell r="B9753">
            <v>0</v>
          </cell>
        </row>
        <row r="9754">
          <cell r="A9754" t="str">
            <v/>
          </cell>
          <cell r="B9754">
            <v>0</v>
          </cell>
        </row>
        <row r="9755">
          <cell r="A9755" t="str">
            <v/>
          </cell>
          <cell r="B9755">
            <v>0</v>
          </cell>
        </row>
        <row r="9756">
          <cell r="A9756" t="str">
            <v/>
          </cell>
          <cell r="B9756">
            <v>0</v>
          </cell>
        </row>
        <row r="9757">
          <cell r="A9757" t="str">
            <v/>
          </cell>
          <cell r="B9757">
            <v>0</v>
          </cell>
        </row>
        <row r="9758">
          <cell r="A9758" t="str">
            <v/>
          </cell>
          <cell r="B9758">
            <v>0</v>
          </cell>
        </row>
        <row r="9759">
          <cell r="A9759" t="str">
            <v/>
          </cell>
          <cell r="B9759">
            <v>0</v>
          </cell>
        </row>
        <row r="9760">
          <cell r="A9760" t="str">
            <v/>
          </cell>
          <cell r="B9760">
            <v>0</v>
          </cell>
        </row>
        <row r="9761">
          <cell r="A9761" t="str">
            <v/>
          </cell>
          <cell r="B9761">
            <v>0</v>
          </cell>
        </row>
        <row r="9762">
          <cell r="A9762" t="str">
            <v/>
          </cell>
          <cell r="B9762">
            <v>0</v>
          </cell>
        </row>
        <row r="9763">
          <cell r="A9763" t="str">
            <v/>
          </cell>
          <cell r="B9763">
            <v>0</v>
          </cell>
        </row>
        <row r="9764">
          <cell r="A9764" t="str">
            <v/>
          </cell>
          <cell r="B9764">
            <v>0</v>
          </cell>
        </row>
        <row r="9765">
          <cell r="A9765" t="str">
            <v/>
          </cell>
          <cell r="B9765">
            <v>0</v>
          </cell>
        </row>
        <row r="9766">
          <cell r="A9766" t="str">
            <v/>
          </cell>
          <cell r="B9766">
            <v>0</v>
          </cell>
        </row>
        <row r="9767">
          <cell r="A9767" t="str">
            <v/>
          </cell>
          <cell r="B9767">
            <v>0</v>
          </cell>
        </row>
        <row r="9768">
          <cell r="A9768" t="str">
            <v/>
          </cell>
          <cell r="B9768">
            <v>0</v>
          </cell>
        </row>
        <row r="9769">
          <cell r="A9769" t="str">
            <v/>
          </cell>
          <cell r="B9769">
            <v>0</v>
          </cell>
        </row>
        <row r="9770">
          <cell r="A9770" t="str">
            <v/>
          </cell>
          <cell r="B9770">
            <v>0</v>
          </cell>
        </row>
        <row r="9771">
          <cell r="A9771" t="str">
            <v/>
          </cell>
          <cell r="B9771">
            <v>0</v>
          </cell>
        </row>
        <row r="9772">
          <cell r="A9772" t="str">
            <v/>
          </cell>
          <cell r="B9772">
            <v>0</v>
          </cell>
        </row>
        <row r="9773">
          <cell r="A9773" t="str">
            <v/>
          </cell>
          <cell r="B9773">
            <v>0</v>
          </cell>
        </row>
        <row r="9774">
          <cell r="A9774" t="str">
            <v/>
          </cell>
          <cell r="B9774">
            <v>0</v>
          </cell>
        </row>
        <row r="9775">
          <cell r="A9775" t="str">
            <v/>
          </cell>
          <cell r="B9775">
            <v>0</v>
          </cell>
        </row>
        <row r="9776">
          <cell r="A9776" t="str">
            <v/>
          </cell>
          <cell r="B9776">
            <v>0</v>
          </cell>
        </row>
        <row r="9777">
          <cell r="A9777" t="str">
            <v/>
          </cell>
          <cell r="B9777">
            <v>0</v>
          </cell>
        </row>
        <row r="9778">
          <cell r="A9778" t="str">
            <v/>
          </cell>
          <cell r="B9778">
            <v>0</v>
          </cell>
        </row>
        <row r="9779">
          <cell r="A9779" t="str">
            <v/>
          </cell>
          <cell r="B9779">
            <v>0</v>
          </cell>
        </row>
        <row r="9780">
          <cell r="A9780" t="str">
            <v/>
          </cell>
          <cell r="B9780">
            <v>0</v>
          </cell>
        </row>
        <row r="9781">
          <cell r="A9781" t="str">
            <v/>
          </cell>
          <cell r="B9781">
            <v>0</v>
          </cell>
        </row>
        <row r="9782">
          <cell r="A9782" t="str">
            <v/>
          </cell>
          <cell r="B9782">
            <v>0</v>
          </cell>
        </row>
        <row r="9783">
          <cell r="A9783" t="str">
            <v/>
          </cell>
          <cell r="B9783">
            <v>0</v>
          </cell>
        </row>
        <row r="9784">
          <cell r="A9784" t="str">
            <v/>
          </cell>
          <cell r="B9784">
            <v>0</v>
          </cell>
        </row>
        <row r="9785">
          <cell r="A9785" t="str">
            <v/>
          </cell>
          <cell r="B9785">
            <v>0</v>
          </cell>
        </row>
        <row r="9786">
          <cell r="A9786" t="str">
            <v/>
          </cell>
          <cell r="B9786">
            <v>0</v>
          </cell>
        </row>
        <row r="9787">
          <cell r="A9787" t="str">
            <v/>
          </cell>
          <cell r="B9787">
            <v>0</v>
          </cell>
        </row>
        <row r="9788">
          <cell r="A9788" t="str">
            <v/>
          </cell>
          <cell r="B9788">
            <v>0</v>
          </cell>
        </row>
        <row r="9789">
          <cell r="A9789" t="str">
            <v/>
          </cell>
          <cell r="B9789">
            <v>0</v>
          </cell>
        </row>
        <row r="9790">
          <cell r="A9790" t="str">
            <v/>
          </cell>
          <cell r="B9790">
            <v>0</v>
          </cell>
        </row>
        <row r="9791">
          <cell r="A9791" t="str">
            <v/>
          </cell>
          <cell r="B9791">
            <v>0</v>
          </cell>
        </row>
        <row r="9792">
          <cell r="A9792" t="str">
            <v/>
          </cell>
          <cell r="B9792">
            <v>0</v>
          </cell>
        </row>
        <row r="9793">
          <cell r="A9793" t="str">
            <v/>
          </cell>
          <cell r="B9793">
            <v>0</v>
          </cell>
        </row>
        <row r="9794">
          <cell r="A9794" t="str">
            <v/>
          </cell>
          <cell r="B9794">
            <v>0</v>
          </cell>
        </row>
        <row r="9795">
          <cell r="A9795" t="str">
            <v/>
          </cell>
          <cell r="B9795">
            <v>0</v>
          </cell>
        </row>
        <row r="9796">
          <cell r="A9796" t="str">
            <v/>
          </cell>
          <cell r="B9796">
            <v>0</v>
          </cell>
        </row>
        <row r="9797">
          <cell r="A9797" t="str">
            <v/>
          </cell>
          <cell r="B9797">
            <v>0</v>
          </cell>
        </row>
        <row r="9798">
          <cell r="A9798" t="str">
            <v/>
          </cell>
          <cell r="B9798">
            <v>0</v>
          </cell>
        </row>
        <row r="9799">
          <cell r="A9799" t="str">
            <v/>
          </cell>
          <cell r="B9799">
            <v>0</v>
          </cell>
        </row>
        <row r="9800">
          <cell r="A9800" t="str">
            <v/>
          </cell>
          <cell r="B9800">
            <v>0</v>
          </cell>
        </row>
        <row r="9801">
          <cell r="A9801" t="str">
            <v/>
          </cell>
          <cell r="B9801">
            <v>0</v>
          </cell>
        </row>
        <row r="9802">
          <cell r="A9802" t="str">
            <v/>
          </cell>
          <cell r="B9802">
            <v>0</v>
          </cell>
        </row>
        <row r="9803">
          <cell r="A9803" t="str">
            <v/>
          </cell>
          <cell r="B9803">
            <v>0</v>
          </cell>
        </row>
        <row r="9804">
          <cell r="A9804" t="str">
            <v/>
          </cell>
          <cell r="B9804">
            <v>0</v>
          </cell>
        </row>
        <row r="9805">
          <cell r="A9805" t="str">
            <v/>
          </cell>
          <cell r="B9805">
            <v>0</v>
          </cell>
        </row>
        <row r="9806">
          <cell r="A9806" t="str">
            <v/>
          </cell>
          <cell r="B9806">
            <v>0</v>
          </cell>
        </row>
        <row r="9807">
          <cell r="A9807" t="str">
            <v/>
          </cell>
          <cell r="B9807">
            <v>0</v>
          </cell>
        </row>
        <row r="9808">
          <cell r="A9808" t="str">
            <v/>
          </cell>
          <cell r="B9808">
            <v>0</v>
          </cell>
        </row>
        <row r="9809">
          <cell r="A9809" t="str">
            <v/>
          </cell>
          <cell r="B9809">
            <v>0</v>
          </cell>
        </row>
        <row r="9810">
          <cell r="A9810" t="str">
            <v/>
          </cell>
          <cell r="B9810">
            <v>0</v>
          </cell>
        </row>
        <row r="9811">
          <cell r="A9811" t="str">
            <v/>
          </cell>
          <cell r="B9811">
            <v>0</v>
          </cell>
        </row>
        <row r="9812">
          <cell r="A9812" t="str">
            <v/>
          </cell>
          <cell r="B9812">
            <v>0</v>
          </cell>
        </row>
        <row r="9813">
          <cell r="A9813" t="str">
            <v/>
          </cell>
          <cell r="B9813">
            <v>0</v>
          </cell>
        </row>
        <row r="9814">
          <cell r="A9814" t="str">
            <v/>
          </cell>
          <cell r="B9814">
            <v>0</v>
          </cell>
        </row>
        <row r="9815">
          <cell r="A9815" t="str">
            <v/>
          </cell>
          <cell r="B9815">
            <v>0</v>
          </cell>
        </row>
        <row r="9816">
          <cell r="A9816" t="str">
            <v/>
          </cell>
          <cell r="B9816">
            <v>0</v>
          </cell>
        </row>
        <row r="9817">
          <cell r="A9817" t="str">
            <v/>
          </cell>
          <cell r="B9817">
            <v>0</v>
          </cell>
        </row>
        <row r="9818">
          <cell r="A9818" t="str">
            <v/>
          </cell>
          <cell r="B9818">
            <v>0</v>
          </cell>
        </row>
        <row r="9819">
          <cell r="A9819" t="str">
            <v/>
          </cell>
          <cell r="B9819">
            <v>0</v>
          </cell>
        </row>
        <row r="9820">
          <cell r="A9820" t="str">
            <v/>
          </cell>
          <cell r="B9820">
            <v>0</v>
          </cell>
        </row>
        <row r="9821">
          <cell r="A9821" t="str">
            <v/>
          </cell>
          <cell r="B9821">
            <v>0</v>
          </cell>
        </row>
        <row r="9822">
          <cell r="A9822" t="str">
            <v/>
          </cell>
          <cell r="B9822">
            <v>0</v>
          </cell>
        </row>
        <row r="9823">
          <cell r="A9823" t="str">
            <v/>
          </cell>
          <cell r="B9823">
            <v>0</v>
          </cell>
        </row>
        <row r="9824">
          <cell r="A9824" t="str">
            <v/>
          </cell>
          <cell r="B9824">
            <v>0</v>
          </cell>
        </row>
        <row r="9825">
          <cell r="A9825" t="str">
            <v/>
          </cell>
          <cell r="B9825">
            <v>0</v>
          </cell>
        </row>
        <row r="9826">
          <cell r="A9826" t="str">
            <v/>
          </cell>
          <cell r="B9826">
            <v>0</v>
          </cell>
        </row>
        <row r="9827">
          <cell r="A9827" t="str">
            <v/>
          </cell>
          <cell r="B9827">
            <v>0</v>
          </cell>
        </row>
        <row r="9828">
          <cell r="A9828" t="str">
            <v/>
          </cell>
          <cell r="B9828">
            <v>0</v>
          </cell>
        </row>
        <row r="9829">
          <cell r="A9829" t="str">
            <v/>
          </cell>
          <cell r="B9829">
            <v>0</v>
          </cell>
        </row>
        <row r="9830">
          <cell r="A9830" t="str">
            <v/>
          </cell>
          <cell r="B9830">
            <v>0</v>
          </cell>
        </row>
        <row r="9831">
          <cell r="A9831" t="str">
            <v/>
          </cell>
          <cell r="B9831">
            <v>0</v>
          </cell>
        </row>
        <row r="9832">
          <cell r="A9832" t="str">
            <v/>
          </cell>
          <cell r="B9832">
            <v>0</v>
          </cell>
        </row>
        <row r="9833">
          <cell r="A9833" t="str">
            <v/>
          </cell>
          <cell r="B9833">
            <v>0</v>
          </cell>
        </row>
        <row r="9834">
          <cell r="A9834" t="str">
            <v/>
          </cell>
          <cell r="B9834">
            <v>0</v>
          </cell>
        </row>
        <row r="9835">
          <cell r="A9835" t="str">
            <v/>
          </cell>
          <cell r="B9835">
            <v>0</v>
          </cell>
        </row>
        <row r="9836">
          <cell r="A9836" t="str">
            <v/>
          </cell>
          <cell r="B9836">
            <v>0</v>
          </cell>
        </row>
        <row r="9837">
          <cell r="A9837" t="str">
            <v/>
          </cell>
          <cell r="B9837">
            <v>0</v>
          </cell>
        </row>
        <row r="9838">
          <cell r="A9838" t="str">
            <v/>
          </cell>
          <cell r="B9838">
            <v>0</v>
          </cell>
        </row>
        <row r="9839">
          <cell r="A9839" t="str">
            <v/>
          </cell>
          <cell r="B9839">
            <v>0</v>
          </cell>
        </row>
        <row r="9840">
          <cell r="A9840" t="str">
            <v/>
          </cell>
          <cell r="B9840">
            <v>0</v>
          </cell>
        </row>
        <row r="9841">
          <cell r="A9841" t="str">
            <v/>
          </cell>
          <cell r="B9841">
            <v>0</v>
          </cell>
        </row>
        <row r="9842">
          <cell r="A9842" t="str">
            <v/>
          </cell>
          <cell r="B9842">
            <v>0</v>
          </cell>
        </row>
        <row r="9843">
          <cell r="A9843" t="str">
            <v/>
          </cell>
          <cell r="B9843">
            <v>0</v>
          </cell>
        </row>
        <row r="9844">
          <cell r="A9844" t="str">
            <v/>
          </cell>
          <cell r="B9844">
            <v>0</v>
          </cell>
        </row>
        <row r="9845">
          <cell r="A9845" t="str">
            <v/>
          </cell>
          <cell r="B9845">
            <v>0</v>
          </cell>
        </row>
        <row r="9846">
          <cell r="A9846" t="str">
            <v/>
          </cell>
          <cell r="B9846">
            <v>0</v>
          </cell>
        </row>
        <row r="9847">
          <cell r="A9847" t="str">
            <v/>
          </cell>
          <cell r="B9847">
            <v>0</v>
          </cell>
        </row>
        <row r="9848">
          <cell r="A9848" t="str">
            <v/>
          </cell>
          <cell r="B9848">
            <v>0</v>
          </cell>
        </row>
        <row r="9849">
          <cell r="A9849" t="str">
            <v/>
          </cell>
          <cell r="B9849">
            <v>0</v>
          </cell>
        </row>
        <row r="9850">
          <cell r="A9850" t="str">
            <v/>
          </cell>
          <cell r="B9850">
            <v>0</v>
          </cell>
        </row>
        <row r="9851">
          <cell r="A9851" t="str">
            <v/>
          </cell>
          <cell r="B9851">
            <v>0</v>
          </cell>
        </row>
        <row r="9852">
          <cell r="A9852" t="str">
            <v/>
          </cell>
          <cell r="B9852">
            <v>0</v>
          </cell>
        </row>
        <row r="9853">
          <cell r="A9853" t="str">
            <v/>
          </cell>
          <cell r="B9853">
            <v>0</v>
          </cell>
        </row>
        <row r="9854">
          <cell r="A9854" t="str">
            <v/>
          </cell>
          <cell r="B9854">
            <v>0</v>
          </cell>
        </row>
        <row r="9855">
          <cell r="A9855" t="str">
            <v/>
          </cell>
          <cell r="B9855">
            <v>0</v>
          </cell>
        </row>
        <row r="9856">
          <cell r="A9856" t="str">
            <v/>
          </cell>
          <cell r="B9856">
            <v>0</v>
          </cell>
        </row>
        <row r="9857">
          <cell r="A9857" t="str">
            <v/>
          </cell>
          <cell r="B9857">
            <v>0</v>
          </cell>
        </row>
        <row r="9858">
          <cell r="A9858" t="str">
            <v/>
          </cell>
          <cell r="B9858">
            <v>0</v>
          </cell>
        </row>
        <row r="9859">
          <cell r="A9859" t="str">
            <v/>
          </cell>
          <cell r="B9859">
            <v>0</v>
          </cell>
        </row>
        <row r="9860">
          <cell r="A9860" t="str">
            <v/>
          </cell>
          <cell r="B9860">
            <v>0</v>
          </cell>
        </row>
        <row r="9861">
          <cell r="A9861" t="str">
            <v/>
          </cell>
          <cell r="B9861">
            <v>0</v>
          </cell>
        </row>
        <row r="9862">
          <cell r="A9862" t="str">
            <v/>
          </cell>
          <cell r="B9862">
            <v>0</v>
          </cell>
        </row>
        <row r="9863">
          <cell r="A9863" t="str">
            <v/>
          </cell>
          <cell r="B9863">
            <v>0</v>
          </cell>
        </row>
        <row r="9864">
          <cell r="A9864" t="str">
            <v/>
          </cell>
          <cell r="B9864">
            <v>0</v>
          </cell>
        </row>
        <row r="9865">
          <cell r="A9865" t="str">
            <v/>
          </cell>
          <cell r="B9865">
            <v>0</v>
          </cell>
        </row>
        <row r="9866">
          <cell r="A9866" t="str">
            <v/>
          </cell>
          <cell r="B9866">
            <v>0</v>
          </cell>
        </row>
        <row r="9867">
          <cell r="A9867" t="str">
            <v/>
          </cell>
          <cell r="B9867">
            <v>0</v>
          </cell>
        </row>
        <row r="9868">
          <cell r="A9868" t="str">
            <v/>
          </cell>
          <cell r="B9868">
            <v>0</v>
          </cell>
        </row>
        <row r="9869">
          <cell r="A9869" t="str">
            <v/>
          </cell>
          <cell r="B9869">
            <v>0</v>
          </cell>
        </row>
        <row r="9870">
          <cell r="A9870" t="str">
            <v/>
          </cell>
          <cell r="B9870">
            <v>0</v>
          </cell>
        </row>
        <row r="9871">
          <cell r="A9871" t="str">
            <v/>
          </cell>
          <cell r="B9871">
            <v>0</v>
          </cell>
        </row>
        <row r="9872">
          <cell r="A9872" t="str">
            <v/>
          </cell>
          <cell r="B9872">
            <v>0</v>
          </cell>
        </row>
        <row r="9873">
          <cell r="A9873" t="str">
            <v/>
          </cell>
          <cell r="B9873">
            <v>0</v>
          </cell>
        </row>
        <row r="9874">
          <cell r="A9874" t="str">
            <v/>
          </cell>
          <cell r="B9874">
            <v>0</v>
          </cell>
        </row>
        <row r="9875">
          <cell r="A9875" t="str">
            <v/>
          </cell>
          <cell r="B9875">
            <v>0</v>
          </cell>
        </row>
        <row r="9876">
          <cell r="A9876" t="str">
            <v/>
          </cell>
          <cell r="B9876">
            <v>0</v>
          </cell>
        </row>
        <row r="9877">
          <cell r="A9877" t="str">
            <v/>
          </cell>
          <cell r="B9877">
            <v>0</v>
          </cell>
        </row>
        <row r="9878">
          <cell r="A9878" t="str">
            <v/>
          </cell>
          <cell r="B9878">
            <v>0</v>
          </cell>
        </row>
        <row r="9879">
          <cell r="A9879" t="str">
            <v/>
          </cell>
          <cell r="B9879">
            <v>0</v>
          </cell>
        </row>
        <row r="9880">
          <cell r="A9880" t="str">
            <v/>
          </cell>
          <cell r="B9880">
            <v>0</v>
          </cell>
        </row>
        <row r="9881">
          <cell r="A9881" t="str">
            <v/>
          </cell>
          <cell r="B9881">
            <v>0</v>
          </cell>
        </row>
        <row r="9882">
          <cell r="A9882" t="str">
            <v/>
          </cell>
          <cell r="B9882">
            <v>0</v>
          </cell>
        </row>
        <row r="9883">
          <cell r="A9883" t="str">
            <v/>
          </cell>
          <cell r="B9883">
            <v>0</v>
          </cell>
        </row>
        <row r="9884">
          <cell r="A9884" t="str">
            <v/>
          </cell>
          <cell r="B9884">
            <v>0</v>
          </cell>
        </row>
        <row r="9885">
          <cell r="A9885" t="str">
            <v/>
          </cell>
          <cell r="B9885">
            <v>0</v>
          </cell>
        </row>
        <row r="9886">
          <cell r="A9886" t="str">
            <v/>
          </cell>
          <cell r="B9886">
            <v>0</v>
          </cell>
        </row>
        <row r="9887">
          <cell r="A9887" t="str">
            <v/>
          </cell>
          <cell r="B9887">
            <v>0</v>
          </cell>
        </row>
        <row r="9888">
          <cell r="A9888" t="str">
            <v/>
          </cell>
          <cell r="B9888">
            <v>0</v>
          </cell>
        </row>
        <row r="9889">
          <cell r="A9889" t="str">
            <v/>
          </cell>
          <cell r="B9889">
            <v>0</v>
          </cell>
        </row>
        <row r="9890">
          <cell r="A9890" t="str">
            <v/>
          </cell>
          <cell r="B9890">
            <v>0</v>
          </cell>
        </row>
        <row r="9891">
          <cell r="A9891" t="str">
            <v/>
          </cell>
          <cell r="B9891">
            <v>0</v>
          </cell>
        </row>
        <row r="9892">
          <cell r="A9892" t="str">
            <v/>
          </cell>
          <cell r="B9892">
            <v>0</v>
          </cell>
        </row>
        <row r="9893">
          <cell r="A9893" t="str">
            <v/>
          </cell>
          <cell r="B9893">
            <v>0</v>
          </cell>
        </row>
        <row r="9894">
          <cell r="A9894" t="str">
            <v/>
          </cell>
          <cell r="B9894">
            <v>0</v>
          </cell>
        </row>
        <row r="9895">
          <cell r="A9895" t="str">
            <v/>
          </cell>
          <cell r="B9895">
            <v>0</v>
          </cell>
        </row>
        <row r="9896">
          <cell r="A9896" t="str">
            <v/>
          </cell>
          <cell r="B9896">
            <v>0</v>
          </cell>
        </row>
        <row r="9897">
          <cell r="A9897" t="str">
            <v/>
          </cell>
          <cell r="B9897">
            <v>0</v>
          </cell>
        </row>
        <row r="9898">
          <cell r="A9898" t="str">
            <v/>
          </cell>
          <cell r="B9898">
            <v>0</v>
          </cell>
        </row>
        <row r="9899">
          <cell r="A9899" t="str">
            <v/>
          </cell>
          <cell r="B9899">
            <v>0</v>
          </cell>
        </row>
        <row r="9900">
          <cell r="A9900" t="str">
            <v/>
          </cell>
          <cell r="B9900">
            <v>0</v>
          </cell>
        </row>
        <row r="9901">
          <cell r="A9901" t="str">
            <v/>
          </cell>
          <cell r="B9901">
            <v>0</v>
          </cell>
        </row>
        <row r="9902">
          <cell r="A9902" t="str">
            <v/>
          </cell>
          <cell r="B9902">
            <v>0</v>
          </cell>
        </row>
        <row r="9903">
          <cell r="A9903" t="str">
            <v/>
          </cell>
          <cell r="B9903">
            <v>0</v>
          </cell>
        </row>
        <row r="9904">
          <cell r="A9904" t="str">
            <v/>
          </cell>
          <cell r="B9904">
            <v>0</v>
          </cell>
        </row>
        <row r="9905">
          <cell r="A9905" t="str">
            <v/>
          </cell>
          <cell r="B9905">
            <v>0</v>
          </cell>
        </row>
        <row r="9906">
          <cell r="A9906" t="str">
            <v/>
          </cell>
          <cell r="B9906">
            <v>0</v>
          </cell>
        </row>
        <row r="9907">
          <cell r="A9907" t="str">
            <v/>
          </cell>
          <cell r="B9907">
            <v>0</v>
          </cell>
        </row>
        <row r="9908">
          <cell r="A9908" t="str">
            <v/>
          </cell>
          <cell r="B9908">
            <v>0</v>
          </cell>
        </row>
        <row r="9909">
          <cell r="A9909" t="str">
            <v/>
          </cell>
          <cell r="B9909">
            <v>0</v>
          </cell>
        </row>
        <row r="9910">
          <cell r="A9910" t="str">
            <v/>
          </cell>
          <cell r="B9910">
            <v>0</v>
          </cell>
        </row>
        <row r="9911">
          <cell r="A9911" t="str">
            <v/>
          </cell>
          <cell r="B9911">
            <v>0</v>
          </cell>
        </row>
        <row r="9912">
          <cell r="A9912" t="str">
            <v/>
          </cell>
          <cell r="B9912">
            <v>0</v>
          </cell>
        </row>
        <row r="9913">
          <cell r="A9913" t="str">
            <v/>
          </cell>
          <cell r="B9913">
            <v>0</v>
          </cell>
        </row>
        <row r="9914">
          <cell r="A9914" t="str">
            <v/>
          </cell>
          <cell r="B9914">
            <v>0</v>
          </cell>
        </row>
        <row r="9915">
          <cell r="A9915" t="str">
            <v/>
          </cell>
          <cell r="B9915">
            <v>0</v>
          </cell>
        </row>
        <row r="9916">
          <cell r="A9916" t="str">
            <v/>
          </cell>
          <cell r="B9916">
            <v>0</v>
          </cell>
        </row>
        <row r="9917">
          <cell r="A9917" t="str">
            <v/>
          </cell>
          <cell r="B9917">
            <v>0</v>
          </cell>
        </row>
        <row r="9918">
          <cell r="A9918" t="str">
            <v/>
          </cell>
          <cell r="B9918">
            <v>0</v>
          </cell>
        </row>
        <row r="9919">
          <cell r="A9919" t="str">
            <v/>
          </cell>
          <cell r="B9919">
            <v>0</v>
          </cell>
        </row>
        <row r="9920">
          <cell r="A9920" t="str">
            <v/>
          </cell>
          <cell r="B9920">
            <v>0</v>
          </cell>
        </row>
        <row r="9921">
          <cell r="A9921" t="str">
            <v/>
          </cell>
          <cell r="B9921">
            <v>0</v>
          </cell>
        </row>
        <row r="9922">
          <cell r="A9922" t="str">
            <v/>
          </cell>
          <cell r="B9922">
            <v>0</v>
          </cell>
        </row>
        <row r="9923">
          <cell r="A9923" t="str">
            <v/>
          </cell>
          <cell r="B9923">
            <v>0</v>
          </cell>
        </row>
        <row r="9924">
          <cell r="A9924" t="str">
            <v/>
          </cell>
          <cell r="B9924">
            <v>0</v>
          </cell>
        </row>
        <row r="9925">
          <cell r="A9925" t="str">
            <v/>
          </cell>
          <cell r="B9925">
            <v>0</v>
          </cell>
        </row>
        <row r="9926">
          <cell r="A9926" t="str">
            <v/>
          </cell>
          <cell r="B9926">
            <v>0</v>
          </cell>
        </row>
        <row r="9927">
          <cell r="A9927" t="str">
            <v/>
          </cell>
          <cell r="B9927">
            <v>0</v>
          </cell>
        </row>
        <row r="9928">
          <cell r="A9928" t="str">
            <v/>
          </cell>
          <cell r="B9928">
            <v>0</v>
          </cell>
        </row>
        <row r="9929">
          <cell r="A9929" t="str">
            <v/>
          </cell>
          <cell r="B9929">
            <v>0</v>
          </cell>
        </row>
        <row r="9930">
          <cell r="A9930" t="str">
            <v/>
          </cell>
          <cell r="B9930">
            <v>0</v>
          </cell>
        </row>
        <row r="9931">
          <cell r="A9931" t="str">
            <v/>
          </cell>
          <cell r="B9931">
            <v>0</v>
          </cell>
        </row>
        <row r="9932">
          <cell r="A9932" t="str">
            <v/>
          </cell>
          <cell r="B9932">
            <v>0</v>
          </cell>
        </row>
        <row r="9933">
          <cell r="A9933" t="str">
            <v/>
          </cell>
          <cell r="B9933">
            <v>0</v>
          </cell>
        </row>
        <row r="9934">
          <cell r="A9934" t="str">
            <v/>
          </cell>
          <cell r="B9934">
            <v>0</v>
          </cell>
        </row>
        <row r="9935">
          <cell r="A9935" t="str">
            <v/>
          </cell>
          <cell r="B9935">
            <v>0</v>
          </cell>
        </row>
        <row r="9936">
          <cell r="A9936" t="str">
            <v/>
          </cell>
          <cell r="B9936">
            <v>0</v>
          </cell>
        </row>
        <row r="9937">
          <cell r="A9937" t="str">
            <v/>
          </cell>
          <cell r="B9937">
            <v>0</v>
          </cell>
        </row>
        <row r="9938">
          <cell r="A9938" t="str">
            <v/>
          </cell>
          <cell r="B9938">
            <v>0</v>
          </cell>
        </row>
        <row r="9939">
          <cell r="A9939" t="str">
            <v/>
          </cell>
          <cell r="B9939">
            <v>0</v>
          </cell>
        </row>
        <row r="9940">
          <cell r="A9940" t="str">
            <v/>
          </cell>
          <cell r="B9940">
            <v>0</v>
          </cell>
        </row>
        <row r="9941">
          <cell r="A9941" t="str">
            <v/>
          </cell>
          <cell r="B9941">
            <v>0</v>
          </cell>
        </row>
        <row r="9942">
          <cell r="A9942" t="str">
            <v/>
          </cell>
          <cell r="B9942">
            <v>0</v>
          </cell>
        </row>
        <row r="9943">
          <cell r="A9943" t="str">
            <v/>
          </cell>
          <cell r="B9943">
            <v>0</v>
          </cell>
        </row>
        <row r="9944">
          <cell r="A9944" t="str">
            <v/>
          </cell>
          <cell r="B9944">
            <v>0</v>
          </cell>
        </row>
        <row r="9945">
          <cell r="A9945" t="str">
            <v/>
          </cell>
          <cell r="B9945">
            <v>0</v>
          </cell>
        </row>
        <row r="9946">
          <cell r="A9946" t="str">
            <v/>
          </cell>
          <cell r="B9946">
            <v>0</v>
          </cell>
        </row>
        <row r="9947">
          <cell r="A9947" t="str">
            <v/>
          </cell>
          <cell r="B9947">
            <v>0</v>
          </cell>
        </row>
        <row r="9948">
          <cell r="A9948" t="str">
            <v/>
          </cell>
          <cell r="B9948">
            <v>0</v>
          </cell>
        </row>
        <row r="9949">
          <cell r="A9949" t="str">
            <v/>
          </cell>
          <cell r="B9949">
            <v>0</v>
          </cell>
        </row>
        <row r="9950">
          <cell r="A9950" t="str">
            <v/>
          </cell>
          <cell r="B9950">
            <v>0</v>
          </cell>
        </row>
        <row r="9951">
          <cell r="A9951" t="str">
            <v/>
          </cell>
          <cell r="B9951">
            <v>0</v>
          </cell>
        </row>
        <row r="9952">
          <cell r="A9952" t="str">
            <v/>
          </cell>
          <cell r="B9952">
            <v>0</v>
          </cell>
        </row>
        <row r="9953">
          <cell r="A9953" t="str">
            <v/>
          </cell>
          <cell r="B9953">
            <v>0</v>
          </cell>
        </row>
        <row r="9954">
          <cell r="A9954" t="str">
            <v/>
          </cell>
          <cell r="B9954">
            <v>0</v>
          </cell>
        </row>
        <row r="9955">
          <cell r="A9955" t="str">
            <v/>
          </cell>
          <cell r="B9955">
            <v>0</v>
          </cell>
        </row>
        <row r="9956">
          <cell r="A9956" t="str">
            <v/>
          </cell>
          <cell r="B9956">
            <v>0</v>
          </cell>
        </row>
        <row r="9957">
          <cell r="A9957" t="str">
            <v/>
          </cell>
          <cell r="B9957">
            <v>0</v>
          </cell>
        </row>
        <row r="9958">
          <cell r="A9958" t="str">
            <v/>
          </cell>
          <cell r="B9958">
            <v>0</v>
          </cell>
        </row>
        <row r="9959">
          <cell r="A9959" t="str">
            <v/>
          </cell>
          <cell r="B9959">
            <v>0</v>
          </cell>
        </row>
        <row r="9960">
          <cell r="A9960" t="str">
            <v/>
          </cell>
          <cell r="B9960">
            <v>0</v>
          </cell>
        </row>
        <row r="9961">
          <cell r="A9961" t="str">
            <v/>
          </cell>
          <cell r="B9961">
            <v>0</v>
          </cell>
        </row>
        <row r="9962">
          <cell r="A9962" t="str">
            <v/>
          </cell>
          <cell r="B9962">
            <v>0</v>
          </cell>
        </row>
        <row r="9963">
          <cell r="A9963" t="str">
            <v/>
          </cell>
          <cell r="B9963">
            <v>0</v>
          </cell>
        </row>
        <row r="9964">
          <cell r="A9964" t="str">
            <v/>
          </cell>
          <cell r="B9964">
            <v>0</v>
          </cell>
        </row>
        <row r="9965">
          <cell r="A9965" t="str">
            <v/>
          </cell>
          <cell r="B9965">
            <v>0</v>
          </cell>
        </row>
        <row r="9966">
          <cell r="A9966" t="str">
            <v/>
          </cell>
          <cell r="B9966">
            <v>0</v>
          </cell>
        </row>
        <row r="9967">
          <cell r="A9967" t="str">
            <v/>
          </cell>
          <cell r="B9967">
            <v>0</v>
          </cell>
        </row>
        <row r="9968">
          <cell r="A9968" t="str">
            <v/>
          </cell>
          <cell r="B9968">
            <v>0</v>
          </cell>
        </row>
        <row r="9969">
          <cell r="A9969" t="str">
            <v/>
          </cell>
          <cell r="B9969">
            <v>0</v>
          </cell>
        </row>
        <row r="9970">
          <cell r="A9970" t="str">
            <v/>
          </cell>
          <cell r="B9970">
            <v>0</v>
          </cell>
        </row>
        <row r="9971">
          <cell r="A9971" t="str">
            <v/>
          </cell>
          <cell r="B9971">
            <v>0</v>
          </cell>
        </row>
        <row r="9972">
          <cell r="A9972" t="str">
            <v/>
          </cell>
          <cell r="B9972">
            <v>0</v>
          </cell>
        </row>
        <row r="9973">
          <cell r="A9973" t="str">
            <v/>
          </cell>
          <cell r="B9973">
            <v>0</v>
          </cell>
        </row>
        <row r="9974">
          <cell r="A9974" t="str">
            <v/>
          </cell>
          <cell r="B9974">
            <v>0</v>
          </cell>
        </row>
        <row r="9975">
          <cell r="A9975" t="str">
            <v/>
          </cell>
          <cell r="B9975">
            <v>0</v>
          </cell>
        </row>
        <row r="9976">
          <cell r="A9976" t="str">
            <v/>
          </cell>
          <cell r="B9976">
            <v>0</v>
          </cell>
        </row>
        <row r="9977">
          <cell r="A9977" t="str">
            <v/>
          </cell>
          <cell r="B9977">
            <v>0</v>
          </cell>
        </row>
        <row r="9978">
          <cell r="A9978" t="str">
            <v/>
          </cell>
          <cell r="B9978">
            <v>0</v>
          </cell>
        </row>
        <row r="9979">
          <cell r="A9979" t="str">
            <v/>
          </cell>
          <cell r="B9979">
            <v>0</v>
          </cell>
        </row>
        <row r="9980">
          <cell r="A9980" t="str">
            <v/>
          </cell>
          <cell r="B9980">
            <v>0</v>
          </cell>
        </row>
        <row r="9981">
          <cell r="A9981" t="str">
            <v/>
          </cell>
          <cell r="B9981">
            <v>0</v>
          </cell>
        </row>
        <row r="9982">
          <cell r="A9982" t="str">
            <v/>
          </cell>
          <cell r="B9982">
            <v>0</v>
          </cell>
        </row>
        <row r="9983">
          <cell r="A9983" t="str">
            <v/>
          </cell>
          <cell r="B9983">
            <v>0</v>
          </cell>
        </row>
        <row r="9984">
          <cell r="A9984" t="str">
            <v/>
          </cell>
          <cell r="B9984">
            <v>0</v>
          </cell>
        </row>
        <row r="9985">
          <cell r="A9985" t="str">
            <v/>
          </cell>
          <cell r="B9985">
            <v>0</v>
          </cell>
        </row>
        <row r="9986">
          <cell r="A9986" t="str">
            <v/>
          </cell>
          <cell r="B9986">
            <v>0</v>
          </cell>
        </row>
        <row r="9987">
          <cell r="A9987" t="str">
            <v/>
          </cell>
          <cell r="B9987">
            <v>0</v>
          </cell>
        </row>
        <row r="9988">
          <cell r="A9988" t="str">
            <v/>
          </cell>
          <cell r="B9988">
            <v>0</v>
          </cell>
        </row>
        <row r="9989">
          <cell r="A9989" t="str">
            <v/>
          </cell>
          <cell r="B9989">
            <v>0</v>
          </cell>
        </row>
        <row r="9990">
          <cell r="A9990" t="str">
            <v/>
          </cell>
          <cell r="B9990">
            <v>0</v>
          </cell>
        </row>
        <row r="9991">
          <cell r="A9991" t="str">
            <v/>
          </cell>
          <cell r="B9991">
            <v>0</v>
          </cell>
        </row>
        <row r="9992">
          <cell r="A9992" t="str">
            <v/>
          </cell>
          <cell r="B9992">
            <v>0</v>
          </cell>
        </row>
        <row r="9993">
          <cell r="A9993" t="str">
            <v/>
          </cell>
          <cell r="B9993">
            <v>0</v>
          </cell>
        </row>
        <row r="9994">
          <cell r="A9994" t="str">
            <v/>
          </cell>
          <cell r="B9994">
            <v>0</v>
          </cell>
        </row>
        <row r="9995">
          <cell r="A9995" t="str">
            <v/>
          </cell>
          <cell r="B9995">
            <v>0</v>
          </cell>
        </row>
        <row r="9996">
          <cell r="A9996" t="str">
            <v/>
          </cell>
          <cell r="B9996">
            <v>0</v>
          </cell>
        </row>
        <row r="9997">
          <cell r="A9997" t="str">
            <v/>
          </cell>
          <cell r="B9997">
            <v>0</v>
          </cell>
        </row>
        <row r="9998">
          <cell r="A9998" t="str">
            <v/>
          </cell>
          <cell r="B9998">
            <v>0</v>
          </cell>
        </row>
        <row r="9999">
          <cell r="A9999" t="str">
            <v/>
          </cell>
          <cell r="B9999">
            <v>0</v>
          </cell>
        </row>
        <row r="10000">
          <cell r="A10000" t="str">
            <v/>
          </cell>
          <cell r="B10000">
            <v>0</v>
          </cell>
        </row>
        <row r="10001">
          <cell r="A10001" t="str">
            <v/>
          </cell>
          <cell r="B10001">
            <v>0</v>
          </cell>
        </row>
        <row r="10002">
          <cell r="A10002" t="str">
            <v/>
          </cell>
          <cell r="B10002">
            <v>0</v>
          </cell>
        </row>
        <row r="10003">
          <cell r="A10003" t="str">
            <v/>
          </cell>
          <cell r="B10003">
            <v>0</v>
          </cell>
        </row>
        <row r="10004">
          <cell r="A10004" t="str">
            <v/>
          </cell>
          <cell r="B10004">
            <v>0</v>
          </cell>
        </row>
        <row r="10005">
          <cell r="A10005" t="str">
            <v/>
          </cell>
          <cell r="B10005">
            <v>0</v>
          </cell>
        </row>
        <row r="10006">
          <cell r="A10006" t="str">
            <v/>
          </cell>
          <cell r="B10006">
            <v>0</v>
          </cell>
        </row>
        <row r="10007">
          <cell r="A10007" t="str">
            <v/>
          </cell>
          <cell r="B10007">
            <v>0</v>
          </cell>
        </row>
        <row r="10008">
          <cell r="A10008" t="str">
            <v/>
          </cell>
          <cell r="B10008">
            <v>0</v>
          </cell>
        </row>
        <row r="10009">
          <cell r="A10009" t="str">
            <v/>
          </cell>
          <cell r="B10009">
            <v>0</v>
          </cell>
        </row>
        <row r="10010">
          <cell r="A10010" t="str">
            <v/>
          </cell>
          <cell r="B10010">
            <v>0</v>
          </cell>
        </row>
        <row r="10011">
          <cell r="A10011" t="str">
            <v/>
          </cell>
          <cell r="B10011">
            <v>0</v>
          </cell>
        </row>
        <row r="10012">
          <cell r="A10012" t="str">
            <v/>
          </cell>
          <cell r="B10012">
            <v>0</v>
          </cell>
        </row>
        <row r="10013">
          <cell r="A10013" t="str">
            <v/>
          </cell>
          <cell r="B10013">
            <v>0</v>
          </cell>
        </row>
        <row r="10014">
          <cell r="A10014" t="str">
            <v/>
          </cell>
          <cell r="B10014">
            <v>0</v>
          </cell>
        </row>
        <row r="10015">
          <cell r="A10015" t="str">
            <v/>
          </cell>
          <cell r="B10015">
            <v>0</v>
          </cell>
        </row>
        <row r="10016">
          <cell r="A10016" t="str">
            <v/>
          </cell>
          <cell r="B10016">
            <v>0</v>
          </cell>
        </row>
        <row r="10017">
          <cell r="A10017" t="str">
            <v/>
          </cell>
          <cell r="B10017">
            <v>0</v>
          </cell>
        </row>
        <row r="10018">
          <cell r="A10018" t="str">
            <v/>
          </cell>
          <cell r="B10018">
            <v>0</v>
          </cell>
        </row>
        <row r="10019">
          <cell r="A10019" t="str">
            <v/>
          </cell>
          <cell r="B10019">
            <v>0</v>
          </cell>
        </row>
        <row r="10020">
          <cell r="A10020" t="str">
            <v/>
          </cell>
          <cell r="B10020">
            <v>0</v>
          </cell>
        </row>
        <row r="10021">
          <cell r="A10021" t="str">
            <v/>
          </cell>
          <cell r="B10021">
            <v>0</v>
          </cell>
        </row>
        <row r="10022">
          <cell r="A10022" t="str">
            <v/>
          </cell>
          <cell r="B10022">
            <v>0</v>
          </cell>
        </row>
        <row r="10023">
          <cell r="A10023" t="str">
            <v/>
          </cell>
          <cell r="B10023">
            <v>0</v>
          </cell>
        </row>
        <row r="10024">
          <cell r="A10024" t="str">
            <v/>
          </cell>
          <cell r="B10024">
            <v>0</v>
          </cell>
        </row>
        <row r="10025">
          <cell r="A10025" t="str">
            <v/>
          </cell>
          <cell r="B10025">
            <v>0</v>
          </cell>
        </row>
        <row r="10026">
          <cell r="A10026" t="str">
            <v/>
          </cell>
          <cell r="B10026">
            <v>0</v>
          </cell>
        </row>
        <row r="10027">
          <cell r="A10027" t="str">
            <v/>
          </cell>
          <cell r="B10027">
            <v>0</v>
          </cell>
        </row>
        <row r="10028">
          <cell r="A10028" t="str">
            <v/>
          </cell>
          <cell r="B10028">
            <v>0</v>
          </cell>
        </row>
        <row r="10029">
          <cell r="A10029" t="str">
            <v/>
          </cell>
          <cell r="B10029">
            <v>0</v>
          </cell>
        </row>
        <row r="10030">
          <cell r="A10030" t="str">
            <v/>
          </cell>
          <cell r="B10030">
            <v>0</v>
          </cell>
        </row>
        <row r="10031">
          <cell r="A10031" t="str">
            <v/>
          </cell>
          <cell r="B10031">
            <v>0</v>
          </cell>
        </row>
        <row r="10032">
          <cell r="A10032" t="str">
            <v/>
          </cell>
          <cell r="B10032">
            <v>0</v>
          </cell>
        </row>
        <row r="10033">
          <cell r="A10033" t="str">
            <v/>
          </cell>
          <cell r="B10033">
            <v>0</v>
          </cell>
        </row>
        <row r="10034">
          <cell r="A10034" t="str">
            <v/>
          </cell>
          <cell r="B10034">
            <v>0</v>
          </cell>
        </row>
        <row r="10035">
          <cell r="A10035" t="str">
            <v/>
          </cell>
          <cell r="B10035">
            <v>0</v>
          </cell>
        </row>
        <row r="10036">
          <cell r="A10036" t="str">
            <v/>
          </cell>
          <cell r="B10036">
            <v>0</v>
          </cell>
        </row>
        <row r="10037">
          <cell r="A10037" t="str">
            <v/>
          </cell>
          <cell r="B10037">
            <v>0</v>
          </cell>
        </row>
        <row r="10038">
          <cell r="A10038" t="str">
            <v/>
          </cell>
          <cell r="B10038">
            <v>0</v>
          </cell>
        </row>
        <row r="10039">
          <cell r="A10039" t="str">
            <v/>
          </cell>
          <cell r="B10039">
            <v>0</v>
          </cell>
        </row>
        <row r="10040">
          <cell r="A10040" t="str">
            <v/>
          </cell>
          <cell r="B10040">
            <v>0</v>
          </cell>
        </row>
        <row r="10041">
          <cell r="A10041" t="str">
            <v/>
          </cell>
          <cell r="B10041">
            <v>0</v>
          </cell>
        </row>
        <row r="10042">
          <cell r="A10042" t="str">
            <v/>
          </cell>
          <cell r="B10042">
            <v>0</v>
          </cell>
        </row>
        <row r="10043">
          <cell r="A10043" t="str">
            <v/>
          </cell>
          <cell r="B10043">
            <v>0</v>
          </cell>
        </row>
        <row r="10044">
          <cell r="A10044" t="str">
            <v/>
          </cell>
          <cell r="B10044">
            <v>0</v>
          </cell>
        </row>
        <row r="10045">
          <cell r="A10045" t="str">
            <v/>
          </cell>
          <cell r="B10045">
            <v>0</v>
          </cell>
        </row>
        <row r="10046">
          <cell r="A10046" t="str">
            <v/>
          </cell>
          <cell r="B10046">
            <v>0</v>
          </cell>
        </row>
        <row r="10047">
          <cell r="A10047" t="str">
            <v/>
          </cell>
          <cell r="B10047">
            <v>0</v>
          </cell>
        </row>
        <row r="10048">
          <cell r="A10048" t="str">
            <v/>
          </cell>
          <cell r="B10048">
            <v>0</v>
          </cell>
        </row>
        <row r="10049">
          <cell r="A10049" t="str">
            <v/>
          </cell>
          <cell r="B10049">
            <v>0</v>
          </cell>
        </row>
        <row r="10050">
          <cell r="A10050" t="str">
            <v/>
          </cell>
          <cell r="B10050">
            <v>0</v>
          </cell>
        </row>
        <row r="10051">
          <cell r="A10051" t="str">
            <v/>
          </cell>
          <cell r="B10051">
            <v>0</v>
          </cell>
        </row>
        <row r="10052">
          <cell r="A10052" t="str">
            <v/>
          </cell>
          <cell r="B10052">
            <v>0</v>
          </cell>
        </row>
        <row r="10053">
          <cell r="A10053" t="str">
            <v/>
          </cell>
          <cell r="B10053">
            <v>0</v>
          </cell>
        </row>
        <row r="10054">
          <cell r="A10054" t="str">
            <v/>
          </cell>
          <cell r="B10054">
            <v>0</v>
          </cell>
        </row>
        <row r="10055">
          <cell r="A10055" t="str">
            <v/>
          </cell>
          <cell r="B10055">
            <v>0</v>
          </cell>
        </row>
        <row r="10056">
          <cell r="A10056" t="str">
            <v/>
          </cell>
          <cell r="B10056">
            <v>0</v>
          </cell>
        </row>
        <row r="10057">
          <cell r="A10057" t="str">
            <v/>
          </cell>
          <cell r="B10057">
            <v>0</v>
          </cell>
        </row>
        <row r="10058">
          <cell r="A10058" t="str">
            <v/>
          </cell>
          <cell r="B10058">
            <v>0</v>
          </cell>
        </row>
        <row r="10059">
          <cell r="A10059" t="str">
            <v/>
          </cell>
          <cell r="B10059">
            <v>0</v>
          </cell>
        </row>
        <row r="10060">
          <cell r="A10060" t="str">
            <v/>
          </cell>
          <cell r="B10060">
            <v>0</v>
          </cell>
        </row>
        <row r="10061">
          <cell r="A10061" t="str">
            <v/>
          </cell>
          <cell r="B10061">
            <v>0</v>
          </cell>
        </row>
        <row r="10062">
          <cell r="A10062" t="str">
            <v/>
          </cell>
          <cell r="B10062">
            <v>0</v>
          </cell>
        </row>
        <row r="10063">
          <cell r="A10063" t="str">
            <v/>
          </cell>
          <cell r="B10063">
            <v>0</v>
          </cell>
        </row>
        <row r="10064">
          <cell r="A10064" t="str">
            <v/>
          </cell>
          <cell r="B10064">
            <v>0</v>
          </cell>
        </row>
        <row r="10065">
          <cell r="A10065" t="str">
            <v/>
          </cell>
          <cell r="B10065">
            <v>0</v>
          </cell>
        </row>
        <row r="10066">
          <cell r="A10066" t="str">
            <v/>
          </cell>
          <cell r="B10066">
            <v>0</v>
          </cell>
        </row>
        <row r="10067">
          <cell r="A10067" t="str">
            <v/>
          </cell>
          <cell r="B10067">
            <v>0</v>
          </cell>
        </row>
        <row r="10068">
          <cell r="A10068" t="str">
            <v/>
          </cell>
          <cell r="B10068">
            <v>0</v>
          </cell>
        </row>
        <row r="10069">
          <cell r="A10069" t="str">
            <v/>
          </cell>
          <cell r="B10069">
            <v>0</v>
          </cell>
        </row>
        <row r="10070">
          <cell r="A10070" t="str">
            <v/>
          </cell>
          <cell r="B10070">
            <v>0</v>
          </cell>
        </row>
        <row r="10071">
          <cell r="A10071" t="str">
            <v/>
          </cell>
          <cell r="B10071">
            <v>0</v>
          </cell>
        </row>
        <row r="10072">
          <cell r="A10072" t="str">
            <v/>
          </cell>
          <cell r="B10072">
            <v>0</v>
          </cell>
        </row>
        <row r="10073">
          <cell r="A10073" t="str">
            <v/>
          </cell>
          <cell r="B10073">
            <v>0</v>
          </cell>
        </row>
        <row r="10074">
          <cell r="A10074" t="str">
            <v/>
          </cell>
          <cell r="B10074">
            <v>0</v>
          </cell>
        </row>
        <row r="10075">
          <cell r="A10075" t="str">
            <v/>
          </cell>
          <cell r="B10075">
            <v>0</v>
          </cell>
        </row>
        <row r="10076">
          <cell r="A10076" t="str">
            <v/>
          </cell>
          <cell r="B10076">
            <v>0</v>
          </cell>
        </row>
        <row r="10077">
          <cell r="A10077" t="str">
            <v/>
          </cell>
          <cell r="B10077">
            <v>0</v>
          </cell>
        </row>
        <row r="10078">
          <cell r="A10078" t="str">
            <v/>
          </cell>
          <cell r="B10078">
            <v>0</v>
          </cell>
        </row>
        <row r="10079">
          <cell r="A10079" t="str">
            <v/>
          </cell>
          <cell r="B10079">
            <v>0</v>
          </cell>
        </row>
        <row r="10080">
          <cell r="A10080" t="str">
            <v/>
          </cell>
          <cell r="B10080">
            <v>0</v>
          </cell>
        </row>
        <row r="10081">
          <cell r="A10081" t="str">
            <v/>
          </cell>
          <cell r="B10081">
            <v>0</v>
          </cell>
        </row>
        <row r="10082">
          <cell r="A10082" t="str">
            <v/>
          </cell>
          <cell r="B10082">
            <v>0</v>
          </cell>
        </row>
        <row r="10083">
          <cell r="A10083" t="str">
            <v/>
          </cell>
          <cell r="B10083">
            <v>0</v>
          </cell>
        </row>
        <row r="10084">
          <cell r="A10084" t="str">
            <v/>
          </cell>
          <cell r="B10084">
            <v>0</v>
          </cell>
        </row>
        <row r="10085">
          <cell r="A10085" t="str">
            <v/>
          </cell>
          <cell r="B10085">
            <v>0</v>
          </cell>
        </row>
        <row r="10086">
          <cell r="A10086" t="str">
            <v/>
          </cell>
          <cell r="B10086">
            <v>0</v>
          </cell>
        </row>
        <row r="10087">
          <cell r="A10087" t="str">
            <v/>
          </cell>
          <cell r="B10087">
            <v>0</v>
          </cell>
        </row>
        <row r="10088">
          <cell r="A10088" t="str">
            <v/>
          </cell>
          <cell r="B10088">
            <v>0</v>
          </cell>
        </row>
        <row r="10089">
          <cell r="A10089" t="str">
            <v/>
          </cell>
          <cell r="B10089">
            <v>0</v>
          </cell>
        </row>
        <row r="10090">
          <cell r="A10090" t="str">
            <v/>
          </cell>
          <cell r="B10090">
            <v>0</v>
          </cell>
        </row>
        <row r="10091">
          <cell r="A10091" t="str">
            <v/>
          </cell>
          <cell r="B10091">
            <v>0</v>
          </cell>
        </row>
        <row r="10092">
          <cell r="A10092" t="str">
            <v/>
          </cell>
          <cell r="B10092">
            <v>0</v>
          </cell>
        </row>
        <row r="10093">
          <cell r="A10093" t="str">
            <v/>
          </cell>
          <cell r="B10093">
            <v>0</v>
          </cell>
        </row>
        <row r="10094">
          <cell r="A10094" t="str">
            <v/>
          </cell>
          <cell r="B10094">
            <v>0</v>
          </cell>
        </row>
        <row r="10095">
          <cell r="A10095" t="str">
            <v/>
          </cell>
          <cell r="B10095">
            <v>0</v>
          </cell>
        </row>
        <row r="10096">
          <cell r="A10096" t="str">
            <v/>
          </cell>
          <cell r="B10096">
            <v>0</v>
          </cell>
        </row>
        <row r="10097">
          <cell r="A10097" t="str">
            <v/>
          </cell>
          <cell r="B10097">
            <v>0</v>
          </cell>
        </row>
        <row r="10098">
          <cell r="A10098" t="str">
            <v/>
          </cell>
          <cell r="B10098">
            <v>0</v>
          </cell>
        </row>
        <row r="10099">
          <cell r="A10099" t="str">
            <v/>
          </cell>
          <cell r="B10099">
            <v>0</v>
          </cell>
        </row>
        <row r="10100">
          <cell r="A10100" t="str">
            <v/>
          </cell>
          <cell r="B10100">
            <v>0</v>
          </cell>
        </row>
        <row r="10101">
          <cell r="A10101" t="str">
            <v/>
          </cell>
          <cell r="B10101">
            <v>0</v>
          </cell>
        </row>
        <row r="10102">
          <cell r="A10102" t="str">
            <v/>
          </cell>
          <cell r="B10102">
            <v>0</v>
          </cell>
        </row>
        <row r="10103">
          <cell r="A10103" t="str">
            <v/>
          </cell>
          <cell r="B10103">
            <v>0</v>
          </cell>
        </row>
        <row r="10104">
          <cell r="A10104" t="str">
            <v/>
          </cell>
          <cell r="B10104">
            <v>0</v>
          </cell>
        </row>
        <row r="10105">
          <cell r="A10105" t="str">
            <v/>
          </cell>
          <cell r="B10105">
            <v>0</v>
          </cell>
        </row>
        <row r="10106">
          <cell r="A10106" t="str">
            <v/>
          </cell>
          <cell r="B10106">
            <v>0</v>
          </cell>
        </row>
        <row r="10107">
          <cell r="A10107" t="str">
            <v/>
          </cell>
          <cell r="B10107">
            <v>0</v>
          </cell>
        </row>
        <row r="10108">
          <cell r="A10108" t="str">
            <v/>
          </cell>
          <cell r="B10108">
            <v>0</v>
          </cell>
        </row>
        <row r="10109">
          <cell r="A10109" t="str">
            <v/>
          </cell>
          <cell r="B10109">
            <v>0</v>
          </cell>
        </row>
        <row r="10110">
          <cell r="A10110" t="str">
            <v/>
          </cell>
          <cell r="B10110">
            <v>0</v>
          </cell>
        </row>
        <row r="10111">
          <cell r="A10111" t="str">
            <v/>
          </cell>
          <cell r="B10111">
            <v>0</v>
          </cell>
        </row>
        <row r="10112">
          <cell r="A10112" t="str">
            <v/>
          </cell>
          <cell r="B10112">
            <v>0</v>
          </cell>
        </row>
        <row r="10113">
          <cell r="A10113" t="str">
            <v/>
          </cell>
          <cell r="B10113">
            <v>0</v>
          </cell>
        </row>
        <row r="10114">
          <cell r="A10114" t="str">
            <v/>
          </cell>
          <cell r="B10114">
            <v>0</v>
          </cell>
        </row>
        <row r="10115">
          <cell r="A10115" t="str">
            <v/>
          </cell>
          <cell r="B10115">
            <v>0</v>
          </cell>
        </row>
        <row r="10116">
          <cell r="A10116" t="str">
            <v/>
          </cell>
          <cell r="B10116">
            <v>0</v>
          </cell>
        </row>
        <row r="10117">
          <cell r="A10117" t="str">
            <v/>
          </cell>
          <cell r="B10117">
            <v>0</v>
          </cell>
        </row>
        <row r="10118">
          <cell r="A10118" t="str">
            <v/>
          </cell>
          <cell r="B10118">
            <v>0</v>
          </cell>
        </row>
        <row r="10119">
          <cell r="A10119" t="str">
            <v/>
          </cell>
          <cell r="B10119">
            <v>0</v>
          </cell>
        </row>
        <row r="10120">
          <cell r="A10120" t="str">
            <v/>
          </cell>
          <cell r="B10120">
            <v>0</v>
          </cell>
        </row>
        <row r="10121">
          <cell r="A10121" t="str">
            <v/>
          </cell>
          <cell r="B10121">
            <v>0</v>
          </cell>
        </row>
        <row r="10122">
          <cell r="A10122" t="str">
            <v/>
          </cell>
          <cell r="B10122">
            <v>0</v>
          </cell>
        </row>
        <row r="10123">
          <cell r="A10123" t="str">
            <v/>
          </cell>
          <cell r="B10123">
            <v>0</v>
          </cell>
        </row>
        <row r="10124">
          <cell r="A10124" t="str">
            <v/>
          </cell>
          <cell r="B10124">
            <v>0</v>
          </cell>
        </row>
        <row r="10125">
          <cell r="A10125" t="str">
            <v/>
          </cell>
          <cell r="B10125">
            <v>0</v>
          </cell>
        </row>
        <row r="10126">
          <cell r="A10126" t="str">
            <v/>
          </cell>
          <cell r="B10126">
            <v>0</v>
          </cell>
        </row>
        <row r="10127">
          <cell r="A10127" t="str">
            <v/>
          </cell>
          <cell r="B10127">
            <v>0</v>
          </cell>
        </row>
        <row r="10128">
          <cell r="A10128" t="str">
            <v/>
          </cell>
          <cell r="B10128">
            <v>0</v>
          </cell>
        </row>
        <row r="10129">
          <cell r="A10129" t="str">
            <v/>
          </cell>
          <cell r="B10129">
            <v>0</v>
          </cell>
        </row>
        <row r="10130">
          <cell r="A10130" t="str">
            <v/>
          </cell>
          <cell r="B10130">
            <v>0</v>
          </cell>
        </row>
        <row r="10131">
          <cell r="A10131" t="str">
            <v/>
          </cell>
          <cell r="B10131">
            <v>0</v>
          </cell>
        </row>
        <row r="10132">
          <cell r="A10132" t="str">
            <v/>
          </cell>
          <cell r="B10132">
            <v>0</v>
          </cell>
        </row>
        <row r="10133">
          <cell r="A10133" t="str">
            <v/>
          </cell>
          <cell r="B10133">
            <v>0</v>
          </cell>
        </row>
        <row r="10134">
          <cell r="A10134" t="str">
            <v/>
          </cell>
          <cell r="B10134">
            <v>0</v>
          </cell>
        </row>
        <row r="10135">
          <cell r="A10135" t="str">
            <v/>
          </cell>
          <cell r="B10135">
            <v>0</v>
          </cell>
        </row>
        <row r="10136">
          <cell r="A10136" t="str">
            <v/>
          </cell>
          <cell r="B10136">
            <v>0</v>
          </cell>
        </row>
        <row r="10137">
          <cell r="A10137" t="str">
            <v/>
          </cell>
          <cell r="B10137">
            <v>0</v>
          </cell>
        </row>
        <row r="10138">
          <cell r="A10138" t="str">
            <v/>
          </cell>
          <cell r="B10138">
            <v>0</v>
          </cell>
        </row>
        <row r="10139">
          <cell r="A10139" t="str">
            <v/>
          </cell>
          <cell r="B10139">
            <v>0</v>
          </cell>
        </row>
        <row r="10140">
          <cell r="A10140" t="str">
            <v/>
          </cell>
          <cell r="B10140">
            <v>0</v>
          </cell>
        </row>
        <row r="10141">
          <cell r="A10141" t="str">
            <v/>
          </cell>
          <cell r="B10141">
            <v>0</v>
          </cell>
        </row>
        <row r="10142">
          <cell r="A10142" t="str">
            <v/>
          </cell>
          <cell r="B10142">
            <v>0</v>
          </cell>
        </row>
        <row r="10143">
          <cell r="A10143" t="str">
            <v/>
          </cell>
          <cell r="B10143">
            <v>0</v>
          </cell>
        </row>
        <row r="10144">
          <cell r="A10144" t="str">
            <v/>
          </cell>
          <cell r="B10144">
            <v>0</v>
          </cell>
        </row>
        <row r="10145">
          <cell r="A10145" t="str">
            <v/>
          </cell>
          <cell r="B10145">
            <v>0</v>
          </cell>
        </row>
        <row r="10146">
          <cell r="A10146" t="str">
            <v/>
          </cell>
          <cell r="B10146">
            <v>0</v>
          </cell>
        </row>
        <row r="10147">
          <cell r="A10147" t="str">
            <v/>
          </cell>
          <cell r="B10147">
            <v>0</v>
          </cell>
        </row>
        <row r="10148">
          <cell r="A10148" t="str">
            <v/>
          </cell>
          <cell r="B10148">
            <v>0</v>
          </cell>
        </row>
        <row r="10149">
          <cell r="A10149" t="str">
            <v/>
          </cell>
          <cell r="B10149">
            <v>0</v>
          </cell>
        </row>
        <row r="10150">
          <cell r="A10150" t="str">
            <v/>
          </cell>
          <cell r="B10150">
            <v>0</v>
          </cell>
        </row>
        <row r="10151">
          <cell r="A10151" t="str">
            <v/>
          </cell>
          <cell r="B10151">
            <v>0</v>
          </cell>
        </row>
        <row r="10152">
          <cell r="A10152" t="str">
            <v/>
          </cell>
          <cell r="B10152">
            <v>0</v>
          </cell>
        </row>
        <row r="10153">
          <cell r="A10153" t="str">
            <v/>
          </cell>
          <cell r="B10153">
            <v>0</v>
          </cell>
        </row>
        <row r="10154">
          <cell r="A10154" t="str">
            <v/>
          </cell>
          <cell r="B10154">
            <v>0</v>
          </cell>
        </row>
        <row r="10155">
          <cell r="A10155" t="str">
            <v/>
          </cell>
          <cell r="B10155">
            <v>0</v>
          </cell>
        </row>
        <row r="10156">
          <cell r="A10156" t="str">
            <v/>
          </cell>
          <cell r="B10156">
            <v>0</v>
          </cell>
        </row>
        <row r="10157">
          <cell r="A10157" t="str">
            <v/>
          </cell>
          <cell r="B10157">
            <v>0</v>
          </cell>
        </row>
        <row r="10158">
          <cell r="A10158" t="str">
            <v/>
          </cell>
          <cell r="B10158">
            <v>0</v>
          </cell>
        </row>
        <row r="10159">
          <cell r="A10159" t="str">
            <v/>
          </cell>
          <cell r="B10159">
            <v>0</v>
          </cell>
        </row>
        <row r="10160">
          <cell r="A10160" t="str">
            <v/>
          </cell>
          <cell r="B10160">
            <v>0</v>
          </cell>
        </row>
        <row r="10161">
          <cell r="A10161" t="str">
            <v/>
          </cell>
          <cell r="B10161">
            <v>0</v>
          </cell>
        </row>
        <row r="10162">
          <cell r="A10162" t="str">
            <v/>
          </cell>
          <cell r="B10162">
            <v>0</v>
          </cell>
        </row>
        <row r="10163">
          <cell r="A10163" t="str">
            <v/>
          </cell>
          <cell r="B10163">
            <v>0</v>
          </cell>
        </row>
        <row r="10164">
          <cell r="A10164" t="str">
            <v/>
          </cell>
          <cell r="B10164">
            <v>0</v>
          </cell>
        </row>
        <row r="10165">
          <cell r="A10165" t="str">
            <v/>
          </cell>
          <cell r="B10165">
            <v>0</v>
          </cell>
        </row>
        <row r="10166">
          <cell r="A10166" t="str">
            <v/>
          </cell>
          <cell r="B10166">
            <v>0</v>
          </cell>
        </row>
        <row r="10167">
          <cell r="A10167" t="str">
            <v/>
          </cell>
          <cell r="B10167">
            <v>0</v>
          </cell>
        </row>
        <row r="10168">
          <cell r="A10168" t="str">
            <v/>
          </cell>
          <cell r="B10168">
            <v>0</v>
          </cell>
        </row>
        <row r="10169">
          <cell r="A10169" t="str">
            <v/>
          </cell>
          <cell r="B10169">
            <v>0</v>
          </cell>
        </row>
        <row r="10170">
          <cell r="A10170" t="str">
            <v/>
          </cell>
          <cell r="B10170">
            <v>0</v>
          </cell>
        </row>
        <row r="10171">
          <cell r="A10171" t="str">
            <v/>
          </cell>
          <cell r="B10171">
            <v>0</v>
          </cell>
        </row>
        <row r="10172">
          <cell r="A10172" t="str">
            <v/>
          </cell>
          <cell r="B10172">
            <v>0</v>
          </cell>
        </row>
        <row r="10173">
          <cell r="A10173" t="str">
            <v/>
          </cell>
          <cell r="B10173">
            <v>0</v>
          </cell>
        </row>
        <row r="10174">
          <cell r="A10174" t="str">
            <v/>
          </cell>
          <cell r="B10174">
            <v>0</v>
          </cell>
        </row>
        <row r="10175">
          <cell r="A10175" t="str">
            <v/>
          </cell>
          <cell r="B10175">
            <v>0</v>
          </cell>
        </row>
        <row r="10176">
          <cell r="A10176" t="str">
            <v/>
          </cell>
          <cell r="B10176">
            <v>0</v>
          </cell>
        </row>
        <row r="10177">
          <cell r="A10177" t="str">
            <v/>
          </cell>
          <cell r="B10177">
            <v>0</v>
          </cell>
        </row>
        <row r="10178">
          <cell r="A10178" t="str">
            <v/>
          </cell>
          <cell r="B10178">
            <v>0</v>
          </cell>
        </row>
        <row r="10179">
          <cell r="A10179" t="str">
            <v/>
          </cell>
          <cell r="B10179">
            <v>0</v>
          </cell>
        </row>
        <row r="10180">
          <cell r="A10180" t="str">
            <v/>
          </cell>
          <cell r="B10180">
            <v>0</v>
          </cell>
        </row>
        <row r="10181">
          <cell r="A10181" t="str">
            <v/>
          </cell>
          <cell r="B10181">
            <v>0</v>
          </cell>
        </row>
        <row r="10182">
          <cell r="A10182" t="str">
            <v/>
          </cell>
          <cell r="B10182">
            <v>0</v>
          </cell>
        </row>
        <row r="10183">
          <cell r="A10183" t="str">
            <v/>
          </cell>
          <cell r="B10183">
            <v>0</v>
          </cell>
        </row>
        <row r="10184">
          <cell r="A10184" t="str">
            <v/>
          </cell>
          <cell r="B10184">
            <v>0</v>
          </cell>
        </row>
        <row r="10185">
          <cell r="A10185" t="str">
            <v/>
          </cell>
          <cell r="B10185">
            <v>0</v>
          </cell>
        </row>
        <row r="10186">
          <cell r="A10186" t="str">
            <v/>
          </cell>
          <cell r="B10186">
            <v>0</v>
          </cell>
        </row>
        <row r="10187">
          <cell r="A10187" t="str">
            <v/>
          </cell>
          <cell r="B10187">
            <v>0</v>
          </cell>
        </row>
        <row r="10188">
          <cell r="A10188" t="str">
            <v/>
          </cell>
          <cell r="B10188">
            <v>0</v>
          </cell>
        </row>
        <row r="10189">
          <cell r="A10189" t="str">
            <v/>
          </cell>
          <cell r="B10189">
            <v>0</v>
          </cell>
        </row>
        <row r="10190">
          <cell r="A10190" t="str">
            <v/>
          </cell>
          <cell r="B10190">
            <v>0</v>
          </cell>
        </row>
        <row r="10191">
          <cell r="A10191" t="str">
            <v/>
          </cell>
          <cell r="B10191">
            <v>0</v>
          </cell>
        </row>
        <row r="10192">
          <cell r="A10192" t="str">
            <v/>
          </cell>
          <cell r="B10192">
            <v>0</v>
          </cell>
        </row>
        <row r="10193">
          <cell r="A10193" t="str">
            <v/>
          </cell>
          <cell r="B10193">
            <v>0</v>
          </cell>
        </row>
        <row r="10194">
          <cell r="A10194" t="str">
            <v/>
          </cell>
          <cell r="B10194">
            <v>0</v>
          </cell>
        </row>
        <row r="10195">
          <cell r="A10195" t="str">
            <v/>
          </cell>
          <cell r="B10195">
            <v>0</v>
          </cell>
        </row>
        <row r="10196">
          <cell r="A10196" t="str">
            <v/>
          </cell>
          <cell r="B10196">
            <v>0</v>
          </cell>
        </row>
        <row r="10197">
          <cell r="A10197" t="str">
            <v/>
          </cell>
          <cell r="B10197">
            <v>0</v>
          </cell>
        </row>
        <row r="10198">
          <cell r="A10198" t="str">
            <v/>
          </cell>
          <cell r="B10198">
            <v>0</v>
          </cell>
        </row>
        <row r="10199">
          <cell r="A10199" t="str">
            <v/>
          </cell>
          <cell r="B10199">
            <v>0</v>
          </cell>
        </row>
        <row r="10200">
          <cell r="A10200" t="str">
            <v/>
          </cell>
          <cell r="B10200">
            <v>0</v>
          </cell>
        </row>
        <row r="10201">
          <cell r="A10201" t="str">
            <v/>
          </cell>
          <cell r="B10201">
            <v>0</v>
          </cell>
        </row>
        <row r="10202">
          <cell r="A10202" t="str">
            <v/>
          </cell>
          <cell r="B10202">
            <v>0</v>
          </cell>
        </row>
        <row r="10203">
          <cell r="A10203" t="str">
            <v/>
          </cell>
          <cell r="B10203">
            <v>0</v>
          </cell>
        </row>
        <row r="10204">
          <cell r="A10204" t="str">
            <v/>
          </cell>
          <cell r="B10204">
            <v>0</v>
          </cell>
        </row>
        <row r="10205">
          <cell r="A10205" t="str">
            <v/>
          </cell>
          <cell r="B10205">
            <v>0</v>
          </cell>
        </row>
        <row r="10206">
          <cell r="A10206" t="str">
            <v/>
          </cell>
          <cell r="B10206">
            <v>0</v>
          </cell>
        </row>
        <row r="10207">
          <cell r="A10207" t="str">
            <v/>
          </cell>
          <cell r="B10207">
            <v>0</v>
          </cell>
        </row>
        <row r="10208">
          <cell r="A10208" t="str">
            <v/>
          </cell>
          <cell r="B10208">
            <v>0</v>
          </cell>
        </row>
        <row r="10209">
          <cell r="A10209" t="str">
            <v/>
          </cell>
          <cell r="B10209">
            <v>0</v>
          </cell>
        </row>
        <row r="10210">
          <cell r="A10210" t="str">
            <v/>
          </cell>
          <cell r="B10210">
            <v>0</v>
          </cell>
        </row>
        <row r="10211">
          <cell r="A10211" t="str">
            <v/>
          </cell>
          <cell r="B10211">
            <v>0</v>
          </cell>
        </row>
        <row r="10212">
          <cell r="A10212" t="str">
            <v/>
          </cell>
          <cell r="B10212">
            <v>0</v>
          </cell>
        </row>
        <row r="10213">
          <cell r="A10213" t="str">
            <v/>
          </cell>
          <cell r="B10213">
            <v>0</v>
          </cell>
        </row>
        <row r="10214">
          <cell r="A10214" t="str">
            <v/>
          </cell>
          <cell r="B10214">
            <v>0</v>
          </cell>
        </row>
        <row r="10215">
          <cell r="A10215" t="str">
            <v/>
          </cell>
          <cell r="B10215">
            <v>0</v>
          </cell>
        </row>
        <row r="10216">
          <cell r="A10216" t="str">
            <v/>
          </cell>
          <cell r="B10216">
            <v>0</v>
          </cell>
        </row>
        <row r="10217">
          <cell r="A10217" t="str">
            <v/>
          </cell>
          <cell r="B10217">
            <v>0</v>
          </cell>
        </row>
        <row r="10218">
          <cell r="A10218" t="str">
            <v/>
          </cell>
          <cell r="B10218">
            <v>0</v>
          </cell>
        </row>
        <row r="10219">
          <cell r="A10219" t="str">
            <v/>
          </cell>
          <cell r="B10219">
            <v>0</v>
          </cell>
        </row>
        <row r="10220">
          <cell r="A10220" t="str">
            <v/>
          </cell>
          <cell r="B10220">
            <v>0</v>
          </cell>
        </row>
        <row r="10221">
          <cell r="A10221" t="str">
            <v/>
          </cell>
          <cell r="B10221">
            <v>0</v>
          </cell>
        </row>
        <row r="10222">
          <cell r="A10222" t="str">
            <v/>
          </cell>
          <cell r="B10222">
            <v>0</v>
          </cell>
        </row>
        <row r="10223">
          <cell r="A10223" t="str">
            <v/>
          </cell>
          <cell r="B10223">
            <v>0</v>
          </cell>
        </row>
        <row r="10224">
          <cell r="A10224" t="str">
            <v/>
          </cell>
          <cell r="B10224">
            <v>0</v>
          </cell>
        </row>
        <row r="10225">
          <cell r="A10225" t="str">
            <v/>
          </cell>
          <cell r="B10225">
            <v>0</v>
          </cell>
        </row>
        <row r="10226">
          <cell r="A10226" t="str">
            <v/>
          </cell>
          <cell r="B10226">
            <v>0</v>
          </cell>
        </row>
        <row r="10227">
          <cell r="A10227" t="str">
            <v/>
          </cell>
          <cell r="B10227">
            <v>0</v>
          </cell>
        </row>
        <row r="10228">
          <cell r="A10228" t="str">
            <v/>
          </cell>
          <cell r="B10228">
            <v>0</v>
          </cell>
        </row>
        <row r="10229">
          <cell r="A10229" t="str">
            <v/>
          </cell>
          <cell r="B10229">
            <v>0</v>
          </cell>
        </row>
        <row r="10230">
          <cell r="A10230" t="str">
            <v/>
          </cell>
          <cell r="B10230">
            <v>0</v>
          </cell>
        </row>
        <row r="10231">
          <cell r="A10231" t="str">
            <v/>
          </cell>
          <cell r="B10231">
            <v>0</v>
          </cell>
        </row>
        <row r="10232">
          <cell r="A10232" t="str">
            <v/>
          </cell>
          <cell r="B10232">
            <v>0</v>
          </cell>
        </row>
        <row r="10233">
          <cell r="A10233" t="str">
            <v/>
          </cell>
          <cell r="B10233">
            <v>0</v>
          </cell>
        </row>
        <row r="10234">
          <cell r="A10234" t="str">
            <v/>
          </cell>
          <cell r="B10234">
            <v>0</v>
          </cell>
        </row>
        <row r="10235">
          <cell r="A10235" t="str">
            <v/>
          </cell>
          <cell r="B10235">
            <v>0</v>
          </cell>
        </row>
        <row r="10236">
          <cell r="A10236" t="str">
            <v/>
          </cell>
          <cell r="B10236">
            <v>0</v>
          </cell>
        </row>
        <row r="10237">
          <cell r="A10237" t="str">
            <v/>
          </cell>
          <cell r="B10237">
            <v>0</v>
          </cell>
        </row>
        <row r="10238">
          <cell r="A10238" t="str">
            <v/>
          </cell>
          <cell r="B10238">
            <v>0</v>
          </cell>
        </row>
        <row r="10239">
          <cell r="A10239" t="str">
            <v/>
          </cell>
          <cell r="B10239">
            <v>0</v>
          </cell>
        </row>
        <row r="10240">
          <cell r="A10240" t="str">
            <v/>
          </cell>
          <cell r="B10240">
            <v>0</v>
          </cell>
        </row>
        <row r="10241">
          <cell r="A10241" t="str">
            <v/>
          </cell>
          <cell r="B10241">
            <v>0</v>
          </cell>
        </row>
        <row r="10242">
          <cell r="A10242" t="str">
            <v/>
          </cell>
          <cell r="B10242">
            <v>0</v>
          </cell>
        </row>
        <row r="10243">
          <cell r="A10243" t="str">
            <v/>
          </cell>
          <cell r="B10243">
            <v>0</v>
          </cell>
        </row>
        <row r="10244">
          <cell r="A10244" t="str">
            <v/>
          </cell>
          <cell r="B10244">
            <v>0</v>
          </cell>
        </row>
        <row r="10245">
          <cell r="A10245" t="str">
            <v/>
          </cell>
          <cell r="B10245">
            <v>0</v>
          </cell>
        </row>
        <row r="10246">
          <cell r="A10246" t="str">
            <v/>
          </cell>
          <cell r="B10246">
            <v>0</v>
          </cell>
        </row>
        <row r="10247">
          <cell r="A10247" t="str">
            <v/>
          </cell>
          <cell r="B10247">
            <v>0</v>
          </cell>
        </row>
        <row r="10248">
          <cell r="A10248" t="str">
            <v/>
          </cell>
          <cell r="B10248">
            <v>0</v>
          </cell>
        </row>
        <row r="10249">
          <cell r="A10249" t="str">
            <v/>
          </cell>
          <cell r="B10249">
            <v>0</v>
          </cell>
        </row>
        <row r="10250">
          <cell r="A10250" t="str">
            <v/>
          </cell>
          <cell r="B10250">
            <v>0</v>
          </cell>
        </row>
        <row r="10251">
          <cell r="A10251" t="str">
            <v/>
          </cell>
          <cell r="B10251">
            <v>0</v>
          </cell>
        </row>
        <row r="10252">
          <cell r="A10252" t="str">
            <v/>
          </cell>
          <cell r="B10252">
            <v>0</v>
          </cell>
        </row>
        <row r="10253">
          <cell r="A10253" t="str">
            <v/>
          </cell>
          <cell r="B10253">
            <v>0</v>
          </cell>
        </row>
        <row r="10254">
          <cell r="A10254" t="str">
            <v/>
          </cell>
          <cell r="B10254">
            <v>0</v>
          </cell>
        </row>
        <row r="10255">
          <cell r="A10255" t="str">
            <v/>
          </cell>
          <cell r="B10255">
            <v>0</v>
          </cell>
        </row>
        <row r="10256">
          <cell r="A10256" t="str">
            <v/>
          </cell>
          <cell r="B10256">
            <v>0</v>
          </cell>
        </row>
        <row r="10257">
          <cell r="A10257" t="str">
            <v/>
          </cell>
          <cell r="B10257">
            <v>0</v>
          </cell>
        </row>
        <row r="10258">
          <cell r="A10258" t="str">
            <v/>
          </cell>
          <cell r="B10258">
            <v>0</v>
          </cell>
        </row>
        <row r="10259">
          <cell r="A10259" t="str">
            <v/>
          </cell>
          <cell r="B10259">
            <v>0</v>
          </cell>
        </row>
        <row r="10260">
          <cell r="A10260" t="str">
            <v/>
          </cell>
          <cell r="B10260">
            <v>0</v>
          </cell>
        </row>
        <row r="10261">
          <cell r="A10261" t="str">
            <v/>
          </cell>
          <cell r="B10261">
            <v>0</v>
          </cell>
        </row>
        <row r="10262">
          <cell r="A10262" t="str">
            <v/>
          </cell>
          <cell r="B10262">
            <v>0</v>
          </cell>
        </row>
        <row r="10263">
          <cell r="A10263" t="str">
            <v/>
          </cell>
          <cell r="B10263">
            <v>0</v>
          </cell>
        </row>
        <row r="10264">
          <cell r="A10264" t="str">
            <v/>
          </cell>
          <cell r="B10264">
            <v>0</v>
          </cell>
        </row>
        <row r="10265">
          <cell r="A10265" t="str">
            <v/>
          </cell>
          <cell r="B10265">
            <v>0</v>
          </cell>
        </row>
        <row r="10266">
          <cell r="A10266" t="str">
            <v/>
          </cell>
          <cell r="B10266">
            <v>0</v>
          </cell>
        </row>
        <row r="10267">
          <cell r="A10267" t="str">
            <v/>
          </cell>
          <cell r="B10267">
            <v>0</v>
          </cell>
        </row>
        <row r="10268">
          <cell r="A10268" t="str">
            <v/>
          </cell>
          <cell r="B10268">
            <v>0</v>
          </cell>
        </row>
        <row r="10269">
          <cell r="A10269" t="str">
            <v/>
          </cell>
          <cell r="B10269">
            <v>0</v>
          </cell>
        </row>
        <row r="10270">
          <cell r="A10270" t="str">
            <v/>
          </cell>
          <cell r="B10270">
            <v>0</v>
          </cell>
        </row>
        <row r="10271">
          <cell r="A10271" t="str">
            <v/>
          </cell>
          <cell r="B10271">
            <v>0</v>
          </cell>
        </row>
        <row r="10272">
          <cell r="A10272" t="str">
            <v/>
          </cell>
          <cell r="B10272">
            <v>0</v>
          </cell>
        </row>
        <row r="10273">
          <cell r="A10273" t="str">
            <v/>
          </cell>
          <cell r="B10273">
            <v>0</v>
          </cell>
        </row>
        <row r="10274">
          <cell r="A10274" t="str">
            <v/>
          </cell>
          <cell r="B10274">
            <v>0</v>
          </cell>
        </row>
        <row r="10275">
          <cell r="A10275" t="str">
            <v/>
          </cell>
          <cell r="B10275">
            <v>0</v>
          </cell>
        </row>
        <row r="10276">
          <cell r="A10276" t="str">
            <v/>
          </cell>
          <cell r="B10276">
            <v>0</v>
          </cell>
        </row>
        <row r="10277">
          <cell r="A10277" t="str">
            <v/>
          </cell>
          <cell r="B10277">
            <v>0</v>
          </cell>
        </row>
        <row r="10278">
          <cell r="A10278" t="str">
            <v/>
          </cell>
          <cell r="B10278">
            <v>0</v>
          </cell>
        </row>
        <row r="10279">
          <cell r="A10279" t="str">
            <v/>
          </cell>
          <cell r="B10279">
            <v>0</v>
          </cell>
        </row>
        <row r="10280">
          <cell r="A10280" t="str">
            <v/>
          </cell>
          <cell r="B10280">
            <v>0</v>
          </cell>
        </row>
        <row r="10281">
          <cell r="A10281" t="str">
            <v/>
          </cell>
          <cell r="B10281">
            <v>0</v>
          </cell>
        </row>
        <row r="10282">
          <cell r="A10282" t="str">
            <v/>
          </cell>
          <cell r="B10282">
            <v>0</v>
          </cell>
        </row>
        <row r="10283">
          <cell r="A10283" t="str">
            <v/>
          </cell>
          <cell r="B10283">
            <v>0</v>
          </cell>
        </row>
        <row r="10284">
          <cell r="A10284" t="str">
            <v/>
          </cell>
          <cell r="B10284">
            <v>0</v>
          </cell>
        </row>
        <row r="10285">
          <cell r="A10285" t="str">
            <v/>
          </cell>
          <cell r="B10285">
            <v>0</v>
          </cell>
        </row>
        <row r="10286">
          <cell r="A10286" t="str">
            <v/>
          </cell>
          <cell r="B10286">
            <v>0</v>
          </cell>
        </row>
        <row r="10287">
          <cell r="A10287" t="str">
            <v/>
          </cell>
          <cell r="B10287">
            <v>0</v>
          </cell>
        </row>
        <row r="10288">
          <cell r="A10288" t="str">
            <v/>
          </cell>
          <cell r="B10288">
            <v>0</v>
          </cell>
        </row>
        <row r="10289">
          <cell r="A10289" t="str">
            <v/>
          </cell>
          <cell r="B10289">
            <v>0</v>
          </cell>
        </row>
        <row r="10290">
          <cell r="A10290" t="str">
            <v/>
          </cell>
          <cell r="B10290">
            <v>0</v>
          </cell>
        </row>
        <row r="10291">
          <cell r="A10291" t="str">
            <v/>
          </cell>
          <cell r="B10291">
            <v>0</v>
          </cell>
        </row>
        <row r="10292">
          <cell r="A10292" t="str">
            <v/>
          </cell>
          <cell r="B10292">
            <v>0</v>
          </cell>
        </row>
        <row r="10293">
          <cell r="A10293" t="str">
            <v/>
          </cell>
          <cell r="B10293">
            <v>0</v>
          </cell>
        </row>
        <row r="10294">
          <cell r="A10294" t="str">
            <v/>
          </cell>
          <cell r="B10294">
            <v>0</v>
          </cell>
        </row>
        <row r="10295">
          <cell r="A10295" t="str">
            <v/>
          </cell>
          <cell r="B10295">
            <v>0</v>
          </cell>
        </row>
        <row r="10296">
          <cell r="A10296" t="str">
            <v/>
          </cell>
          <cell r="B10296">
            <v>0</v>
          </cell>
        </row>
        <row r="10297">
          <cell r="A10297" t="str">
            <v/>
          </cell>
          <cell r="B10297">
            <v>0</v>
          </cell>
        </row>
        <row r="10298">
          <cell r="A10298" t="str">
            <v/>
          </cell>
          <cell r="B10298">
            <v>0</v>
          </cell>
        </row>
        <row r="10299">
          <cell r="A10299" t="str">
            <v/>
          </cell>
          <cell r="B10299">
            <v>0</v>
          </cell>
        </row>
        <row r="10300">
          <cell r="A10300" t="str">
            <v/>
          </cell>
          <cell r="B10300">
            <v>0</v>
          </cell>
        </row>
        <row r="10301">
          <cell r="A10301" t="str">
            <v/>
          </cell>
          <cell r="B10301">
            <v>0</v>
          </cell>
        </row>
        <row r="10302">
          <cell r="A10302" t="str">
            <v/>
          </cell>
          <cell r="B10302">
            <v>0</v>
          </cell>
        </row>
        <row r="10303">
          <cell r="A10303" t="str">
            <v/>
          </cell>
          <cell r="B10303">
            <v>0</v>
          </cell>
        </row>
        <row r="10304">
          <cell r="A10304" t="str">
            <v/>
          </cell>
          <cell r="B10304">
            <v>0</v>
          </cell>
        </row>
        <row r="10305">
          <cell r="A10305" t="str">
            <v/>
          </cell>
          <cell r="B10305">
            <v>0</v>
          </cell>
        </row>
        <row r="10306">
          <cell r="A10306" t="str">
            <v/>
          </cell>
          <cell r="B10306">
            <v>0</v>
          </cell>
        </row>
        <row r="10307">
          <cell r="A10307" t="str">
            <v/>
          </cell>
          <cell r="B10307">
            <v>0</v>
          </cell>
        </row>
        <row r="10308">
          <cell r="A10308" t="str">
            <v/>
          </cell>
          <cell r="B10308">
            <v>0</v>
          </cell>
        </row>
        <row r="10309">
          <cell r="A10309" t="str">
            <v/>
          </cell>
          <cell r="B10309">
            <v>0</v>
          </cell>
        </row>
        <row r="10310">
          <cell r="A10310" t="str">
            <v/>
          </cell>
          <cell r="B10310">
            <v>0</v>
          </cell>
        </row>
        <row r="10311">
          <cell r="A10311" t="str">
            <v/>
          </cell>
          <cell r="B10311">
            <v>0</v>
          </cell>
        </row>
        <row r="10312">
          <cell r="A10312" t="str">
            <v/>
          </cell>
          <cell r="B10312">
            <v>0</v>
          </cell>
        </row>
        <row r="10313">
          <cell r="A10313" t="str">
            <v/>
          </cell>
          <cell r="B10313">
            <v>0</v>
          </cell>
        </row>
        <row r="10314">
          <cell r="A10314" t="str">
            <v/>
          </cell>
          <cell r="B10314">
            <v>0</v>
          </cell>
        </row>
        <row r="10315">
          <cell r="A10315" t="str">
            <v/>
          </cell>
          <cell r="B10315">
            <v>0</v>
          </cell>
        </row>
        <row r="10316">
          <cell r="A10316" t="str">
            <v/>
          </cell>
          <cell r="B10316">
            <v>0</v>
          </cell>
        </row>
        <row r="10317">
          <cell r="A10317" t="str">
            <v/>
          </cell>
          <cell r="B10317">
            <v>0</v>
          </cell>
        </row>
        <row r="10318">
          <cell r="A10318" t="str">
            <v/>
          </cell>
          <cell r="B10318">
            <v>0</v>
          </cell>
        </row>
        <row r="10319">
          <cell r="A10319" t="str">
            <v/>
          </cell>
          <cell r="B10319">
            <v>0</v>
          </cell>
        </row>
        <row r="10320">
          <cell r="A10320" t="str">
            <v/>
          </cell>
          <cell r="B10320">
            <v>0</v>
          </cell>
        </row>
        <row r="10321">
          <cell r="A10321" t="str">
            <v/>
          </cell>
          <cell r="B10321">
            <v>0</v>
          </cell>
        </row>
        <row r="10322">
          <cell r="A10322" t="str">
            <v/>
          </cell>
          <cell r="B10322">
            <v>0</v>
          </cell>
        </row>
        <row r="10323">
          <cell r="A10323" t="str">
            <v/>
          </cell>
          <cell r="B10323">
            <v>0</v>
          </cell>
        </row>
        <row r="10324">
          <cell r="A10324" t="str">
            <v/>
          </cell>
          <cell r="B10324">
            <v>0</v>
          </cell>
        </row>
        <row r="10325">
          <cell r="A10325" t="str">
            <v/>
          </cell>
          <cell r="B10325">
            <v>0</v>
          </cell>
        </row>
        <row r="10326">
          <cell r="A10326" t="str">
            <v/>
          </cell>
          <cell r="B10326">
            <v>0</v>
          </cell>
        </row>
        <row r="10327">
          <cell r="A10327" t="str">
            <v/>
          </cell>
          <cell r="B10327">
            <v>0</v>
          </cell>
        </row>
        <row r="10328">
          <cell r="A10328" t="str">
            <v/>
          </cell>
          <cell r="B10328">
            <v>0</v>
          </cell>
        </row>
        <row r="10329">
          <cell r="A10329" t="str">
            <v/>
          </cell>
          <cell r="B10329">
            <v>0</v>
          </cell>
        </row>
        <row r="10330">
          <cell r="A10330" t="str">
            <v/>
          </cell>
          <cell r="B10330">
            <v>0</v>
          </cell>
        </row>
        <row r="10331">
          <cell r="A10331" t="str">
            <v/>
          </cell>
          <cell r="B10331">
            <v>0</v>
          </cell>
        </row>
        <row r="10332">
          <cell r="A10332" t="str">
            <v/>
          </cell>
          <cell r="B10332">
            <v>0</v>
          </cell>
        </row>
        <row r="10333">
          <cell r="A10333" t="str">
            <v/>
          </cell>
          <cell r="B10333">
            <v>0</v>
          </cell>
        </row>
        <row r="10334">
          <cell r="A10334" t="str">
            <v/>
          </cell>
          <cell r="B10334">
            <v>0</v>
          </cell>
        </row>
        <row r="10335">
          <cell r="A10335" t="str">
            <v/>
          </cell>
          <cell r="B10335">
            <v>0</v>
          </cell>
        </row>
        <row r="10336">
          <cell r="A10336" t="str">
            <v/>
          </cell>
          <cell r="B10336">
            <v>0</v>
          </cell>
        </row>
        <row r="10337">
          <cell r="A10337" t="str">
            <v/>
          </cell>
          <cell r="B10337">
            <v>0</v>
          </cell>
        </row>
        <row r="10338">
          <cell r="A10338" t="str">
            <v/>
          </cell>
          <cell r="B10338">
            <v>0</v>
          </cell>
        </row>
        <row r="10339">
          <cell r="A10339" t="str">
            <v/>
          </cell>
          <cell r="B10339">
            <v>0</v>
          </cell>
        </row>
        <row r="10340">
          <cell r="A10340" t="str">
            <v/>
          </cell>
          <cell r="B10340">
            <v>0</v>
          </cell>
        </row>
        <row r="10341">
          <cell r="A10341" t="str">
            <v/>
          </cell>
          <cell r="B10341">
            <v>0</v>
          </cell>
        </row>
        <row r="10342">
          <cell r="A10342" t="str">
            <v/>
          </cell>
          <cell r="B10342">
            <v>0</v>
          </cell>
        </row>
        <row r="10343">
          <cell r="A10343" t="str">
            <v/>
          </cell>
          <cell r="B10343">
            <v>0</v>
          </cell>
        </row>
        <row r="10344">
          <cell r="A10344" t="str">
            <v/>
          </cell>
          <cell r="B10344">
            <v>0</v>
          </cell>
        </row>
        <row r="10345">
          <cell r="A10345" t="str">
            <v/>
          </cell>
          <cell r="B10345">
            <v>0</v>
          </cell>
        </row>
        <row r="10346">
          <cell r="A10346" t="str">
            <v/>
          </cell>
          <cell r="B10346">
            <v>0</v>
          </cell>
        </row>
        <row r="10347">
          <cell r="A10347" t="str">
            <v/>
          </cell>
          <cell r="B10347">
            <v>0</v>
          </cell>
        </row>
        <row r="10348">
          <cell r="A10348" t="str">
            <v/>
          </cell>
          <cell r="B10348">
            <v>0</v>
          </cell>
        </row>
        <row r="10349">
          <cell r="A10349" t="str">
            <v/>
          </cell>
          <cell r="B10349">
            <v>0</v>
          </cell>
        </row>
        <row r="10350">
          <cell r="A10350" t="str">
            <v/>
          </cell>
          <cell r="B10350">
            <v>0</v>
          </cell>
        </row>
        <row r="10351">
          <cell r="A10351" t="str">
            <v/>
          </cell>
          <cell r="B10351">
            <v>0</v>
          </cell>
        </row>
        <row r="10352">
          <cell r="A10352" t="str">
            <v/>
          </cell>
          <cell r="B10352">
            <v>0</v>
          </cell>
        </row>
        <row r="10353">
          <cell r="A10353" t="str">
            <v/>
          </cell>
          <cell r="B10353">
            <v>0</v>
          </cell>
        </row>
        <row r="10354">
          <cell r="A10354" t="str">
            <v/>
          </cell>
          <cell r="B10354">
            <v>0</v>
          </cell>
        </row>
        <row r="10355">
          <cell r="A10355" t="str">
            <v/>
          </cell>
          <cell r="B10355">
            <v>0</v>
          </cell>
        </row>
        <row r="10356">
          <cell r="A10356" t="str">
            <v/>
          </cell>
          <cell r="B10356">
            <v>0</v>
          </cell>
        </row>
        <row r="10357">
          <cell r="A10357" t="str">
            <v/>
          </cell>
          <cell r="B10357">
            <v>0</v>
          </cell>
        </row>
        <row r="10358">
          <cell r="A10358" t="str">
            <v/>
          </cell>
          <cell r="B10358">
            <v>0</v>
          </cell>
        </row>
        <row r="10359">
          <cell r="A10359" t="str">
            <v/>
          </cell>
          <cell r="B10359">
            <v>0</v>
          </cell>
        </row>
        <row r="10360">
          <cell r="A10360" t="str">
            <v/>
          </cell>
          <cell r="B10360">
            <v>0</v>
          </cell>
        </row>
        <row r="10361">
          <cell r="A10361" t="str">
            <v/>
          </cell>
          <cell r="B10361">
            <v>0</v>
          </cell>
        </row>
        <row r="10362">
          <cell r="A10362" t="str">
            <v/>
          </cell>
          <cell r="B10362">
            <v>0</v>
          </cell>
        </row>
        <row r="10363">
          <cell r="A10363" t="str">
            <v/>
          </cell>
          <cell r="B10363">
            <v>0</v>
          </cell>
        </row>
        <row r="10364">
          <cell r="A10364" t="str">
            <v/>
          </cell>
          <cell r="B10364">
            <v>0</v>
          </cell>
        </row>
        <row r="10365">
          <cell r="A10365" t="str">
            <v/>
          </cell>
          <cell r="B10365">
            <v>0</v>
          </cell>
        </row>
        <row r="10366">
          <cell r="A10366" t="str">
            <v/>
          </cell>
          <cell r="B10366">
            <v>0</v>
          </cell>
        </row>
        <row r="10367">
          <cell r="A10367" t="str">
            <v/>
          </cell>
          <cell r="B10367">
            <v>0</v>
          </cell>
        </row>
        <row r="10368">
          <cell r="A10368" t="str">
            <v/>
          </cell>
          <cell r="B10368">
            <v>0</v>
          </cell>
        </row>
        <row r="10369">
          <cell r="A10369" t="str">
            <v/>
          </cell>
          <cell r="B10369">
            <v>0</v>
          </cell>
        </row>
        <row r="10370">
          <cell r="A10370" t="str">
            <v/>
          </cell>
          <cell r="B10370">
            <v>0</v>
          </cell>
        </row>
        <row r="10371">
          <cell r="A10371" t="str">
            <v/>
          </cell>
          <cell r="B10371">
            <v>0</v>
          </cell>
        </row>
        <row r="10372">
          <cell r="A10372" t="str">
            <v/>
          </cell>
          <cell r="B10372">
            <v>0</v>
          </cell>
        </row>
        <row r="10373">
          <cell r="A10373" t="str">
            <v/>
          </cell>
          <cell r="B10373">
            <v>0</v>
          </cell>
        </row>
        <row r="10374">
          <cell r="A10374" t="str">
            <v/>
          </cell>
          <cell r="B10374">
            <v>0</v>
          </cell>
        </row>
        <row r="10375">
          <cell r="A10375" t="str">
            <v/>
          </cell>
          <cell r="B10375">
            <v>0</v>
          </cell>
        </row>
        <row r="10376">
          <cell r="A10376" t="str">
            <v/>
          </cell>
          <cell r="B10376">
            <v>0</v>
          </cell>
        </row>
        <row r="10377">
          <cell r="A10377" t="str">
            <v/>
          </cell>
          <cell r="B10377">
            <v>0</v>
          </cell>
        </row>
        <row r="10378">
          <cell r="A10378" t="str">
            <v/>
          </cell>
          <cell r="B10378">
            <v>0</v>
          </cell>
        </row>
        <row r="10379">
          <cell r="A10379" t="str">
            <v/>
          </cell>
          <cell r="B10379">
            <v>0</v>
          </cell>
        </row>
        <row r="10380">
          <cell r="A10380" t="str">
            <v/>
          </cell>
          <cell r="B10380">
            <v>0</v>
          </cell>
        </row>
        <row r="10381">
          <cell r="A10381" t="str">
            <v/>
          </cell>
          <cell r="B10381">
            <v>0</v>
          </cell>
        </row>
        <row r="10382">
          <cell r="A10382" t="str">
            <v/>
          </cell>
          <cell r="B10382">
            <v>0</v>
          </cell>
        </row>
        <row r="10383">
          <cell r="A10383" t="str">
            <v/>
          </cell>
          <cell r="B10383">
            <v>0</v>
          </cell>
        </row>
        <row r="10384">
          <cell r="A10384" t="str">
            <v/>
          </cell>
          <cell r="B10384">
            <v>0</v>
          </cell>
        </row>
        <row r="10385">
          <cell r="A10385" t="str">
            <v/>
          </cell>
          <cell r="B10385">
            <v>0</v>
          </cell>
        </row>
        <row r="10386">
          <cell r="A10386" t="str">
            <v/>
          </cell>
          <cell r="B10386">
            <v>0</v>
          </cell>
        </row>
        <row r="10387">
          <cell r="A10387" t="str">
            <v/>
          </cell>
          <cell r="B10387">
            <v>0</v>
          </cell>
        </row>
        <row r="10388">
          <cell r="A10388" t="str">
            <v/>
          </cell>
          <cell r="B10388">
            <v>0</v>
          </cell>
        </row>
        <row r="10389">
          <cell r="A10389" t="str">
            <v/>
          </cell>
          <cell r="B10389">
            <v>0</v>
          </cell>
        </row>
        <row r="10390">
          <cell r="A10390" t="str">
            <v/>
          </cell>
          <cell r="B10390">
            <v>0</v>
          </cell>
        </row>
        <row r="10391">
          <cell r="A10391" t="str">
            <v/>
          </cell>
          <cell r="B10391">
            <v>0</v>
          </cell>
        </row>
        <row r="10392">
          <cell r="A10392" t="str">
            <v/>
          </cell>
          <cell r="B10392">
            <v>0</v>
          </cell>
        </row>
        <row r="10393">
          <cell r="A10393" t="str">
            <v/>
          </cell>
          <cell r="B10393">
            <v>0</v>
          </cell>
        </row>
        <row r="10394">
          <cell r="A10394" t="str">
            <v/>
          </cell>
          <cell r="B10394">
            <v>0</v>
          </cell>
        </row>
        <row r="10395">
          <cell r="A10395" t="str">
            <v/>
          </cell>
          <cell r="B10395">
            <v>0</v>
          </cell>
        </row>
        <row r="10396">
          <cell r="A10396" t="str">
            <v/>
          </cell>
          <cell r="B10396">
            <v>0</v>
          </cell>
        </row>
        <row r="10397">
          <cell r="A10397" t="str">
            <v/>
          </cell>
          <cell r="B10397">
            <v>0</v>
          </cell>
        </row>
        <row r="10398">
          <cell r="A10398" t="str">
            <v/>
          </cell>
          <cell r="B10398">
            <v>0</v>
          </cell>
        </row>
        <row r="10399">
          <cell r="A10399" t="str">
            <v/>
          </cell>
          <cell r="B10399">
            <v>0</v>
          </cell>
        </row>
        <row r="10400">
          <cell r="A10400" t="str">
            <v/>
          </cell>
          <cell r="B10400">
            <v>0</v>
          </cell>
        </row>
        <row r="10401">
          <cell r="A10401" t="str">
            <v/>
          </cell>
          <cell r="B10401">
            <v>0</v>
          </cell>
        </row>
        <row r="10402">
          <cell r="A10402" t="str">
            <v/>
          </cell>
          <cell r="B10402">
            <v>0</v>
          </cell>
        </row>
        <row r="10403">
          <cell r="A10403" t="str">
            <v/>
          </cell>
          <cell r="B10403">
            <v>0</v>
          </cell>
        </row>
        <row r="10404">
          <cell r="A10404" t="str">
            <v/>
          </cell>
          <cell r="B10404">
            <v>0</v>
          </cell>
        </row>
        <row r="10405">
          <cell r="A10405" t="str">
            <v/>
          </cell>
          <cell r="B10405">
            <v>0</v>
          </cell>
        </row>
        <row r="10406">
          <cell r="A10406" t="str">
            <v/>
          </cell>
          <cell r="B10406">
            <v>0</v>
          </cell>
        </row>
        <row r="10407">
          <cell r="A10407" t="str">
            <v/>
          </cell>
          <cell r="B10407">
            <v>0</v>
          </cell>
        </row>
        <row r="10408">
          <cell r="A10408" t="str">
            <v/>
          </cell>
          <cell r="B10408">
            <v>0</v>
          </cell>
        </row>
        <row r="10409">
          <cell r="A10409" t="str">
            <v/>
          </cell>
          <cell r="B10409">
            <v>0</v>
          </cell>
        </row>
        <row r="10410">
          <cell r="A10410" t="str">
            <v/>
          </cell>
          <cell r="B10410">
            <v>0</v>
          </cell>
        </row>
        <row r="10411">
          <cell r="A10411" t="str">
            <v/>
          </cell>
          <cell r="B10411">
            <v>0</v>
          </cell>
        </row>
        <row r="10412">
          <cell r="A10412" t="str">
            <v/>
          </cell>
          <cell r="B10412">
            <v>0</v>
          </cell>
        </row>
        <row r="10413">
          <cell r="A10413" t="str">
            <v/>
          </cell>
          <cell r="B10413">
            <v>0</v>
          </cell>
        </row>
        <row r="10414">
          <cell r="A10414" t="str">
            <v/>
          </cell>
          <cell r="B10414">
            <v>0</v>
          </cell>
        </row>
        <row r="10415">
          <cell r="A10415" t="str">
            <v/>
          </cell>
          <cell r="B10415">
            <v>0</v>
          </cell>
        </row>
        <row r="10416">
          <cell r="A10416" t="str">
            <v/>
          </cell>
          <cell r="B10416">
            <v>0</v>
          </cell>
        </row>
        <row r="10417">
          <cell r="A10417" t="str">
            <v/>
          </cell>
          <cell r="B10417">
            <v>0</v>
          </cell>
        </row>
        <row r="10418">
          <cell r="A10418" t="str">
            <v/>
          </cell>
          <cell r="B10418">
            <v>0</v>
          </cell>
        </row>
        <row r="10419">
          <cell r="A10419" t="str">
            <v/>
          </cell>
          <cell r="B10419">
            <v>0</v>
          </cell>
        </row>
        <row r="10420">
          <cell r="A10420" t="str">
            <v/>
          </cell>
          <cell r="B10420">
            <v>0</v>
          </cell>
        </row>
        <row r="10421">
          <cell r="A10421" t="str">
            <v/>
          </cell>
          <cell r="B10421">
            <v>0</v>
          </cell>
        </row>
        <row r="10422">
          <cell r="A10422" t="str">
            <v/>
          </cell>
          <cell r="B10422">
            <v>0</v>
          </cell>
        </row>
        <row r="10423">
          <cell r="A10423" t="str">
            <v/>
          </cell>
          <cell r="B10423">
            <v>0</v>
          </cell>
        </row>
        <row r="10424">
          <cell r="A10424" t="str">
            <v/>
          </cell>
          <cell r="B10424">
            <v>0</v>
          </cell>
        </row>
        <row r="10425">
          <cell r="A10425" t="str">
            <v/>
          </cell>
          <cell r="B10425">
            <v>0</v>
          </cell>
        </row>
        <row r="10426">
          <cell r="A10426" t="str">
            <v/>
          </cell>
          <cell r="B10426">
            <v>0</v>
          </cell>
        </row>
        <row r="10427">
          <cell r="A10427" t="str">
            <v/>
          </cell>
          <cell r="B10427">
            <v>0</v>
          </cell>
        </row>
        <row r="10428">
          <cell r="A10428" t="str">
            <v/>
          </cell>
          <cell r="B10428">
            <v>0</v>
          </cell>
        </row>
        <row r="10429">
          <cell r="A10429" t="str">
            <v/>
          </cell>
          <cell r="B10429">
            <v>0</v>
          </cell>
        </row>
        <row r="10430">
          <cell r="A10430" t="str">
            <v/>
          </cell>
          <cell r="B10430">
            <v>0</v>
          </cell>
        </row>
        <row r="10431">
          <cell r="A10431" t="str">
            <v/>
          </cell>
          <cell r="B10431">
            <v>0</v>
          </cell>
        </row>
        <row r="10432">
          <cell r="A10432" t="str">
            <v/>
          </cell>
          <cell r="B10432">
            <v>0</v>
          </cell>
        </row>
        <row r="10433">
          <cell r="A10433" t="str">
            <v/>
          </cell>
          <cell r="B10433">
            <v>0</v>
          </cell>
        </row>
        <row r="10434">
          <cell r="A10434" t="str">
            <v/>
          </cell>
          <cell r="B10434">
            <v>0</v>
          </cell>
        </row>
        <row r="10435">
          <cell r="A10435" t="str">
            <v/>
          </cell>
          <cell r="B10435">
            <v>0</v>
          </cell>
        </row>
        <row r="10436">
          <cell r="A10436" t="str">
            <v/>
          </cell>
          <cell r="B10436">
            <v>0</v>
          </cell>
        </row>
        <row r="10437">
          <cell r="A10437" t="str">
            <v/>
          </cell>
          <cell r="B10437">
            <v>0</v>
          </cell>
        </row>
        <row r="10438">
          <cell r="A10438" t="str">
            <v/>
          </cell>
          <cell r="B10438">
            <v>0</v>
          </cell>
        </row>
        <row r="10439">
          <cell r="A10439" t="str">
            <v/>
          </cell>
          <cell r="B10439">
            <v>0</v>
          </cell>
        </row>
        <row r="10440">
          <cell r="A10440" t="str">
            <v/>
          </cell>
          <cell r="B10440">
            <v>0</v>
          </cell>
        </row>
        <row r="10441">
          <cell r="A10441" t="str">
            <v/>
          </cell>
          <cell r="B10441">
            <v>0</v>
          </cell>
        </row>
        <row r="10442">
          <cell r="A10442" t="str">
            <v/>
          </cell>
          <cell r="B10442">
            <v>0</v>
          </cell>
        </row>
        <row r="10443">
          <cell r="A10443" t="str">
            <v/>
          </cell>
          <cell r="B10443">
            <v>0</v>
          </cell>
        </row>
        <row r="10444">
          <cell r="A10444" t="str">
            <v/>
          </cell>
          <cell r="B10444">
            <v>0</v>
          </cell>
        </row>
        <row r="10445">
          <cell r="A10445" t="str">
            <v/>
          </cell>
          <cell r="B10445">
            <v>0</v>
          </cell>
        </row>
        <row r="10446">
          <cell r="A10446" t="str">
            <v/>
          </cell>
          <cell r="B10446">
            <v>0</v>
          </cell>
        </row>
        <row r="10447">
          <cell r="A10447" t="str">
            <v/>
          </cell>
          <cell r="B10447">
            <v>0</v>
          </cell>
        </row>
        <row r="10448">
          <cell r="A10448" t="str">
            <v/>
          </cell>
          <cell r="B10448">
            <v>0</v>
          </cell>
        </row>
        <row r="10449">
          <cell r="A10449" t="str">
            <v/>
          </cell>
          <cell r="B10449">
            <v>0</v>
          </cell>
        </row>
        <row r="10450">
          <cell r="A10450" t="str">
            <v/>
          </cell>
          <cell r="B10450">
            <v>0</v>
          </cell>
        </row>
        <row r="10451">
          <cell r="A10451" t="str">
            <v/>
          </cell>
          <cell r="B10451">
            <v>0</v>
          </cell>
        </row>
        <row r="10452">
          <cell r="A10452" t="str">
            <v/>
          </cell>
          <cell r="B10452">
            <v>0</v>
          </cell>
        </row>
        <row r="10453">
          <cell r="A10453" t="str">
            <v/>
          </cell>
          <cell r="B10453">
            <v>0</v>
          </cell>
        </row>
        <row r="10454">
          <cell r="A10454" t="str">
            <v/>
          </cell>
          <cell r="B10454">
            <v>0</v>
          </cell>
        </row>
        <row r="10455">
          <cell r="A10455" t="str">
            <v/>
          </cell>
          <cell r="B10455">
            <v>0</v>
          </cell>
        </row>
        <row r="10456">
          <cell r="A10456" t="str">
            <v/>
          </cell>
          <cell r="B10456">
            <v>0</v>
          </cell>
        </row>
        <row r="10457">
          <cell r="A10457" t="str">
            <v/>
          </cell>
          <cell r="B10457">
            <v>0</v>
          </cell>
        </row>
        <row r="10458">
          <cell r="A10458" t="str">
            <v/>
          </cell>
          <cell r="B10458">
            <v>0</v>
          </cell>
        </row>
        <row r="10459">
          <cell r="A10459" t="str">
            <v/>
          </cell>
          <cell r="B10459">
            <v>0</v>
          </cell>
        </row>
        <row r="10460">
          <cell r="A10460" t="str">
            <v/>
          </cell>
          <cell r="B10460">
            <v>0</v>
          </cell>
        </row>
        <row r="10461">
          <cell r="A10461" t="str">
            <v/>
          </cell>
          <cell r="B10461">
            <v>0</v>
          </cell>
        </row>
        <row r="10462">
          <cell r="A10462" t="str">
            <v/>
          </cell>
          <cell r="B10462">
            <v>0</v>
          </cell>
        </row>
        <row r="10463">
          <cell r="A10463" t="str">
            <v/>
          </cell>
          <cell r="B10463">
            <v>0</v>
          </cell>
        </row>
        <row r="10464">
          <cell r="A10464" t="str">
            <v/>
          </cell>
          <cell r="B10464">
            <v>0</v>
          </cell>
        </row>
        <row r="10465">
          <cell r="A10465" t="str">
            <v/>
          </cell>
          <cell r="B10465">
            <v>0</v>
          </cell>
        </row>
        <row r="10466">
          <cell r="A10466" t="str">
            <v/>
          </cell>
          <cell r="B10466">
            <v>0</v>
          </cell>
        </row>
        <row r="10467">
          <cell r="A10467" t="str">
            <v/>
          </cell>
          <cell r="B10467">
            <v>0</v>
          </cell>
        </row>
        <row r="10468">
          <cell r="A10468" t="str">
            <v/>
          </cell>
          <cell r="B10468">
            <v>0</v>
          </cell>
        </row>
        <row r="10469">
          <cell r="A10469" t="str">
            <v/>
          </cell>
          <cell r="B10469">
            <v>0</v>
          </cell>
        </row>
        <row r="10470">
          <cell r="A10470" t="str">
            <v/>
          </cell>
          <cell r="B10470">
            <v>0</v>
          </cell>
        </row>
        <row r="10471">
          <cell r="A10471" t="str">
            <v/>
          </cell>
          <cell r="B10471">
            <v>0</v>
          </cell>
        </row>
        <row r="10472">
          <cell r="A10472" t="str">
            <v/>
          </cell>
          <cell r="B10472">
            <v>0</v>
          </cell>
        </row>
        <row r="10473">
          <cell r="A10473" t="str">
            <v/>
          </cell>
          <cell r="B10473">
            <v>0</v>
          </cell>
        </row>
        <row r="10474">
          <cell r="A10474" t="str">
            <v/>
          </cell>
          <cell r="B10474">
            <v>0</v>
          </cell>
        </row>
        <row r="10475">
          <cell r="A10475" t="str">
            <v/>
          </cell>
          <cell r="B10475">
            <v>0</v>
          </cell>
        </row>
        <row r="10476">
          <cell r="A10476" t="str">
            <v/>
          </cell>
          <cell r="B10476">
            <v>0</v>
          </cell>
        </row>
        <row r="10477">
          <cell r="A10477" t="str">
            <v/>
          </cell>
          <cell r="B10477">
            <v>0</v>
          </cell>
        </row>
        <row r="10478">
          <cell r="A10478" t="str">
            <v/>
          </cell>
          <cell r="B10478">
            <v>0</v>
          </cell>
        </row>
        <row r="10479">
          <cell r="A10479" t="str">
            <v/>
          </cell>
          <cell r="B10479">
            <v>0</v>
          </cell>
        </row>
        <row r="10480">
          <cell r="A10480" t="str">
            <v/>
          </cell>
          <cell r="B10480">
            <v>0</v>
          </cell>
        </row>
        <row r="10481">
          <cell r="A10481" t="str">
            <v/>
          </cell>
          <cell r="B10481">
            <v>0</v>
          </cell>
        </row>
        <row r="10482">
          <cell r="A10482" t="str">
            <v/>
          </cell>
          <cell r="B10482">
            <v>0</v>
          </cell>
        </row>
        <row r="10483">
          <cell r="A10483" t="str">
            <v/>
          </cell>
          <cell r="B10483">
            <v>0</v>
          </cell>
        </row>
        <row r="10484">
          <cell r="A10484" t="str">
            <v/>
          </cell>
          <cell r="B10484">
            <v>0</v>
          </cell>
        </row>
        <row r="10485">
          <cell r="A10485" t="str">
            <v/>
          </cell>
          <cell r="B10485">
            <v>0</v>
          </cell>
        </row>
        <row r="10486">
          <cell r="A10486" t="str">
            <v/>
          </cell>
          <cell r="B10486">
            <v>0</v>
          </cell>
        </row>
        <row r="10487">
          <cell r="A10487" t="str">
            <v/>
          </cell>
          <cell r="B10487">
            <v>0</v>
          </cell>
        </row>
        <row r="10488">
          <cell r="A10488" t="str">
            <v/>
          </cell>
          <cell r="B10488">
            <v>0</v>
          </cell>
        </row>
        <row r="10489">
          <cell r="A10489" t="str">
            <v/>
          </cell>
          <cell r="B10489">
            <v>0</v>
          </cell>
        </row>
        <row r="10490">
          <cell r="A10490" t="str">
            <v/>
          </cell>
          <cell r="B10490">
            <v>0</v>
          </cell>
        </row>
        <row r="10491">
          <cell r="A10491" t="str">
            <v/>
          </cell>
          <cell r="B10491">
            <v>0</v>
          </cell>
        </row>
        <row r="10492">
          <cell r="A10492" t="str">
            <v/>
          </cell>
          <cell r="B10492">
            <v>0</v>
          </cell>
        </row>
        <row r="10493">
          <cell r="A10493" t="str">
            <v/>
          </cell>
          <cell r="B10493">
            <v>0</v>
          </cell>
        </row>
        <row r="10494">
          <cell r="A10494" t="str">
            <v/>
          </cell>
          <cell r="B10494">
            <v>0</v>
          </cell>
        </row>
        <row r="10495">
          <cell r="A10495" t="str">
            <v/>
          </cell>
          <cell r="B10495">
            <v>0</v>
          </cell>
        </row>
        <row r="10496">
          <cell r="A10496" t="str">
            <v/>
          </cell>
          <cell r="B10496">
            <v>0</v>
          </cell>
        </row>
        <row r="10497">
          <cell r="A10497" t="str">
            <v/>
          </cell>
          <cell r="B10497">
            <v>0</v>
          </cell>
        </row>
        <row r="10498">
          <cell r="A10498" t="str">
            <v/>
          </cell>
          <cell r="B10498">
            <v>0</v>
          </cell>
        </row>
        <row r="10499">
          <cell r="A10499" t="str">
            <v/>
          </cell>
          <cell r="B10499">
            <v>0</v>
          </cell>
        </row>
        <row r="10500">
          <cell r="A10500" t="str">
            <v/>
          </cell>
          <cell r="B10500">
            <v>0</v>
          </cell>
        </row>
        <row r="10501">
          <cell r="A10501" t="str">
            <v/>
          </cell>
          <cell r="B10501">
            <v>0</v>
          </cell>
        </row>
        <row r="10502">
          <cell r="A10502" t="str">
            <v/>
          </cell>
          <cell r="B10502">
            <v>0</v>
          </cell>
        </row>
        <row r="10503">
          <cell r="A10503" t="str">
            <v/>
          </cell>
          <cell r="B10503">
            <v>0</v>
          </cell>
        </row>
        <row r="10504">
          <cell r="A10504" t="str">
            <v/>
          </cell>
          <cell r="B10504">
            <v>0</v>
          </cell>
        </row>
        <row r="10505">
          <cell r="A10505" t="str">
            <v/>
          </cell>
          <cell r="B10505">
            <v>0</v>
          </cell>
        </row>
        <row r="10506">
          <cell r="A10506" t="str">
            <v/>
          </cell>
          <cell r="B10506">
            <v>0</v>
          </cell>
        </row>
        <row r="10507">
          <cell r="A10507" t="str">
            <v/>
          </cell>
          <cell r="B10507">
            <v>0</v>
          </cell>
        </row>
        <row r="10508">
          <cell r="A10508" t="str">
            <v/>
          </cell>
          <cell r="B10508">
            <v>0</v>
          </cell>
        </row>
        <row r="10509">
          <cell r="A10509" t="str">
            <v/>
          </cell>
          <cell r="B10509">
            <v>0</v>
          </cell>
        </row>
        <row r="10510">
          <cell r="A10510" t="str">
            <v/>
          </cell>
          <cell r="B10510">
            <v>0</v>
          </cell>
        </row>
        <row r="10511">
          <cell r="A10511" t="str">
            <v/>
          </cell>
          <cell r="B10511">
            <v>0</v>
          </cell>
        </row>
        <row r="10512">
          <cell r="A10512" t="str">
            <v/>
          </cell>
          <cell r="B10512">
            <v>0</v>
          </cell>
        </row>
        <row r="10513">
          <cell r="A10513" t="str">
            <v/>
          </cell>
          <cell r="B10513">
            <v>0</v>
          </cell>
        </row>
        <row r="10514">
          <cell r="A10514" t="str">
            <v/>
          </cell>
          <cell r="B10514">
            <v>0</v>
          </cell>
        </row>
        <row r="10515">
          <cell r="A10515" t="str">
            <v/>
          </cell>
          <cell r="B10515">
            <v>0</v>
          </cell>
        </row>
        <row r="10516">
          <cell r="A10516" t="str">
            <v/>
          </cell>
          <cell r="B10516">
            <v>0</v>
          </cell>
        </row>
        <row r="10517">
          <cell r="A10517" t="str">
            <v/>
          </cell>
          <cell r="B10517">
            <v>0</v>
          </cell>
        </row>
        <row r="10518">
          <cell r="A10518" t="str">
            <v/>
          </cell>
          <cell r="B10518">
            <v>0</v>
          </cell>
        </row>
        <row r="10519">
          <cell r="A10519" t="str">
            <v/>
          </cell>
          <cell r="B10519">
            <v>0</v>
          </cell>
        </row>
        <row r="10520">
          <cell r="A10520" t="str">
            <v/>
          </cell>
          <cell r="B10520">
            <v>0</v>
          </cell>
        </row>
        <row r="10521">
          <cell r="A10521" t="str">
            <v/>
          </cell>
          <cell r="B10521">
            <v>0</v>
          </cell>
        </row>
        <row r="10522">
          <cell r="A10522" t="str">
            <v/>
          </cell>
          <cell r="B10522">
            <v>0</v>
          </cell>
        </row>
        <row r="10523">
          <cell r="A10523" t="str">
            <v/>
          </cell>
          <cell r="B10523">
            <v>0</v>
          </cell>
        </row>
        <row r="10524">
          <cell r="A10524" t="str">
            <v/>
          </cell>
          <cell r="B10524">
            <v>0</v>
          </cell>
        </row>
        <row r="10525">
          <cell r="A10525" t="str">
            <v/>
          </cell>
          <cell r="B10525">
            <v>0</v>
          </cell>
        </row>
        <row r="10526">
          <cell r="A10526" t="str">
            <v/>
          </cell>
          <cell r="B10526">
            <v>0</v>
          </cell>
        </row>
        <row r="10527">
          <cell r="A10527" t="str">
            <v/>
          </cell>
          <cell r="B10527">
            <v>0</v>
          </cell>
        </row>
        <row r="10528">
          <cell r="A10528" t="str">
            <v/>
          </cell>
          <cell r="B10528">
            <v>0</v>
          </cell>
        </row>
        <row r="10529">
          <cell r="A10529" t="str">
            <v/>
          </cell>
          <cell r="B10529">
            <v>0</v>
          </cell>
        </row>
        <row r="10530">
          <cell r="A10530" t="str">
            <v/>
          </cell>
          <cell r="B10530">
            <v>0</v>
          </cell>
        </row>
        <row r="10531">
          <cell r="A10531" t="str">
            <v/>
          </cell>
          <cell r="B10531">
            <v>0</v>
          </cell>
        </row>
        <row r="10532">
          <cell r="A10532" t="str">
            <v/>
          </cell>
          <cell r="B10532">
            <v>0</v>
          </cell>
        </row>
        <row r="10533">
          <cell r="A10533" t="str">
            <v/>
          </cell>
          <cell r="B10533">
            <v>0</v>
          </cell>
        </row>
        <row r="10534">
          <cell r="A10534" t="str">
            <v/>
          </cell>
          <cell r="B10534">
            <v>0</v>
          </cell>
        </row>
        <row r="10535">
          <cell r="A10535" t="str">
            <v/>
          </cell>
          <cell r="B10535">
            <v>0</v>
          </cell>
        </row>
        <row r="10536">
          <cell r="A10536" t="str">
            <v/>
          </cell>
          <cell r="B10536">
            <v>0</v>
          </cell>
        </row>
        <row r="10537">
          <cell r="A10537" t="str">
            <v/>
          </cell>
          <cell r="B10537">
            <v>0</v>
          </cell>
        </row>
        <row r="10538">
          <cell r="A10538" t="str">
            <v/>
          </cell>
          <cell r="B10538">
            <v>0</v>
          </cell>
        </row>
        <row r="10539">
          <cell r="A10539" t="str">
            <v/>
          </cell>
          <cell r="B10539">
            <v>0</v>
          </cell>
        </row>
        <row r="10540">
          <cell r="A10540" t="str">
            <v/>
          </cell>
          <cell r="B10540">
            <v>0</v>
          </cell>
        </row>
        <row r="10541">
          <cell r="A10541" t="str">
            <v/>
          </cell>
          <cell r="B10541">
            <v>0</v>
          </cell>
        </row>
        <row r="10542">
          <cell r="A10542" t="str">
            <v/>
          </cell>
          <cell r="B10542">
            <v>0</v>
          </cell>
        </row>
        <row r="10543">
          <cell r="A10543" t="str">
            <v/>
          </cell>
          <cell r="B10543">
            <v>0</v>
          </cell>
        </row>
        <row r="10544">
          <cell r="A10544" t="str">
            <v/>
          </cell>
          <cell r="B10544">
            <v>0</v>
          </cell>
        </row>
        <row r="10545">
          <cell r="A10545" t="str">
            <v/>
          </cell>
          <cell r="B10545">
            <v>0</v>
          </cell>
        </row>
        <row r="10546">
          <cell r="A10546" t="str">
            <v/>
          </cell>
          <cell r="B10546">
            <v>0</v>
          </cell>
        </row>
        <row r="10547">
          <cell r="A10547" t="str">
            <v/>
          </cell>
          <cell r="B10547">
            <v>0</v>
          </cell>
        </row>
        <row r="10548">
          <cell r="A10548" t="str">
            <v/>
          </cell>
          <cell r="B10548">
            <v>0</v>
          </cell>
        </row>
        <row r="10549">
          <cell r="A10549" t="str">
            <v/>
          </cell>
          <cell r="B10549">
            <v>0</v>
          </cell>
        </row>
        <row r="10550">
          <cell r="A10550" t="str">
            <v/>
          </cell>
          <cell r="B10550">
            <v>0</v>
          </cell>
        </row>
        <row r="10551">
          <cell r="A10551" t="str">
            <v/>
          </cell>
          <cell r="B10551">
            <v>0</v>
          </cell>
        </row>
        <row r="10552">
          <cell r="A10552" t="str">
            <v/>
          </cell>
          <cell r="B10552">
            <v>0</v>
          </cell>
        </row>
        <row r="10553">
          <cell r="A10553" t="str">
            <v/>
          </cell>
          <cell r="B10553">
            <v>0</v>
          </cell>
        </row>
        <row r="10554">
          <cell r="A10554" t="str">
            <v/>
          </cell>
          <cell r="B10554">
            <v>0</v>
          </cell>
        </row>
        <row r="10555">
          <cell r="A10555" t="str">
            <v/>
          </cell>
          <cell r="B10555">
            <v>0</v>
          </cell>
        </row>
        <row r="10556">
          <cell r="A10556" t="str">
            <v/>
          </cell>
          <cell r="B10556">
            <v>0</v>
          </cell>
        </row>
        <row r="10557">
          <cell r="A10557" t="str">
            <v/>
          </cell>
          <cell r="B10557">
            <v>0</v>
          </cell>
        </row>
        <row r="10558">
          <cell r="A10558" t="str">
            <v/>
          </cell>
          <cell r="B10558">
            <v>0</v>
          </cell>
        </row>
        <row r="10559">
          <cell r="A10559" t="str">
            <v/>
          </cell>
          <cell r="B10559">
            <v>0</v>
          </cell>
        </row>
        <row r="10560">
          <cell r="A10560" t="str">
            <v/>
          </cell>
          <cell r="B10560">
            <v>0</v>
          </cell>
        </row>
        <row r="10561">
          <cell r="A10561" t="str">
            <v/>
          </cell>
          <cell r="B10561">
            <v>0</v>
          </cell>
        </row>
        <row r="10562">
          <cell r="A10562" t="str">
            <v/>
          </cell>
          <cell r="B10562">
            <v>0</v>
          </cell>
        </row>
        <row r="10563">
          <cell r="A10563" t="str">
            <v/>
          </cell>
          <cell r="B10563">
            <v>0</v>
          </cell>
        </row>
        <row r="10564">
          <cell r="A10564" t="str">
            <v/>
          </cell>
          <cell r="B10564">
            <v>0</v>
          </cell>
        </row>
        <row r="10565">
          <cell r="A10565" t="str">
            <v/>
          </cell>
          <cell r="B10565">
            <v>0</v>
          </cell>
        </row>
        <row r="10566">
          <cell r="A10566" t="str">
            <v/>
          </cell>
          <cell r="B10566">
            <v>0</v>
          </cell>
        </row>
        <row r="10567">
          <cell r="A10567" t="str">
            <v/>
          </cell>
          <cell r="B10567">
            <v>0</v>
          </cell>
        </row>
        <row r="10568">
          <cell r="A10568" t="str">
            <v/>
          </cell>
          <cell r="B10568">
            <v>0</v>
          </cell>
        </row>
        <row r="10569">
          <cell r="A10569" t="str">
            <v/>
          </cell>
          <cell r="B10569">
            <v>0</v>
          </cell>
        </row>
        <row r="10570">
          <cell r="A10570" t="str">
            <v/>
          </cell>
          <cell r="B10570">
            <v>0</v>
          </cell>
        </row>
        <row r="10571">
          <cell r="A10571" t="str">
            <v/>
          </cell>
          <cell r="B10571">
            <v>0</v>
          </cell>
        </row>
        <row r="10572">
          <cell r="A10572" t="str">
            <v/>
          </cell>
          <cell r="B10572">
            <v>0</v>
          </cell>
        </row>
        <row r="10573">
          <cell r="A10573" t="str">
            <v/>
          </cell>
          <cell r="B10573">
            <v>0</v>
          </cell>
        </row>
        <row r="10574">
          <cell r="A10574" t="str">
            <v/>
          </cell>
          <cell r="B10574">
            <v>0</v>
          </cell>
        </row>
        <row r="10575">
          <cell r="A10575" t="str">
            <v/>
          </cell>
          <cell r="B10575">
            <v>0</v>
          </cell>
        </row>
        <row r="10576">
          <cell r="A10576" t="str">
            <v/>
          </cell>
          <cell r="B10576">
            <v>0</v>
          </cell>
        </row>
        <row r="10577">
          <cell r="A10577" t="str">
            <v/>
          </cell>
          <cell r="B10577">
            <v>0</v>
          </cell>
        </row>
        <row r="10578">
          <cell r="A10578" t="str">
            <v/>
          </cell>
          <cell r="B10578">
            <v>0</v>
          </cell>
        </row>
        <row r="10579">
          <cell r="A10579" t="str">
            <v/>
          </cell>
          <cell r="B10579">
            <v>0</v>
          </cell>
        </row>
        <row r="10580">
          <cell r="A10580" t="str">
            <v/>
          </cell>
          <cell r="B10580">
            <v>0</v>
          </cell>
        </row>
        <row r="10581">
          <cell r="A10581" t="str">
            <v/>
          </cell>
          <cell r="B10581">
            <v>0</v>
          </cell>
        </row>
        <row r="10582">
          <cell r="A10582" t="str">
            <v/>
          </cell>
          <cell r="B10582">
            <v>0</v>
          </cell>
        </row>
        <row r="10583">
          <cell r="A10583" t="str">
            <v/>
          </cell>
          <cell r="B10583">
            <v>0</v>
          </cell>
        </row>
        <row r="10584">
          <cell r="A10584" t="str">
            <v/>
          </cell>
          <cell r="B10584">
            <v>0</v>
          </cell>
        </row>
        <row r="10585">
          <cell r="A10585" t="str">
            <v/>
          </cell>
          <cell r="B10585">
            <v>0</v>
          </cell>
        </row>
        <row r="10586">
          <cell r="A10586" t="str">
            <v/>
          </cell>
          <cell r="B10586">
            <v>0</v>
          </cell>
        </row>
        <row r="10587">
          <cell r="A10587" t="str">
            <v/>
          </cell>
          <cell r="B10587">
            <v>0</v>
          </cell>
        </row>
        <row r="10588">
          <cell r="A10588" t="str">
            <v/>
          </cell>
          <cell r="B10588">
            <v>0</v>
          </cell>
        </row>
        <row r="10589">
          <cell r="A10589" t="str">
            <v/>
          </cell>
          <cell r="B10589">
            <v>0</v>
          </cell>
        </row>
        <row r="10590">
          <cell r="A10590" t="str">
            <v/>
          </cell>
          <cell r="B10590">
            <v>0</v>
          </cell>
        </row>
        <row r="10591">
          <cell r="A10591" t="str">
            <v/>
          </cell>
          <cell r="B10591">
            <v>0</v>
          </cell>
        </row>
        <row r="10592">
          <cell r="A10592" t="str">
            <v/>
          </cell>
          <cell r="B10592">
            <v>0</v>
          </cell>
        </row>
        <row r="10593">
          <cell r="A10593" t="str">
            <v/>
          </cell>
          <cell r="B10593">
            <v>0</v>
          </cell>
        </row>
        <row r="10594">
          <cell r="A10594" t="str">
            <v/>
          </cell>
          <cell r="B10594">
            <v>0</v>
          </cell>
        </row>
        <row r="10595">
          <cell r="A10595" t="str">
            <v/>
          </cell>
          <cell r="B10595">
            <v>0</v>
          </cell>
        </row>
        <row r="10596">
          <cell r="A10596" t="str">
            <v/>
          </cell>
          <cell r="B10596">
            <v>0</v>
          </cell>
        </row>
        <row r="10597">
          <cell r="A10597" t="str">
            <v/>
          </cell>
          <cell r="B10597">
            <v>0</v>
          </cell>
        </row>
        <row r="10598">
          <cell r="A10598" t="str">
            <v/>
          </cell>
          <cell r="B10598">
            <v>0</v>
          </cell>
        </row>
        <row r="10599">
          <cell r="A10599" t="str">
            <v/>
          </cell>
          <cell r="B10599">
            <v>0</v>
          </cell>
        </row>
        <row r="10600">
          <cell r="A10600" t="str">
            <v/>
          </cell>
          <cell r="B10600">
            <v>0</v>
          </cell>
        </row>
        <row r="10601">
          <cell r="A10601" t="str">
            <v/>
          </cell>
          <cell r="B10601">
            <v>0</v>
          </cell>
        </row>
        <row r="10602">
          <cell r="A10602" t="str">
            <v/>
          </cell>
          <cell r="B10602">
            <v>0</v>
          </cell>
        </row>
        <row r="10603">
          <cell r="A10603" t="str">
            <v/>
          </cell>
          <cell r="B10603">
            <v>0</v>
          </cell>
        </row>
        <row r="10604">
          <cell r="A10604" t="str">
            <v/>
          </cell>
          <cell r="B10604">
            <v>0</v>
          </cell>
        </row>
        <row r="10605">
          <cell r="A10605" t="str">
            <v/>
          </cell>
          <cell r="B10605">
            <v>0</v>
          </cell>
        </row>
        <row r="10606">
          <cell r="A10606" t="str">
            <v/>
          </cell>
          <cell r="B10606">
            <v>0</v>
          </cell>
        </row>
        <row r="10607">
          <cell r="A10607" t="str">
            <v/>
          </cell>
          <cell r="B10607">
            <v>0</v>
          </cell>
        </row>
        <row r="10608">
          <cell r="A10608" t="str">
            <v/>
          </cell>
          <cell r="B10608">
            <v>0</v>
          </cell>
        </row>
        <row r="10609">
          <cell r="A10609" t="str">
            <v/>
          </cell>
          <cell r="B10609">
            <v>0</v>
          </cell>
        </row>
        <row r="10610">
          <cell r="A10610" t="str">
            <v/>
          </cell>
          <cell r="B10610">
            <v>0</v>
          </cell>
        </row>
        <row r="10611">
          <cell r="A10611" t="str">
            <v/>
          </cell>
          <cell r="B10611">
            <v>0</v>
          </cell>
        </row>
        <row r="10612">
          <cell r="A10612" t="str">
            <v/>
          </cell>
          <cell r="B10612">
            <v>0</v>
          </cell>
        </row>
        <row r="10613">
          <cell r="A10613" t="str">
            <v/>
          </cell>
          <cell r="B10613">
            <v>0</v>
          </cell>
        </row>
        <row r="10614">
          <cell r="A10614" t="str">
            <v/>
          </cell>
          <cell r="B10614">
            <v>0</v>
          </cell>
        </row>
        <row r="10615">
          <cell r="A10615" t="str">
            <v/>
          </cell>
          <cell r="B10615">
            <v>0</v>
          </cell>
        </row>
        <row r="10616">
          <cell r="A10616" t="str">
            <v/>
          </cell>
          <cell r="B10616">
            <v>0</v>
          </cell>
        </row>
        <row r="10617">
          <cell r="A10617" t="str">
            <v/>
          </cell>
          <cell r="B10617">
            <v>0</v>
          </cell>
        </row>
        <row r="10618">
          <cell r="A10618" t="str">
            <v/>
          </cell>
          <cell r="B10618">
            <v>0</v>
          </cell>
        </row>
        <row r="10619">
          <cell r="A10619" t="str">
            <v/>
          </cell>
          <cell r="B10619">
            <v>0</v>
          </cell>
        </row>
        <row r="10620">
          <cell r="A10620" t="str">
            <v/>
          </cell>
          <cell r="B10620">
            <v>0</v>
          </cell>
        </row>
        <row r="10621">
          <cell r="A10621" t="str">
            <v/>
          </cell>
          <cell r="B10621">
            <v>0</v>
          </cell>
        </row>
        <row r="10622">
          <cell r="A10622" t="str">
            <v/>
          </cell>
          <cell r="B10622">
            <v>0</v>
          </cell>
        </row>
        <row r="10623">
          <cell r="A10623" t="str">
            <v/>
          </cell>
          <cell r="B10623">
            <v>0</v>
          </cell>
        </row>
        <row r="10624">
          <cell r="A10624" t="str">
            <v/>
          </cell>
          <cell r="B10624">
            <v>0</v>
          </cell>
        </row>
        <row r="10625">
          <cell r="A10625" t="str">
            <v/>
          </cell>
          <cell r="B10625">
            <v>0</v>
          </cell>
        </row>
        <row r="10626">
          <cell r="A10626" t="str">
            <v/>
          </cell>
          <cell r="B10626">
            <v>0</v>
          </cell>
        </row>
        <row r="10627">
          <cell r="A10627" t="str">
            <v/>
          </cell>
          <cell r="B10627">
            <v>0</v>
          </cell>
        </row>
        <row r="10628">
          <cell r="A10628" t="str">
            <v/>
          </cell>
          <cell r="B10628">
            <v>0</v>
          </cell>
        </row>
        <row r="10629">
          <cell r="A10629" t="str">
            <v/>
          </cell>
          <cell r="B10629">
            <v>0</v>
          </cell>
        </row>
        <row r="10630">
          <cell r="A10630" t="str">
            <v/>
          </cell>
          <cell r="B10630">
            <v>0</v>
          </cell>
        </row>
        <row r="10631">
          <cell r="A10631" t="str">
            <v/>
          </cell>
          <cell r="B10631">
            <v>0</v>
          </cell>
        </row>
        <row r="10632">
          <cell r="A10632" t="str">
            <v/>
          </cell>
          <cell r="B10632">
            <v>0</v>
          </cell>
        </row>
        <row r="10633">
          <cell r="A10633" t="str">
            <v/>
          </cell>
          <cell r="B10633">
            <v>0</v>
          </cell>
        </row>
        <row r="10634">
          <cell r="A10634" t="str">
            <v/>
          </cell>
          <cell r="B10634">
            <v>0</v>
          </cell>
        </row>
        <row r="10635">
          <cell r="A10635" t="str">
            <v/>
          </cell>
          <cell r="B10635">
            <v>0</v>
          </cell>
        </row>
        <row r="10636">
          <cell r="A10636" t="str">
            <v/>
          </cell>
          <cell r="B10636">
            <v>0</v>
          </cell>
        </row>
        <row r="10637">
          <cell r="A10637" t="str">
            <v/>
          </cell>
          <cell r="B10637">
            <v>0</v>
          </cell>
        </row>
        <row r="10638">
          <cell r="A10638" t="str">
            <v/>
          </cell>
          <cell r="B10638">
            <v>0</v>
          </cell>
        </row>
        <row r="10639">
          <cell r="A10639" t="str">
            <v/>
          </cell>
          <cell r="B10639">
            <v>0</v>
          </cell>
        </row>
        <row r="10640">
          <cell r="A10640" t="str">
            <v/>
          </cell>
          <cell r="B10640">
            <v>0</v>
          </cell>
        </row>
        <row r="10641">
          <cell r="A10641" t="str">
            <v/>
          </cell>
          <cell r="B10641">
            <v>0</v>
          </cell>
        </row>
        <row r="10642">
          <cell r="A10642" t="str">
            <v/>
          </cell>
          <cell r="B10642">
            <v>0</v>
          </cell>
        </row>
        <row r="10643">
          <cell r="A10643" t="str">
            <v/>
          </cell>
          <cell r="B10643">
            <v>0</v>
          </cell>
        </row>
        <row r="10644">
          <cell r="A10644" t="str">
            <v/>
          </cell>
          <cell r="B10644">
            <v>0</v>
          </cell>
        </row>
        <row r="10645">
          <cell r="A10645" t="str">
            <v/>
          </cell>
          <cell r="B10645">
            <v>0</v>
          </cell>
        </row>
        <row r="10646">
          <cell r="A10646" t="str">
            <v/>
          </cell>
          <cell r="B10646">
            <v>0</v>
          </cell>
        </row>
        <row r="10647">
          <cell r="A10647" t="str">
            <v/>
          </cell>
          <cell r="B10647">
            <v>0</v>
          </cell>
        </row>
        <row r="10648">
          <cell r="A10648" t="str">
            <v/>
          </cell>
          <cell r="B10648">
            <v>0</v>
          </cell>
        </row>
        <row r="10649">
          <cell r="A10649" t="str">
            <v/>
          </cell>
          <cell r="B10649">
            <v>0</v>
          </cell>
        </row>
        <row r="10650">
          <cell r="A10650" t="str">
            <v/>
          </cell>
          <cell r="B10650">
            <v>0</v>
          </cell>
        </row>
        <row r="10651">
          <cell r="A10651" t="str">
            <v/>
          </cell>
          <cell r="B10651">
            <v>0</v>
          </cell>
        </row>
        <row r="10652">
          <cell r="A10652" t="str">
            <v/>
          </cell>
          <cell r="B10652">
            <v>0</v>
          </cell>
        </row>
        <row r="10653">
          <cell r="A10653" t="str">
            <v/>
          </cell>
          <cell r="B10653">
            <v>0</v>
          </cell>
        </row>
        <row r="10654">
          <cell r="A10654" t="str">
            <v/>
          </cell>
          <cell r="B10654">
            <v>0</v>
          </cell>
        </row>
        <row r="10655">
          <cell r="A10655" t="str">
            <v/>
          </cell>
          <cell r="B10655">
            <v>0</v>
          </cell>
        </row>
        <row r="10656">
          <cell r="A10656" t="str">
            <v/>
          </cell>
          <cell r="B10656">
            <v>0</v>
          </cell>
        </row>
        <row r="10657">
          <cell r="A10657" t="str">
            <v/>
          </cell>
          <cell r="B10657">
            <v>0</v>
          </cell>
        </row>
        <row r="10658">
          <cell r="A10658" t="str">
            <v/>
          </cell>
          <cell r="B10658">
            <v>0</v>
          </cell>
        </row>
        <row r="10659">
          <cell r="A10659" t="str">
            <v/>
          </cell>
          <cell r="B10659">
            <v>0</v>
          </cell>
        </row>
        <row r="10660">
          <cell r="A10660" t="str">
            <v/>
          </cell>
          <cell r="B10660">
            <v>0</v>
          </cell>
        </row>
        <row r="10661">
          <cell r="A10661" t="str">
            <v/>
          </cell>
          <cell r="B10661">
            <v>0</v>
          </cell>
        </row>
        <row r="10662">
          <cell r="A10662" t="str">
            <v/>
          </cell>
          <cell r="B10662">
            <v>0</v>
          </cell>
        </row>
        <row r="10663">
          <cell r="A10663" t="str">
            <v/>
          </cell>
          <cell r="B10663">
            <v>0</v>
          </cell>
        </row>
        <row r="10664">
          <cell r="A10664" t="str">
            <v/>
          </cell>
          <cell r="B10664">
            <v>0</v>
          </cell>
        </row>
        <row r="10665">
          <cell r="A10665" t="str">
            <v/>
          </cell>
          <cell r="B10665">
            <v>0</v>
          </cell>
        </row>
        <row r="10666">
          <cell r="A10666" t="str">
            <v/>
          </cell>
          <cell r="B10666">
            <v>0</v>
          </cell>
        </row>
        <row r="10667">
          <cell r="A10667" t="str">
            <v/>
          </cell>
          <cell r="B10667">
            <v>0</v>
          </cell>
        </row>
        <row r="10668">
          <cell r="A10668" t="str">
            <v/>
          </cell>
          <cell r="B10668">
            <v>0</v>
          </cell>
        </row>
        <row r="10669">
          <cell r="A10669" t="str">
            <v/>
          </cell>
          <cell r="B10669">
            <v>0</v>
          </cell>
        </row>
        <row r="10670">
          <cell r="A10670" t="str">
            <v/>
          </cell>
          <cell r="B10670">
            <v>0</v>
          </cell>
        </row>
        <row r="10671">
          <cell r="A10671" t="str">
            <v/>
          </cell>
          <cell r="B10671">
            <v>0</v>
          </cell>
        </row>
        <row r="10672">
          <cell r="A10672" t="str">
            <v/>
          </cell>
          <cell r="B10672">
            <v>0</v>
          </cell>
        </row>
        <row r="10673">
          <cell r="A10673" t="str">
            <v/>
          </cell>
          <cell r="B10673">
            <v>0</v>
          </cell>
        </row>
        <row r="10674">
          <cell r="A10674" t="str">
            <v/>
          </cell>
          <cell r="B10674">
            <v>0</v>
          </cell>
        </row>
        <row r="10675">
          <cell r="A10675" t="str">
            <v/>
          </cell>
          <cell r="B10675">
            <v>0</v>
          </cell>
        </row>
        <row r="10676">
          <cell r="A10676" t="str">
            <v/>
          </cell>
          <cell r="B10676">
            <v>0</v>
          </cell>
        </row>
        <row r="10677">
          <cell r="A10677" t="str">
            <v/>
          </cell>
          <cell r="B10677">
            <v>0</v>
          </cell>
        </row>
        <row r="10678">
          <cell r="A10678" t="str">
            <v/>
          </cell>
          <cell r="B10678">
            <v>0</v>
          </cell>
        </row>
        <row r="10679">
          <cell r="A10679" t="str">
            <v/>
          </cell>
          <cell r="B10679">
            <v>0</v>
          </cell>
        </row>
        <row r="10680">
          <cell r="A10680" t="str">
            <v/>
          </cell>
          <cell r="B10680">
            <v>0</v>
          </cell>
        </row>
        <row r="10681">
          <cell r="A10681" t="str">
            <v/>
          </cell>
          <cell r="B10681">
            <v>0</v>
          </cell>
        </row>
        <row r="10682">
          <cell r="A10682" t="str">
            <v/>
          </cell>
          <cell r="B10682">
            <v>0</v>
          </cell>
        </row>
        <row r="10683">
          <cell r="A10683" t="str">
            <v/>
          </cell>
          <cell r="B10683">
            <v>0</v>
          </cell>
        </row>
        <row r="10684">
          <cell r="A10684" t="str">
            <v/>
          </cell>
          <cell r="B10684">
            <v>0</v>
          </cell>
        </row>
        <row r="10685">
          <cell r="A10685" t="str">
            <v/>
          </cell>
          <cell r="B10685">
            <v>0</v>
          </cell>
        </row>
        <row r="10686">
          <cell r="A10686" t="str">
            <v/>
          </cell>
          <cell r="B10686">
            <v>0</v>
          </cell>
        </row>
        <row r="10687">
          <cell r="A10687" t="str">
            <v/>
          </cell>
          <cell r="B10687">
            <v>0</v>
          </cell>
        </row>
        <row r="10688">
          <cell r="A10688" t="str">
            <v/>
          </cell>
          <cell r="B10688">
            <v>0</v>
          </cell>
        </row>
        <row r="10689">
          <cell r="A10689" t="str">
            <v/>
          </cell>
          <cell r="B10689">
            <v>0</v>
          </cell>
        </row>
        <row r="10690">
          <cell r="A10690" t="str">
            <v/>
          </cell>
          <cell r="B10690">
            <v>0</v>
          </cell>
        </row>
        <row r="10691">
          <cell r="A10691" t="str">
            <v/>
          </cell>
          <cell r="B10691">
            <v>0</v>
          </cell>
        </row>
        <row r="10692">
          <cell r="A10692" t="str">
            <v/>
          </cell>
          <cell r="B10692">
            <v>0</v>
          </cell>
        </row>
        <row r="10693">
          <cell r="A10693" t="str">
            <v/>
          </cell>
          <cell r="B10693">
            <v>0</v>
          </cell>
        </row>
        <row r="10694">
          <cell r="A10694" t="str">
            <v/>
          </cell>
          <cell r="B10694">
            <v>0</v>
          </cell>
        </row>
        <row r="10695">
          <cell r="A10695" t="str">
            <v/>
          </cell>
          <cell r="B10695">
            <v>0</v>
          </cell>
        </row>
        <row r="10696">
          <cell r="A10696" t="str">
            <v/>
          </cell>
          <cell r="B10696">
            <v>0</v>
          </cell>
        </row>
        <row r="10697">
          <cell r="A10697" t="str">
            <v/>
          </cell>
          <cell r="B10697">
            <v>0</v>
          </cell>
        </row>
        <row r="10698">
          <cell r="A10698" t="str">
            <v/>
          </cell>
          <cell r="B10698">
            <v>0</v>
          </cell>
        </row>
        <row r="10699">
          <cell r="A10699" t="str">
            <v/>
          </cell>
          <cell r="B10699">
            <v>0</v>
          </cell>
        </row>
        <row r="10700">
          <cell r="A10700" t="str">
            <v/>
          </cell>
          <cell r="B10700">
            <v>0</v>
          </cell>
        </row>
        <row r="10701">
          <cell r="A10701" t="str">
            <v/>
          </cell>
          <cell r="B10701">
            <v>0</v>
          </cell>
        </row>
        <row r="10702">
          <cell r="A10702" t="str">
            <v/>
          </cell>
          <cell r="B10702">
            <v>0</v>
          </cell>
        </row>
        <row r="10703">
          <cell r="A10703" t="str">
            <v/>
          </cell>
          <cell r="B10703">
            <v>0</v>
          </cell>
        </row>
        <row r="10704">
          <cell r="A10704" t="str">
            <v/>
          </cell>
          <cell r="B10704">
            <v>0</v>
          </cell>
        </row>
        <row r="10705">
          <cell r="A10705" t="str">
            <v/>
          </cell>
          <cell r="B10705">
            <v>0</v>
          </cell>
        </row>
        <row r="10706">
          <cell r="A10706" t="str">
            <v/>
          </cell>
          <cell r="B10706">
            <v>0</v>
          </cell>
        </row>
        <row r="10707">
          <cell r="A10707" t="str">
            <v/>
          </cell>
          <cell r="B10707">
            <v>0</v>
          </cell>
        </row>
        <row r="10708">
          <cell r="A10708" t="str">
            <v/>
          </cell>
          <cell r="B10708">
            <v>0</v>
          </cell>
        </row>
        <row r="10709">
          <cell r="A10709" t="str">
            <v/>
          </cell>
          <cell r="B10709">
            <v>0</v>
          </cell>
        </row>
        <row r="10710">
          <cell r="A10710" t="str">
            <v/>
          </cell>
          <cell r="B10710">
            <v>0</v>
          </cell>
        </row>
        <row r="10711">
          <cell r="A10711" t="str">
            <v/>
          </cell>
          <cell r="B10711">
            <v>0</v>
          </cell>
        </row>
        <row r="10712">
          <cell r="A10712" t="str">
            <v/>
          </cell>
          <cell r="B10712">
            <v>0</v>
          </cell>
        </row>
        <row r="10713">
          <cell r="A10713" t="str">
            <v/>
          </cell>
          <cell r="B10713">
            <v>0</v>
          </cell>
        </row>
        <row r="10714">
          <cell r="A10714" t="str">
            <v/>
          </cell>
          <cell r="B10714">
            <v>0</v>
          </cell>
        </row>
        <row r="10715">
          <cell r="A10715" t="str">
            <v/>
          </cell>
          <cell r="B10715">
            <v>0</v>
          </cell>
        </row>
        <row r="10716">
          <cell r="A10716" t="str">
            <v/>
          </cell>
          <cell r="B10716">
            <v>0</v>
          </cell>
        </row>
        <row r="10717">
          <cell r="A10717" t="str">
            <v/>
          </cell>
          <cell r="B10717">
            <v>0</v>
          </cell>
        </row>
        <row r="10718">
          <cell r="A10718" t="str">
            <v/>
          </cell>
          <cell r="B10718">
            <v>0</v>
          </cell>
        </row>
        <row r="10719">
          <cell r="A10719" t="str">
            <v/>
          </cell>
          <cell r="B10719">
            <v>0</v>
          </cell>
        </row>
        <row r="10720">
          <cell r="A10720" t="str">
            <v/>
          </cell>
          <cell r="B10720">
            <v>0</v>
          </cell>
        </row>
        <row r="10721">
          <cell r="A10721" t="str">
            <v/>
          </cell>
          <cell r="B10721">
            <v>0</v>
          </cell>
        </row>
        <row r="10722">
          <cell r="A10722" t="str">
            <v/>
          </cell>
          <cell r="B10722">
            <v>0</v>
          </cell>
        </row>
        <row r="10723">
          <cell r="A10723" t="str">
            <v/>
          </cell>
          <cell r="B10723">
            <v>0</v>
          </cell>
        </row>
        <row r="10724">
          <cell r="A10724" t="str">
            <v/>
          </cell>
          <cell r="B10724">
            <v>0</v>
          </cell>
        </row>
        <row r="10725">
          <cell r="A10725" t="str">
            <v/>
          </cell>
          <cell r="B10725">
            <v>0</v>
          </cell>
        </row>
        <row r="10726">
          <cell r="A10726" t="str">
            <v/>
          </cell>
          <cell r="B10726">
            <v>0</v>
          </cell>
        </row>
        <row r="10727">
          <cell r="A10727" t="str">
            <v/>
          </cell>
          <cell r="B10727">
            <v>0</v>
          </cell>
        </row>
        <row r="10728">
          <cell r="A10728" t="str">
            <v/>
          </cell>
          <cell r="B10728">
            <v>0</v>
          </cell>
        </row>
        <row r="10729">
          <cell r="A10729" t="str">
            <v/>
          </cell>
          <cell r="B10729">
            <v>0</v>
          </cell>
        </row>
        <row r="10730">
          <cell r="A10730" t="str">
            <v/>
          </cell>
          <cell r="B10730">
            <v>0</v>
          </cell>
        </row>
        <row r="10731">
          <cell r="A10731" t="str">
            <v/>
          </cell>
          <cell r="B10731">
            <v>0</v>
          </cell>
        </row>
        <row r="10732">
          <cell r="A10732" t="str">
            <v/>
          </cell>
          <cell r="B10732">
            <v>0</v>
          </cell>
        </row>
        <row r="10733">
          <cell r="A10733" t="str">
            <v/>
          </cell>
          <cell r="B10733">
            <v>0</v>
          </cell>
        </row>
        <row r="10734">
          <cell r="A10734" t="str">
            <v/>
          </cell>
          <cell r="B10734">
            <v>0</v>
          </cell>
        </row>
        <row r="10735">
          <cell r="A10735" t="str">
            <v/>
          </cell>
          <cell r="B10735">
            <v>0</v>
          </cell>
        </row>
        <row r="10736">
          <cell r="A10736" t="str">
            <v/>
          </cell>
          <cell r="B10736">
            <v>0</v>
          </cell>
        </row>
        <row r="10737">
          <cell r="A10737" t="str">
            <v/>
          </cell>
          <cell r="B10737">
            <v>0</v>
          </cell>
        </row>
        <row r="10738">
          <cell r="A10738" t="str">
            <v/>
          </cell>
          <cell r="B10738">
            <v>0</v>
          </cell>
        </row>
        <row r="10739">
          <cell r="A10739" t="str">
            <v/>
          </cell>
          <cell r="B10739">
            <v>0</v>
          </cell>
        </row>
        <row r="10740">
          <cell r="A10740" t="str">
            <v/>
          </cell>
          <cell r="B10740">
            <v>0</v>
          </cell>
        </row>
        <row r="10741">
          <cell r="A10741" t="str">
            <v/>
          </cell>
          <cell r="B10741">
            <v>0</v>
          </cell>
        </row>
        <row r="10742">
          <cell r="A10742" t="str">
            <v/>
          </cell>
          <cell r="B10742">
            <v>0</v>
          </cell>
        </row>
        <row r="10743">
          <cell r="A10743" t="str">
            <v/>
          </cell>
          <cell r="B10743">
            <v>0</v>
          </cell>
        </row>
        <row r="10744">
          <cell r="A10744" t="str">
            <v/>
          </cell>
          <cell r="B10744">
            <v>0</v>
          </cell>
        </row>
        <row r="10745">
          <cell r="A10745" t="str">
            <v/>
          </cell>
          <cell r="B10745">
            <v>0</v>
          </cell>
        </row>
        <row r="10746">
          <cell r="A10746" t="str">
            <v/>
          </cell>
          <cell r="B10746">
            <v>0</v>
          </cell>
        </row>
        <row r="10747">
          <cell r="A10747" t="str">
            <v/>
          </cell>
          <cell r="B10747">
            <v>0</v>
          </cell>
        </row>
        <row r="10748">
          <cell r="A10748" t="str">
            <v/>
          </cell>
          <cell r="B10748">
            <v>0</v>
          </cell>
        </row>
        <row r="10749">
          <cell r="A10749" t="str">
            <v/>
          </cell>
          <cell r="B10749">
            <v>0</v>
          </cell>
        </row>
        <row r="10750">
          <cell r="A10750" t="str">
            <v/>
          </cell>
          <cell r="B10750">
            <v>0</v>
          </cell>
        </row>
        <row r="10751">
          <cell r="A10751" t="str">
            <v/>
          </cell>
          <cell r="B10751">
            <v>0</v>
          </cell>
        </row>
        <row r="10752">
          <cell r="A10752" t="str">
            <v/>
          </cell>
          <cell r="B10752">
            <v>0</v>
          </cell>
        </row>
        <row r="10753">
          <cell r="A10753" t="str">
            <v/>
          </cell>
          <cell r="B10753">
            <v>0</v>
          </cell>
        </row>
        <row r="10754">
          <cell r="A10754" t="str">
            <v/>
          </cell>
          <cell r="B10754">
            <v>0</v>
          </cell>
        </row>
        <row r="10755">
          <cell r="A10755" t="str">
            <v/>
          </cell>
          <cell r="B10755">
            <v>0</v>
          </cell>
        </row>
        <row r="10756">
          <cell r="A10756" t="str">
            <v/>
          </cell>
          <cell r="B10756">
            <v>0</v>
          </cell>
        </row>
        <row r="10757">
          <cell r="A10757" t="str">
            <v/>
          </cell>
          <cell r="B10757">
            <v>0</v>
          </cell>
        </row>
        <row r="10758">
          <cell r="A10758" t="str">
            <v/>
          </cell>
          <cell r="B10758">
            <v>0</v>
          </cell>
        </row>
        <row r="10759">
          <cell r="A10759" t="str">
            <v/>
          </cell>
          <cell r="B10759">
            <v>0</v>
          </cell>
        </row>
        <row r="10760">
          <cell r="A10760" t="str">
            <v/>
          </cell>
          <cell r="B10760">
            <v>0</v>
          </cell>
        </row>
        <row r="10761">
          <cell r="A10761" t="str">
            <v/>
          </cell>
          <cell r="B10761">
            <v>0</v>
          </cell>
        </row>
        <row r="10762">
          <cell r="A10762" t="str">
            <v/>
          </cell>
          <cell r="B10762">
            <v>0</v>
          </cell>
        </row>
        <row r="10763">
          <cell r="A10763" t="str">
            <v/>
          </cell>
          <cell r="B10763">
            <v>0</v>
          </cell>
        </row>
        <row r="10764">
          <cell r="A10764" t="str">
            <v/>
          </cell>
          <cell r="B10764">
            <v>0</v>
          </cell>
        </row>
        <row r="10765">
          <cell r="A10765" t="str">
            <v/>
          </cell>
          <cell r="B10765">
            <v>0</v>
          </cell>
        </row>
        <row r="10766">
          <cell r="A10766" t="str">
            <v/>
          </cell>
          <cell r="B10766">
            <v>0</v>
          </cell>
        </row>
        <row r="10767">
          <cell r="A10767" t="str">
            <v/>
          </cell>
          <cell r="B10767">
            <v>0</v>
          </cell>
        </row>
        <row r="10768">
          <cell r="A10768" t="str">
            <v/>
          </cell>
          <cell r="B10768">
            <v>0</v>
          </cell>
        </row>
        <row r="10769">
          <cell r="A10769" t="str">
            <v/>
          </cell>
          <cell r="B10769">
            <v>0</v>
          </cell>
        </row>
        <row r="10770">
          <cell r="A10770" t="str">
            <v/>
          </cell>
          <cell r="B10770">
            <v>0</v>
          </cell>
        </row>
        <row r="10771">
          <cell r="A10771" t="str">
            <v/>
          </cell>
          <cell r="B10771">
            <v>0</v>
          </cell>
        </row>
        <row r="10772">
          <cell r="A10772" t="str">
            <v/>
          </cell>
          <cell r="B10772">
            <v>0</v>
          </cell>
        </row>
        <row r="10773">
          <cell r="A10773" t="str">
            <v/>
          </cell>
          <cell r="B10773">
            <v>0</v>
          </cell>
        </row>
        <row r="10774">
          <cell r="A10774" t="str">
            <v/>
          </cell>
          <cell r="B10774">
            <v>0</v>
          </cell>
        </row>
        <row r="10775">
          <cell r="A10775" t="str">
            <v/>
          </cell>
          <cell r="B10775">
            <v>0</v>
          </cell>
        </row>
        <row r="10776">
          <cell r="A10776" t="str">
            <v/>
          </cell>
          <cell r="B10776">
            <v>0</v>
          </cell>
        </row>
        <row r="10777">
          <cell r="A10777" t="str">
            <v/>
          </cell>
          <cell r="B10777">
            <v>0</v>
          </cell>
        </row>
        <row r="10778">
          <cell r="A10778" t="str">
            <v/>
          </cell>
          <cell r="B10778">
            <v>0</v>
          </cell>
        </row>
        <row r="10779">
          <cell r="A10779" t="str">
            <v/>
          </cell>
          <cell r="B10779">
            <v>0</v>
          </cell>
        </row>
        <row r="10780">
          <cell r="A10780" t="str">
            <v/>
          </cell>
          <cell r="B10780">
            <v>0</v>
          </cell>
        </row>
        <row r="10781">
          <cell r="A10781" t="str">
            <v/>
          </cell>
          <cell r="B10781">
            <v>0</v>
          </cell>
        </row>
        <row r="10782">
          <cell r="A10782" t="str">
            <v/>
          </cell>
          <cell r="B10782">
            <v>0</v>
          </cell>
        </row>
        <row r="10783">
          <cell r="A10783" t="str">
            <v/>
          </cell>
          <cell r="B10783">
            <v>0</v>
          </cell>
        </row>
        <row r="10784">
          <cell r="A10784" t="str">
            <v/>
          </cell>
          <cell r="B10784">
            <v>0</v>
          </cell>
        </row>
        <row r="10785">
          <cell r="A10785" t="str">
            <v/>
          </cell>
          <cell r="B10785">
            <v>0</v>
          </cell>
        </row>
        <row r="10786">
          <cell r="A10786" t="str">
            <v/>
          </cell>
          <cell r="B10786">
            <v>0</v>
          </cell>
        </row>
        <row r="10787">
          <cell r="A10787" t="str">
            <v/>
          </cell>
          <cell r="B10787">
            <v>0</v>
          </cell>
        </row>
        <row r="10788">
          <cell r="A10788" t="str">
            <v/>
          </cell>
          <cell r="B10788">
            <v>0</v>
          </cell>
        </row>
        <row r="10789">
          <cell r="A10789" t="str">
            <v/>
          </cell>
          <cell r="B10789">
            <v>0</v>
          </cell>
        </row>
        <row r="10790">
          <cell r="A10790" t="str">
            <v/>
          </cell>
          <cell r="B10790">
            <v>0</v>
          </cell>
        </row>
        <row r="10791">
          <cell r="A10791" t="str">
            <v/>
          </cell>
          <cell r="B10791">
            <v>0</v>
          </cell>
        </row>
        <row r="10792">
          <cell r="A10792" t="str">
            <v/>
          </cell>
          <cell r="B10792">
            <v>0</v>
          </cell>
        </row>
        <row r="10793">
          <cell r="A10793" t="str">
            <v/>
          </cell>
          <cell r="B10793">
            <v>0</v>
          </cell>
        </row>
        <row r="10794">
          <cell r="A10794" t="str">
            <v/>
          </cell>
          <cell r="B10794">
            <v>0</v>
          </cell>
        </row>
        <row r="10795">
          <cell r="A10795" t="str">
            <v/>
          </cell>
          <cell r="B10795">
            <v>0</v>
          </cell>
        </row>
        <row r="10796">
          <cell r="A10796" t="str">
            <v/>
          </cell>
          <cell r="B10796">
            <v>0</v>
          </cell>
        </row>
        <row r="10797">
          <cell r="A10797" t="str">
            <v/>
          </cell>
          <cell r="B10797">
            <v>0</v>
          </cell>
        </row>
        <row r="10798">
          <cell r="A10798" t="str">
            <v/>
          </cell>
          <cell r="B10798">
            <v>0</v>
          </cell>
        </row>
        <row r="10799">
          <cell r="A10799" t="str">
            <v/>
          </cell>
          <cell r="B10799">
            <v>0</v>
          </cell>
        </row>
        <row r="10800">
          <cell r="A10800" t="str">
            <v/>
          </cell>
          <cell r="B10800">
            <v>0</v>
          </cell>
        </row>
        <row r="10801">
          <cell r="A10801" t="str">
            <v/>
          </cell>
          <cell r="B10801">
            <v>0</v>
          </cell>
        </row>
        <row r="10802">
          <cell r="A10802" t="str">
            <v/>
          </cell>
          <cell r="B10802">
            <v>0</v>
          </cell>
        </row>
        <row r="10803">
          <cell r="A10803" t="str">
            <v/>
          </cell>
          <cell r="B10803">
            <v>0</v>
          </cell>
        </row>
        <row r="10804">
          <cell r="A10804" t="str">
            <v/>
          </cell>
          <cell r="B10804">
            <v>0</v>
          </cell>
        </row>
        <row r="10805">
          <cell r="A10805" t="str">
            <v/>
          </cell>
          <cell r="B10805">
            <v>0</v>
          </cell>
        </row>
        <row r="10806">
          <cell r="A10806" t="str">
            <v/>
          </cell>
          <cell r="B10806">
            <v>0</v>
          </cell>
        </row>
        <row r="10807">
          <cell r="A10807" t="str">
            <v/>
          </cell>
          <cell r="B10807">
            <v>0</v>
          </cell>
        </row>
        <row r="10808">
          <cell r="A10808" t="str">
            <v/>
          </cell>
          <cell r="B10808">
            <v>0</v>
          </cell>
        </row>
        <row r="10809">
          <cell r="A10809" t="str">
            <v/>
          </cell>
          <cell r="B10809">
            <v>0</v>
          </cell>
        </row>
        <row r="10810">
          <cell r="A10810" t="str">
            <v/>
          </cell>
          <cell r="B10810">
            <v>0</v>
          </cell>
        </row>
        <row r="10811">
          <cell r="A10811" t="str">
            <v/>
          </cell>
          <cell r="B10811">
            <v>0</v>
          </cell>
        </row>
        <row r="10812">
          <cell r="A10812" t="str">
            <v/>
          </cell>
          <cell r="B10812">
            <v>0</v>
          </cell>
        </row>
        <row r="10813">
          <cell r="A10813" t="str">
            <v/>
          </cell>
          <cell r="B10813">
            <v>0</v>
          </cell>
        </row>
        <row r="10814">
          <cell r="A10814" t="str">
            <v/>
          </cell>
          <cell r="B10814">
            <v>0</v>
          </cell>
        </row>
        <row r="10815">
          <cell r="A10815" t="str">
            <v/>
          </cell>
          <cell r="B10815">
            <v>0</v>
          </cell>
        </row>
        <row r="10816">
          <cell r="A10816" t="str">
            <v/>
          </cell>
          <cell r="B10816">
            <v>0</v>
          </cell>
        </row>
        <row r="10817">
          <cell r="A10817" t="str">
            <v/>
          </cell>
          <cell r="B10817">
            <v>0</v>
          </cell>
        </row>
        <row r="10818">
          <cell r="A10818" t="str">
            <v/>
          </cell>
          <cell r="B10818">
            <v>0</v>
          </cell>
        </row>
        <row r="10819">
          <cell r="A10819" t="str">
            <v/>
          </cell>
          <cell r="B10819">
            <v>0</v>
          </cell>
        </row>
        <row r="10820">
          <cell r="A10820" t="str">
            <v/>
          </cell>
          <cell r="B10820">
            <v>0</v>
          </cell>
        </row>
        <row r="10821">
          <cell r="A10821" t="str">
            <v/>
          </cell>
          <cell r="B10821">
            <v>0</v>
          </cell>
        </row>
        <row r="10822">
          <cell r="A10822" t="str">
            <v/>
          </cell>
          <cell r="B10822">
            <v>0</v>
          </cell>
        </row>
        <row r="10823">
          <cell r="A10823" t="str">
            <v/>
          </cell>
          <cell r="B10823">
            <v>0</v>
          </cell>
        </row>
        <row r="10824">
          <cell r="A10824" t="str">
            <v/>
          </cell>
          <cell r="B10824">
            <v>0</v>
          </cell>
        </row>
        <row r="10825">
          <cell r="A10825" t="str">
            <v/>
          </cell>
          <cell r="B10825">
            <v>0</v>
          </cell>
        </row>
        <row r="10826">
          <cell r="A10826" t="str">
            <v/>
          </cell>
          <cell r="B10826">
            <v>0</v>
          </cell>
        </row>
        <row r="10827">
          <cell r="A10827" t="str">
            <v/>
          </cell>
          <cell r="B10827">
            <v>0</v>
          </cell>
        </row>
        <row r="10828">
          <cell r="A10828" t="str">
            <v/>
          </cell>
          <cell r="B10828">
            <v>0</v>
          </cell>
        </row>
        <row r="10829">
          <cell r="A10829" t="str">
            <v/>
          </cell>
          <cell r="B10829">
            <v>0</v>
          </cell>
        </row>
        <row r="10830">
          <cell r="A10830" t="str">
            <v/>
          </cell>
          <cell r="B10830">
            <v>0</v>
          </cell>
        </row>
        <row r="10831">
          <cell r="A10831" t="str">
            <v/>
          </cell>
          <cell r="B10831">
            <v>0</v>
          </cell>
        </row>
        <row r="10832">
          <cell r="A10832" t="str">
            <v/>
          </cell>
          <cell r="B10832">
            <v>0</v>
          </cell>
        </row>
        <row r="10833">
          <cell r="A10833" t="str">
            <v/>
          </cell>
          <cell r="B10833">
            <v>0</v>
          </cell>
        </row>
        <row r="10834">
          <cell r="A10834" t="str">
            <v/>
          </cell>
          <cell r="B10834">
            <v>0</v>
          </cell>
        </row>
        <row r="10835">
          <cell r="A10835" t="str">
            <v/>
          </cell>
          <cell r="B10835">
            <v>0</v>
          </cell>
        </row>
        <row r="10836">
          <cell r="A10836" t="str">
            <v/>
          </cell>
          <cell r="B10836">
            <v>0</v>
          </cell>
        </row>
        <row r="10837">
          <cell r="A10837" t="str">
            <v/>
          </cell>
          <cell r="B10837">
            <v>0</v>
          </cell>
        </row>
        <row r="10838">
          <cell r="A10838" t="str">
            <v/>
          </cell>
          <cell r="B10838">
            <v>0</v>
          </cell>
        </row>
        <row r="10839">
          <cell r="A10839" t="str">
            <v/>
          </cell>
          <cell r="B10839">
            <v>0</v>
          </cell>
        </row>
        <row r="10840">
          <cell r="A10840" t="str">
            <v/>
          </cell>
          <cell r="B10840">
            <v>0</v>
          </cell>
        </row>
        <row r="10841">
          <cell r="A10841" t="str">
            <v/>
          </cell>
          <cell r="B10841">
            <v>0</v>
          </cell>
        </row>
        <row r="10842">
          <cell r="A10842" t="str">
            <v/>
          </cell>
          <cell r="B10842">
            <v>0</v>
          </cell>
        </row>
        <row r="10843">
          <cell r="A10843" t="str">
            <v/>
          </cell>
          <cell r="B10843">
            <v>0</v>
          </cell>
        </row>
        <row r="10844">
          <cell r="A10844" t="str">
            <v/>
          </cell>
          <cell r="B10844">
            <v>0</v>
          </cell>
        </row>
        <row r="10845">
          <cell r="A10845" t="str">
            <v/>
          </cell>
          <cell r="B10845">
            <v>0</v>
          </cell>
        </row>
        <row r="10846">
          <cell r="A10846" t="str">
            <v/>
          </cell>
          <cell r="B10846">
            <v>0</v>
          </cell>
        </row>
        <row r="10847">
          <cell r="A10847" t="str">
            <v/>
          </cell>
          <cell r="B10847">
            <v>0</v>
          </cell>
        </row>
        <row r="10848">
          <cell r="A10848" t="str">
            <v/>
          </cell>
          <cell r="B10848">
            <v>0</v>
          </cell>
        </row>
        <row r="10849">
          <cell r="A10849" t="str">
            <v/>
          </cell>
          <cell r="B10849">
            <v>0</v>
          </cell>
        </row>
        <row r="10850">
          <cell r="A10850" t="str">
            <v/>
          </cell>
          <cell r="B10850">
            <v>0</v>
          </cell>
        </row>
        <row r="10851">
          <cell r="A10851" t="str">
            <v/>
          </cell>
          <cell r="B10851">
            <v>0</v>
          </cell>
        </row>
        <row r="10852">
          <cell r="A10852" t="str">
            <v/>
          </cell>
          <cell r="B10852">
            <v>0</v>
          </cell>
        </row>
        <row r="10853">
          <cell r="A10853" t="str">
            <v/>
          </cell>
          <cell r="B10853">
            <v>0</v>
          </cell>
        </row>
        <row r="10854">
          <cell r="A10854" t="str">
            <v/>
          </cell>
          <cell r="B10854">
            <v>0</v>
          </cell>
        </row>
        <row r="10855">
          <cell r="A10855" t="str">
            <v/>
          </cell>
          <cell r="B10855">
            <v>0</v>
          </cell>
        </row>
        <row r="10856">
          <cell r="A10856" t="str">
            <v/>
          </cell>
          <cell r="B10856">
            <v>0</v>
          </cell>
        </row>
        <row r="10857">
          <cell r="A10857" t="str">
            <v/>
          </cell>
          <cell r="B10857">
            <v>0</v>
          </cell>
        </row>
        <row r="10858">
          <cell r="A10858" t="str">
            <v/>
          </cell>
          <cell r="B10858">
            <v>0</v>
          </cell>
        </row>
        <row r="10859">
          <cell r="A10859" t="str">
            <v/>
          </cell>
          <cell r="B10859">
            <v>0</v>
          </cell>
        </row>
        <row r="10860">
          <cell r="A10860" t="str">
            <v/>
          </cell>
          <cell r="B10860">
            <v>0</v>
          </cell>
        </row>
        <row r="10861">
          <cell r="A10861" t="str">
            <v/>
          </cell>
          <cell r="B10861">
            <v>0</v>
          </cell>
        </row>
        <row r="10862">
          <cell r="A10862" t="str">
            <v/>
          </cell>
          <cell r="B10862">
            <v>0</v>
          </cell>
        </row>
        <row r="10863">
          <cell r="A10863" t="str">
            <v/>
          </cell>
          <cell r="B10863">
            <v>0</v>
          </cell>
        </row>
        <row r="10864">
          <cell r="A10864" t="str">
            <v/>
          </cell>
          <cell r="B10864">
            <v>0</v>
          </cell>
        </row>
        <row r="10865">
          <cell r="A10865" t="str">
            <v/>
          </cell>
          <cell r="B10865">
            <v>0</v>
          </cell>
        </row>
        <row r="10866">
          <cell r="A10866" t="str">
            <v/>
          </cell>
          <cell r="B10866">
            <v>0</v>
          </cell>
        </row>
        <row r="10867">
          <cell r="A10867" t="str">
            <v/>
          </cell>
          <cell r="B10867">
            <v>0</v>
          </cell>
        </row>
        <row r="10868">
          <cell r="A10868" t="str">
            <v/>
          </cell>
          <cell r="B10868">
            <v>0</v>
          </cell>
        </row>
        <row r="10869">
          <cell r="A10869" t="str">
            <v/>
          </cell>
          <cell r="B10869">
            <v>0</v>
          </cell>
        </row>
        <row r="10870">
          <cell r="A10870" t="str">
            <v/>
          </cell>
          <cell r="B10870">
            <v>0</v>
          </cell>
        </row>
        <row r="10871">
          <cell r="A10871" t="str">
            <v/>
          </cell>
          <cell r="B10871">
            <v>0</v>
          </cell>
        </row>
        <row r="10872">
          <cell r="A10872" t="str">
            <v/>
          </cell>
          <cell r="B10872">
            <v>0</v>
          </cell>
        </row>
        <row r="10873">
          <cell r="A10873" t="str">
            <v/>
          </cell>
          <cell r="B10873">
            <v>0</v>
          </cell>
        </row>
        <row r="10874">
          <cell r="A10874" t="str">
            <v/>
          </cell>
          <cell r="B10874">
            <v>0</v>
          </cell>
        </row>
        <row r="10875">
          <cell r="A10875" t="str">
            <v/>
          </cell>
          <cell r="B10875">
            <v>0</v>
          </cell>
        </row>
        <row r="10876">
          <cell r="A10876" t="str">
            <v/>
          </cell>
          <cell r="B10876">
            <v>0</v>
          </cell>
        </row>
        <row r="10877">
          <cell r="A10877" t="str">
            <v/>
          </cell>
          <cell r="B10877">
            <v>0</v>
          </cell>
        </row>
        <row r="10878">
          <cell r="A10878" t="str">
            <v/>
          </cell>
          <cell r="B10878">
            <v>0</v>
          </cell>
        </row>
        <row r="10879">
          <cell r="A10879" t="str">
            <v/>
          </cell>
          <cell r="B10879">
            <v>0</v>
          </cell>
        </row>
        <row r="10880">
          <cell r="A10880" t="str">
            <v/>
          </cell>
          <cell r="B10880">
            <v>0</v>
          </cell>
        </row>
        <row r="10881">
          <cell r="A10881" t="str">
            <v/>
          </cell>
          <cell r="B10881">
            <v>0</v>
          </cell>
        </row>
        <row r="10882">
          <cell r="A10882" t="str">
            <v/>
          </cell>
          <cell r="B10882">
            <v>0</v>
          </cell>
        </row>
        <row r="10883">
          <cell r="A10883" t="str">
            <v/>
          </cell>
          <cell r="B10883">
            <v>0</v>
          </cell>
        </row>
        <row r="10884">
          <cell r="A10884" t="str">
            <v/>
          </cell>
          <cell r="B10884">
            <v>0</v>
          </cell>
        </row>
        <row r="10885">
          <cell r="A10885" t="str">
            <v/>
          </cell>
          <cell r="B10885">
            <v>0</v>
          </cell>
        </row>
        <row r="10886">
          <cell r="A10886" t="str">
            <v/>
          </cell>
          <cell r="B10886">
            <v>0</v>
          </cell>
        </row>
        <row r="10887">
          <cell r="A10887" t="str">
            <v/>
          </cell>
          <cell r="B10887">
            <v>0</v>
          </cell>
        </row>
        <row r="10888">
          <cell r="A10888" t="str">
            <v/>
          </cell>
          <cell r="B10888">
            <v>0</v>
          </cell>
        </row>
        <row r="10889">
          <cell r="A10889" t="str">
            <v/>
          </cell>
          <cell r="B10889">
            <v>0</v>
          </cell>
        </row>
        <row r="10890">
          <cell r="A10890" t="str">
            <v/>
          </cell>
          <cell r="B10890">
            <v>0</v>
          </cell>
        </row>
        <row r="10891">
          <cell r="A10891" t="str">
            <v/>
          </cell>
          <cell r="B10891">
            <v>0</v>
          </cell>
        </row>
        <row r="10892">
          <cell r="A10892" t="str">
            <v/>
          </cell>
          <cell r="B10892">
            <v>0</v>
          </cell>
        </row>
        <row r="10893">
          <cell r="A10893" t="str">
            <v/>
          </cell>
          <cell r="B10893">
            <v>0</v>
          </cell>
        </row>
        <row r="10894">
          <cell r="A10894" t="str">
            <v/>
          </cell>
          <cell r="B10894">
            <v>0</v>
          </cell>
        </row>
        <row r="10895">
          <cell r="A10895" t="str">
            <v/>
          </cell>
          <cell r="B10895">
            <v>0</v>
          </cell>
        </row>
        <row r="10896">
          <cell r="A10896" t="str">
            <v/>
          </cell>
          <cell r="B10896">
            <v>0</v>
          </cell>
        </row>
        <row r="10897">
          <cell r="A10897" t="str">
            <v/>
          </cell>
          <cell r="B10897">
            <v>0</v>
          </cell>
        </row>
        <row r="10898">
          <cell r="A10898" t="str">
            <v/>
          </cell>
          <cell r="B10898">
            <v>0</v>
          </cell>
        </row>
        <row r="10899">
          <cell r="A10899" t="str">
            <v/>
          </cell>
          <cell r="B10899">
            <v>0</v>
          </cell>
        </row>
        <row r="10900">
          <cell r="A10900" t="str">
            <v/>
          </cell>
          <cell r="B10900">
            <v>0</v>
          </cell>
        </row>
        <row r="10901">
          <cell r="A10901" t="str">
            <v/>
          </cell>
          <cell r="B10901">
            <v>0</v>
          </cell>
        </row>
        <row r="10902">
          <cell r="A10902" t="str">
            <v/>
          </cell>
          <cell r="B10902">
            <v>0</v>
          </cell>
        </row>
        <row r="10903">
          <cell r="A10903" t="str">
            <v/>
          </cell>
          <cell r="B10903">
            <v>0</v>
          </cell>
        </row>
        <row r="10904">
          <cell r="A10904" t="str">
            <v/>
          </cell>
          <cell r="B10904">
            <v>0</v>
          </cell>
        </row>
        <row r="10905">
          <cell r="A10905" t="str">
            <v/>
          </cell>
          <cell r="B10905">
            <v>0</v>
          </cell>
        </row>
        <row r="10906">
          <cell r="A10906" t="str">
            <v/>
          </cell>
          <cell r="B10906">
            <v>0</v>
          </cell>
        </row>
        <row r="10907">
          <cell r="A10907" t="str">
            <v/>
          </cell>
          <cell r="B10907">
            <v>0</v>
          </cell>
        </row>
        <row r="10908">
          <cell r="A10908" t="str">
            <v/>
          </cell>
          <cell r="B10908">
            <v>0</v>
          </cell>
        </row>
        <row r="10909">
          <cell r="A10909" t="str">
            <v/>
          </cell>
          <cell r="B10909">
            <v>0</v>
          </cell>
        </row>
        <row r="10910">
          <cell r="A10910" t="str">
            <v/>
          </cell>
          <cell r="B10910">
            <v>0</v>
          </cell>
        </row>
        <row r="10911">
          <cell r="A10911" t="str">
            <v/>
          </cell>
          <cell r="B10911">
            <v>0</v>
          </cell>
        </row>
        <row r="10912">
          <cell r="A10912" t="str">
            <v/>
          </cell>
          <cell r="B10912">
            <v>0</v>
          </cell>
        </row>
        <row r="10913">
          <cell r="A10913" t="str">
            <v/>
          </cell>
          <cell r="B10913">
            <v>0</v>
          </cell>
        </row>
        <row r="10914">
          <cell r="A10914" t="str">
            <v/>
          </cell>
          <cell r="B10914">
            <v>0</v>
          </cell>
        </row>
        <row r="10915">
          <cell r="A10915" t="str">
            <v/>
          </cell>
          <cell r="B10915">
            <v>0</v>
          </cell>
        </row>
        <row r="10916">
          <cell r="A10916" t="str">
            <v/>
          </cell>
          <cell r="B10916">
            <v>0</v>
          </cell>
        </row>
        <row r="10917">
          <cell r="A10917" t="str">
            <v/>
          </cell>
          <cell r="B10917">
            <v>0</v>
          </cell>
        </row>
        <row r="10918">
          <cell r="A10918" t="str">
            <v/>
          </cell>
          <cell r="B10918">
            <v>0</v>
          </cell>
        </row>
        <row r="10919">
          <cell r="A10919" t="str">
            <v/>
          </cell>
          <cell r="B10919">
            <v>0</v>
          </cell>
        </row>
        <row r="10920">
          <cell r="A10920" t="str">
            <v/>
          </cell>
          <cell r="B10920">
            <v>0</v>
          </cell>
        </row>
        <row r="10921">
          <cell r="A10921" t="str">
            <v/>
          </cell>
          <cell r="B10921">
            <v>0</v>
          </cell>
        </row>
        <row r="10922">
          <cell r="A10922" t="str">
            <v/>
          </cell>
          <cell r="B10922">
            <v>0</v>
          </cell>
        </row>
        <row r="10923">
          <cell r="A10923" t="str">
            <v/>
          </cell>
          <cell r="B10923">
            <v>0</v>
          </cell>
        </row>
        <row r="10924">
          <cell r="A10924" t="str">
            <v/>
          </cell>
          <cell r="B10924">
            <v>0</v>
          </cell>
        </row>
        <row r="10925">
          <cell r="A10925" t="str">
            <v/>
          </cell>
          <cell r="B10925">
            <v>0</v>
          </cell>
        </row>
        <row r="10926">
          <cell r="A10926" t="str">
            <v/>
          </cell>
          <cell r="B10926">
            <v>0</v>
          </cell>
        </row>
        <row r="10927">
          <cell r="A10927" t="str">
            <v/>
          </cell>
          <cell r="B10927">
            <v>0</v>
          </cell>
        </row>
        <row r="10928">
          <cell r="A10928" t="str">
            <v/>
          </cell>
          <cell r="B10928">
            <v>0</v>
          </cell>
        </row>
        <row r="10929">
          <cell r="A10929" t="str">
            <v/>
          </cell>
          <cell r="B10929">
            <v>0</v>
          </cell>
        </row>
        <row r="10930">
          <cell r="A10930" t="str">
            <v/>
          </cell>
          <cell r="B10930">
            <v>0</v>
          </cell>
        </row>
        <row r="10931">
          <cell r="A10931" t="str">
            <v/>
          </cell>
          <cell r="B10931">
            <v>0</v>
          </cell>
        </row>
        <row r="10932">
          <cell r="A10932" t="str">
            <v/>
          </cell>
          <cell r="B10932">
            <v>0</v>
          </cell>
        </row>
        <row r="10933">
          <cell r="A10933" t="str">
            <v/>
          </cell>
          <cell r="B10933">
            <v>0</v>
          </cell>
        </row>
        <row r="10934">
          <cell r="A10934" t="str">
            <v/>
          </cell>
          <cell r="B10934">
            <v>0</v>
          </cell>
        </row>
        <row r="10935">
          <cell r="A10935" t="str">
            <v/>
          </cell>
          <cell r="B10935">
            <v>0</v>
          </cell>
        </row>
        <row r="10936">
          <cell r="A10936" t="str">
            <v/>
          </cell>
          <cell r="B10936">
            <v>0</v>
          </cell>
        </row>
        <row r="10937">
          <cell r="A10937" t="str">
            <v/>
          </cell>
          <cell r="B10937">
            <v>0</v>
          </cell>
        </row>
        <row r="10938">
          <cell r="A10938" t="str">
            <v/>
          </cell>
          <cell r="B10938">
            <v>0</v>
          </cell>
        </row>
        <row r="10939">
          <cell r="A10939" t="str">
            <v/>
          </cell>
          <cell r="B10939">
            <v>0</v>
          </cell>
        </row>
        <row r="10940">
          <cell r="A10940" t="str">
            <v/>
          </cell>
          <cell r="B10940">
            <v>0</v>
          </cell>
        </row>
        <row r="10941">
          <cell r="A10941" t="str">
            <v/>
          </cell>
          <cell r="B10941">
            <v>0</v>
          </cell>
        </row>
        <row r="10942">
          <cell r="A10942" t="str">
            <v/>
          </cell>
          <cell r="B10942">
            <v>0</v>
          </cell>
        </row>
        <row r="10943">
          <cell r="A10943" t="str">
            <v/>
          </cell>
          <cell r="B10943">
            <v>0</v>
          </cell>
        </row>
        <row r="10944">
          <cell r="A10944" t="str">
            <v/>
          </cell>
          <cell r="B10944">
            <v>0</v>
          </cell>
        </row>
        <row r="10945">
          <cell r="A10945" t="str">
            <v/>
          </cell>
          <cell r="B10945">
            <v>0</v>
          </cell>
        </row>
        <row r="10946">
          <cell r="A10946" t="str">
            <v/>
          </cell>
          <cell r="B10946">
            <v>0</v>
          </cell>
        </row>
        <row r="10947">
          <cell r="A10947" t="str">
            <v/>
          </cell>
          <cell r="B10947">
            <v>0</v>
          </cell>
        </row>
        <row r="10948">
          <cell r="A10948" t="str">
            <v/>
          </cell>
          <cell r="B10948">
            <v>0</v>
          </cell>
        </row>
        <row r="10949">
          <cell r="A10949" t="str">
            <v/>
          </cell>
          <cell r="B10949">
            <v>0</v>
          </cell>
        </row>
        <row r="10950">
          <cell r="A10950" t="str">
            <v/>
          </cell>
          <cell r="B10950">
            <v>0</v>
          </cell>
        </row>
        <row r="10951">
          <cell r="A10951" t="str">
            <v/>
          </cell>
          <cell r="B10951">
            <v>0</v>
          </cell>
        </row>
        <row r="10952">
          <cell r="A10952" t="str">
            <v/>
          </cell>
          <cell r="B10952">
            <v>0</v>
          </cell>
        </row>
        <row r="10953">
          <cell r="A10953" t="str">
            <v/>
          </cell>
          <cell r="B10953">
            <v>0</v>
          </cell>
        </row>
        <row r="10954">
          <cell r="A10954" t="str">
            <v/>
          </cell>
          <cell r="B10954">
            <v>0</v>
          </cell>
        </row>
        <row r="10955">
          <cell r="A10955" t="str">
            <v/>
          </cell>
          <cell r="B10955">
            <v>0</v>
          </cell>
        </row>
        <row r="10956">
          <cell r="A10956" t="str">
            <v/>
          </cell>
          <cell r="B10956">
            <v>0</v>
          </cell>
        </row>
        <row r="10957">
          <cell r="A10957" t="str">
            <v/>
          </cell>
          <cell r="B10957">
            <v>0</v>
          </cell>
        </row>
        <row r="10958">
          <cell r="A10958" t="str">
            <v/>
          </cell>
          <cell r="B10958">
            <v>0</v>
          </cell>
        </row>
        <row r="10959">
          <cell r="A10959" t="str">
            <v/>
          </cell>
          <cell r="B10959">
            <v>0</v>
          </cell>
        </row>
        <row r="10960">
          <cell r="A10960" t="str">
            <v/>
          </cell>
          <cell r="B10960">
            <v>0</v>
          </cell>
        </row>
        <row r="10961">
          <cell r="A10961" t="str">
            <v/>
          </cell>
          <cell r="B10961">
            <v>0</v>
          </cell>
        </row>
        <row r="10962">
          <cell r="A10962" t="str">
            <v/>
          </cell>
          <cell r="B10962">
            <v>0</v>
          </cell>
        </row>
        <row r="10963">
          <cell r="A10963" t="str">
            <v/>
          </cell>
          <cell r="B10963">
            <v>0</v>
          </cell>
        </row>
        <row r="10964">
          <cell r="A10964" t="str">
            <v/>
          </cell>
          <cell r="B10964">
            <v>0</v>
          </cell>
        </row>
        <row r="10965">
          <cell r="A10965" t="str">
            <v/>
          </cell>
          <cell r="B10965">
            <v>0</v>
          </cell>
        </row>
        <row r="10966">
          <cell r="A10966" t="str">
            <v/>
          </cell>
          <cell r="B10966">
            <v>0</v>
          </cell>
        </row>
        <row r="10967">
          <cell r="A10967" t="str">
            <v/>
          </cell>
          <cell r="B10967">
            <v>0</v>
          </cell>
        </row>
        <row r="10968">
          <cell r="A10968" t="str">
            <v/>
          </cell>
          <cell r="B10968">
            <v>0</v>
          </cell>
        </row>
        <row r="10969">
          <cell r="A10969" t="str">
            <v/>
          </cell>
          <cell r="B10969">
            <v>0</v>
          </cell>
        </row>
        <row r="10970">
          <cell r="A10970" t="str">
            <v/>
          </cell>
          <cell r="B10970">
            <v>0</v>
          </cell>
        </row>
        <row r="10971">
          <cell r="A10971" t="str">
            <v/>
          </cell>
          <cell r="B10971">
            <v>0</v>
          </cell>
        </row>
        <row r="10972">
          <cell r="A10972" t="str">
            <v/>
          </cell>
          <cell r="B10972">
            <v>0</v>
          </cell>
        </row>
        <row r="10973">
          <cell r="A10973" t="str">
            <v/>
          </cell>
          <cell r="B10973">
            <v>0</v>
          </cell>
        </row>
        <row r="10974">
          <cell r="A10974" t="str">
            <v/>
          </cell>
          <cell r="B10974">
            <v>0</v>
          </cell>
        </row>
        <row r="10975">
          <cell r="A10975" t="str">
            <v/>
          </cell>
          <cell r="B10975">
            <v>0</v>
          </cell>
        </row>
        <row r="10976">
          <cell r="A10976" t="str">
            <v/>
          </cell>
          <cell r="B10976">
            <v>0</v>
          </cell>
        </row>
        <row r="10977">
          <cell r="A10977" t="str">
            <v/>
          </cell>
          <cell r="B10977">
            <v>0</v>
          </cell>
        </row>
        <row r="10978">
          <cell r="A10978" t="str">
            <v/>
          </cell>
          <cell r="B10978">
            <v>0</v>
          </cell>
        </row>
        <row r="10979">
          <cell r="A10979" t="str">
            <v/>
          </cell>
          <cell r="B10979">
            <v>0</v>
          </cell>
        </row>
        <row r="10980">
          <cell r="A10980" t="str">
            <v/>
          </cell>
          <cell r="B10980">
            <v>0</v>
          </cell>
        </row>
        <row r="10981">
          <cell r="A10981" t="str">
            <v/>
          </cell>
          <cell r="B10981">
            <v>0</v>
          </cell>
        </row>
        <row r="10982">
          <cell r="A10982" t="str">
            <v/>
          </cell>
          <cell r="B10982">
            <v>0</v>
          </cell>
        </row>
        <row r="10983">
          <cell r="A10983" t="str">
            <v/>
          </cell>
          <cell r="B10983">
            <v>0</v>
          </cell>
        </row>
        <row r="10984">
          <cell r="A10984" t="str">
            <v/>
          </cell>
          <cell r="B10984">
            <v>0</v>
          </cell>
        </row>
        <row r="10985">
          <cell r="A10985" t="str">
            <v/>
          </cell>
          <cell r="B10985">
            <v>0</v>
          </cell>
        </row>
        <row r="10986">
          <cell r="A10986" t="str">
            <v/>
          </cell>
          <cell r="B10986">
            <v>0</v>
          </cell>
        </row>
        <row r="10987">
          <cell r="A10987" t="str">
            <v/>
          </cell>
          <cell r="B10987">
            <v>0</v>
          </cell>
        </row>
        <row r="10988">
          <cell r="A10988" t="str">
            <v/>
          </cell>
          <cell r="B10988">
            <v>0</v>
          </cell>
        </row>
        <row r="10989">
          <cell r="A10989" t="str">
            <v/>
          </cell>
          <cell r="B10989">
            <v>0</v>
          </cell>
        </row>
        <row r="10990">
          <cell r="A10990" t="str">
            <v/>
          </cell>
          <cell r="B10990">
            <v>0</v>
          </cell>
        </row>
        <row r="10991">
          <cell r="A10991" t="str">
            <v/>
          </cell>
          <cell r="B10991">
            <v>0</v>
          </cell>
        </row>
        <row r="10992">
          <cell r="A10992" t="str">
            <v/>
          </cell>
          <cell r="B10992">
            <v>0</v>
          </cell>
        </row>
        <row r="10993">
          <cell r="A10993" t="str">
            <v/>
          </cell>
          <cell r="B10993">
            <v>0</v>
          </cell>
        </row>
        <row r="10994">
          <cell r="A10994" t="str">
            <v/>
          </cell>
          <cell r="B10994">
            <v>0</v>
          </cell>
        </row>
        <row r="10995">
          <cell r="A10995" t="str">
            <v/>
          </cell>
          <cell r="B10995">
            <v>0</v>
          </cell>
        </row>
        <row r="10996">
          <cell r="A10996" t="str">
            <v/>
          </cell>
          <cell r="B10996">
            <v>0</v>
          </cell>
        </row>
        <row r="10997">
          <cell r="A10997" t="str">
            <v/>
          </cell>
          <cell r="B10997">
            <v>0</v>
          </cell>
        </row>
        <row r="10998">
          <cell r="A10998" t="str">
            <v/>
          </cell>
          <cell r="B10998">
            <v>0</v>
          </cell>
        </row>
        <row r="10999">
          <cell r="A10999" t="str">
            <v/>
          </cell>
          <cell r="B10999">
            <v>0</v>
          </cell>
        </row>
        <row r="11000">
          <cell r="A11000" t="str">
            <v/>
          </cell>
          <cell r="B11000">
            <v>0</v>
          </cell>
        </row>
        <row r="11001">
          <cell r="A11001" t="str">
            <v/>
          </cell>
          <cell r="B11001">
            <v>0</v>
          </cell>
        </row>
        <row r="11002">
          <cell r="A11002" t="str">
            <v/>
          </cell>
          <cell r="B11002">
            <v>0</v>
          </cell>
        </row>
        <row r="11003">
          <cell r="A11003" t="str">
            <v/>
          </cell>
          <cell r="B11003">
            <v>0</v>
          </cell>
        </row>
        <row r="11004">
          <cell r="A11004" t="str">
            <v/>
          </cell>
          <cell r="B11004">
            <v>0</v>
          </cell>
        </row>
        <row r="11005">
          <cell r="A11005" t="str">
            <v/>
          </cell>
          <cell r="B11005">
            <v>0</v>
          </cell>
        </row>
        <row r="11006">
          <cell r="A11006" t="str">
            <v/>
          </cell>
          <cell r="B11006">
            <v>0</v>
          </cell>
        </row>
        <row r="11007">
          <cell r="A11007" t="str">
            <v/>
          </cell>
          <cell r="B11007">
            <v>0</v>
          </cell>
        </row>
        <row r="11008">
          <cell r="A11008" t="str">
            <v/>
          </cell>
          <cell r="B11008">
            <v>0</v>
          </cell>
        </row>
        <row r="11009">
          <cell r="A11009" t="str">
            <v/>
          </cell>
          <cell r="B11009">
            <v>0</v>
          </cell>
        </row>
        <row r="11010">
          <cell r="A11010" t="str">
            <v/>
          </cell>
          <cell r="B11010">
            <v>0</v>
          </cell>
        </row>
        <row r="11011">
          <cell r="A11011" t="str">
            <v/>
          </cell>
          <cell r="B11011">
            <v>0</v>
          </cell>
        </row>
        <row r="11012">
          <cell r="A11012" t="str">
            <v/>
          </cell>
          <cell r="B11012">
            <v>0</v>
          </cell>
        </row>
        <row r="11013">
          <cell r="A11013" t="str">
            <v/>
          </cell>
          <cell r="B11013">
            <v>0</v>
          </cell>
        </row>
        <row r="11014">
          <cell r="A11014" t="str">
            <v/>
          </cell>
          <cell r="B11014">
            <v>0</v>
          </cell>
        </row>
        <row r="11015">
          <cell r="A11015" t="str">
            <v/>
          </cell>
          <cell r="B11015">
            <v>0</v>
          </cell>
        </row>
        <row r="11016">
          <cell r="A11016" t="str">
            <v/>
          </cell>
          <cell r="B11016">
            <v>0</v>
          </cell>
        </row>
        <row r="11017">
          <cell r="A11017" t="str">
            <v/>
          </cell>
          <cell r="B11017">
            <v>0</v>
          </cell>
        </row>
        <row r="11018">
          <cell r="A11018" t="str">
            <v/>
          </cell>
          <cell r="B11018">
            <v>0</v>
          </cell>
        </row>
        <row r="11019">
          <cell r="A11019" t="str">
            <v/>
          </cell>
          <cell r="B11019">
            <v>0</v>
          </cell>
        </row>
        <row r="11020">
          <cell r="A11020" t="str">
            <v/>
          </cell>
          <cell r="B11020">
            <v>0</v>
          </cell>
        </row>
        <row r="11021">
          <cell r="A11021" t="str">
            <v/>
          </cell>
          <cell r="B11021">
            <v>0</v>
          </cell>
        </row>
        <row r="11022">
          <cell r="A11022" t="str">
            <v/>
          </cell>
          <cell r="B11022">
            <v>0</v>
          </cell>
        </row>
        <row r="11023">
          <cell r="A11023" t="str">
            <v/>
          </cell>
          <cell r="B11023">
            <v>0</v>
          </cell>
        </row>
        <row r="11024">
          <cell r="A11024" t="str">
            <v/>
          </cell>
          <cell r="B11024">
            <v>0</v>
          </cell>
        </row>
        <row r="11025">
          <cell r="A11025" t="str">
            <v/>
          </cell>
          <cell r="B11025">
            <v>0</v>
          </cell>
        </row>
        <row r="11026">
          <cell r="A11026" t="str">
            <v/>
          </cell>
          <cell r="B11026">
            <v>0</v>
          </cell>
        </row>
        <row r="11027">
          <cell r="A11027" t="str">
            <v/>
          </cell>
          <cell r="B11027">
            <v>0</v>
          </cell>
        </row>
        <row r="11028">
          <cell r="A11028" t="str">
            <v/>
          </cell>
          <cell r="B11028">
            <v>0</v>
          </cell>
        </row>
        <row r="11029">
          <cell r="A11029" t="str">
            <v/>
          </cell>
          <cell r="B11029">
            <v>0</v>
          </cell>
        </row>
        <row r="11030">
          <cell r="A11030" t="str">
            <v/>
          </cell>
          <cell r="B11030">
            <v>0</v>
          </cell>
        </row>
        <row r="11031">
          <cell r="A11031" t="str">
            <v/>
          </cell>
          <cell r="B11031">
            <v>0</v>
          </cell>
        </row>
        <row r="11032">
          <cell r="A11032" t="str">
            <v/>
          </cell>
          <cell r="B11032">
            <v>0</v>
          </cell>
        </row>
        <row r="11033">
          <cell r="A11033" t="str">
            <v/>
          </cell>
          <cell r="B11033">
            <v>0</v>
          </cell>
        </row>
        <row r="11034">
          <cell r="A11034" t="str">
            <v/>
          </cell>
          <cell r="B11034">
            <v>0</v>
          </cell>
        </row>
        <row r="11035">
          <cell r="A11035" t="str">
            <v/>
          </cell>
          <cell r="B11035">
            <v>0</v>
          </cell>
        </row>
        <row r="11036">
          <cell r="A11036" t="str">
            <v/>
          </cell>
          <cell r="B11036">
            <v>0</v>
          </cell>
        </row>
        <row r="11037">
          <cell r="A11037" t="str">
            <v/>
          </cell>
          <cell r="B11037">
            <v>0</v>
          </cell>
        </row>
        <row r="11038">
          <cell r="A11038" t="str">
            <v/>
          </cell>
          <cell r="B11038">
            <v>0</v>
          </cell>
        </row>
        <row r="11039">
          <cell r="A11039" t="str">
            <v/>
          </cell>
          <cell r="B11039">
            <v>0</v>
          </cell>
        </row>
        <row r="11040">
          <cell r="A11040" t="str">
            <v/>
          </cell>
          <cell r="B11040">
            <v>0</v>
          </cell>
        </row>
        <row r="11041">
          <cell r="A11041" t="str">
            <v/>
          </cell>
          <cell r="B11041">
            <v>0</v>
          </cell>
        </row>
        <row r="11042">
          <cell r="A11042" t="str">
            <v/>
          </cell>
          <cell r="B11042">
            <v>0</v>
          </cell>
        </row>
        <row r="11043">
          <cell r="A11043" t="str">
            <v/>
          </cell>
          <cell r="B11043">
            <v>0</v>
          </cell>
        </row>
        <row r="11044">
          <cell r="A11044" t="str">
            <v/>
          </cell>
          <cell r="B11044">
            <v>0</v>
          </cell>
        </row>
        <row r="11045">
          <cell r="A11045" t="str">
            <v/>
          </cell>
          <cell r="B11045">
            <v>0</v>
          </cell>
        </row>
        <row r="11046">
          <cell r="A11046" t="str">
            <v/>
          </cell>
          <cell r="B11046">
            <v>0</v>
          </cell>
        </row>
        <row r="11047">
          <cell r="A11047" t="str">
            <v/>
          </cell>
          <cell r="B11047">
            <v>0</v>
          </cell>
        </row>
        <row r="11048">
          <cell r="A11048" t="str">
            <v/>
          </cell>
          <cell r="B11048">
            <v>0</v>
          </cell>
        </row>
        <row r="11049">
          <cell r="A11049" t="str">
            <v/>
          </cell>
          <cell r="B11049">
            <v>0</v>
          </cell>
        </row>
        <row r="11050">
          <cell r="A11050" t="str">
            <v/>
          </cell>
          <cell r="B11050">
            <v>0</v>
          </cell>
        </row>
        <row r="11051">
          <cell r="A11051" t="str">
            <v/>
          </cell>
          <cell r="B11051">
            <v>0</v>
          </cell>
        </row>
        <row r="11052">
          <cell r="A11052" t="str">
            <v/>
          </cell>
          <cell r="B11052">
            <v>0</v>
          </cell>
        </row>
        <row r="11053">
          <cell r="A11053" t="str">
            <v/>
          </cell>
          <cell r="B11053">
            <v>0</v>
          </cell>
        </row>
        <row r="11054">
          <cell r="A11054" t="str">
            <v/>
          </cell>
          <cell r="B11054">
            <v>0</v>
          </cell>
        </row>
        <row r="11055">
          <cell r="A11055" t="str">
            <v/>
          </cell>
          <cell r="B11055">
            <v>0</v>
          </cell>
        </row>
        <row r="11056">
          <cell r="A11056" t="str">
            <v/>
          </cell>
          <cell r="B11056">
            <v>0</v>
          </cell>
        </row>
        <row r="11057">
          <cell r="A11057" t="str">
            <v/>
          </cell>
          <cell r="B11057">
            <v>0</v>
          </cell>
        </row>
        <row r="11058">
          <cell r="A11058" t="str">
            <v/>
          </cell>
          <cell r="B11058">
            <v>0</v>
          </cell>
        </row>
        <row r="11059">
          <cell r="A11059" t="str">
            <v/>
          </cell>
          <cell r="B11059">
            <v>0</v>
          </cell>
        </row>
        <row r="11060">
          <cell r="A11060" t="str">
            <v/>
          </cell>
          <cell r="B11060">
            <v>0</v>
          </cell>
        </row>
        <row r="11061">
          <cell r="A11061" t="str">
            <v/>
          </cell>
          <cell r="B11061">
            <v>0</v>
          </cell>
        </row>
        <row r="11062">
          <cell r="A11062" t="str">
            <v/>
          </cell>
          <cell r="B11062">
            <v>0</v>
          </cell>
        </row>
        <row r="11063">
          <cell r="A11063" t="str">
            <v/>
          </cell>
          <cell r="B11063">
            <v>0</v>
          </cell>
        </row>
        <row r="11064">
          <cell r="A11064" t="str">
            <v/>
          </cell>
          <cell r="B11064">
            <v>0</v>
          </cell>
        </row>
        <row r="11065">
          <cell r="A11065" t="str">
            <v/>
          </cell>
          <cell r="B11065">
            <v>0</v>
          </cell>
        </row>
        <row r="11066">
          <cell r="A11066" t="str">
            <v/>
          </cell>
          <cell r="B11066">
            <v>0</v>
          </cell>
        </row>
        <row r="11067">
          <cell r="A11067" t="str">
            <v/>
          </cell>
          <cell r="B11067">
            <v>0</v>
          </cell>
        </row>
        <row r="11068">
          <cell r="A11068" t="str">
            <v/>
          </cell>
          <cell r="B11068">
            <v>0</v>
          </cell>
        </row>
        <row r="11069">
          <cell r="A11069" t="str">
            <v/>
          </cell>
          <cell r="B11069">
            <v>0</v>
          </cell>
        </row>
        <row r="11070">
          <cell r="A11070" t="str">
            <v/>
          </cell>
          <cell r="B11070">
            <v>0</v>
          </cell>
        </row>
        <row r="11071">
          <cell r="A11071" t="str">
            <v/>
          </cell>
          <cell r="B11071">
            <v>0</v>
          </cell>
        </row>
        <row r="11072">
          <cell r="A11072" t="str">
            <v/>
          </cell>
          <cell r="B11072">
            <v>0</v>
          </cell>
        </row>
        <row r="11073">
          <cell r="A11073" t="str">
            <v/>
          </cell>
          <cell r="B11073">
            <v>0</v>
          </cell>
        </row>
        <row r="11074">
          <cell r="A11074" t="str">
            <v/>
          </cell>
          <cell r="B11074">
            <v>0</v>
          </cell>
        </row>
        <row r="11075">
          <cell r="A11075" t="str">
            <v/>
          </cell>
          <cell r="B11075">
            <v>0</v>
          </cell>
        </row>
        <row r="11076">
          <cell r="A11076" t="str">
            <v/>
          </cell>
          <cell r="B11076">
            <v>0</v>
          </cell>
        </row>
        <row r="11077">
          <cell r="A11077" t="str">
            <v/>
          </cell>
          <cell r="B11077">
            <v>0</v>
          </cell>
        </row>
        <row r="11078">
          <cell r="A11078" t="str">
            <v/>
          </cell>
          <cell r="B11078">
            <v>0</v>
          </cell>
        </row>
        <row r="11079">
          <cell r="A11079" t="str">
            <v/>
          </cell>
          <cell r="B11079">
            <v>0</v>
          </cell>
        </row>
        <row r="11080">
          <cell r="A11080" t="str">
            <v/>
          </cell>
          <cell r="B11080">
            <v>0</v>
          </cell>
        </row>
        <row r="11081">
          <cell r="A11081" t="str">
            <v/>
          </cell>
          <cell r="B11081">
            <v>0</v>
          </cell>
        </row>
        <row r="11082">
          <cell r="A11082" t="str">
            <v/>
          </cell>
          <cell r="B11082">
            <v>0</v>
          </cell>
        </row>
        <row r="11083">
          <cell r="A11083" t="str">
            <v/>
          </cell>
          <cell r="B11083">
            <v>0</v>
          </cell>
        </row>
        <row r="11084">
          <cell r="A11084" t="str">
            <v/>
          </cell>
          <cell r="B11084">
            <v>0</v>
          </cell>
        </row>
        <row r="11085">
          <cell r="A11085" t="str">
            <v/>
          </cell>
          <cell r="B11085">
            <v>0</v>
          </cell>
        </row>
        <row r="11086">
          <cell r="A11086" t="str">
            <v/>
          </cell>
          <cell r="B11086">
            <v>0</v>
          </cell>
        </row>
        <row r="11087">
          <cell r="A11087" t="str">
            <v/>
          </cell>
          <cell r="B11087">
            <v>0</v>
          </cell>
        </row>
        <row r="11088">
          <cell r="A11088" t="str">
            <v/>
          </cell>
          <cell r="B11088">
            <v>0</v>
          </cell>
        </row>
        <row r="11089">
          <cell r="A11089" t="str">
            <v/>
          </cell>
          <cell r="B11089">
            <v>0</v>
          </cell>
        </row>
        <row r="11090">
          <cell r="A11090" t="str">
            <v/>
          </cell>
          <cell r="B11090">
            <v>0</v>
          </cell>
        </row>
        <row r="11091">
          <cell r="A11091" t="str">
            <v/>
          </cell>
          <cell r="B11091">
            <v>0</v>
          </cell>
        </row>
        <row r="11092">
          <cell r="A11092" t="str">
            <v/>
          </cell>
          <cell r="B11092">
            <v>0</v>
          </cell>
        </row>
        <row r="11093">
          <cell r="A11093" t="str">
            <v/>
          </cell>
          <cell r="B11093">
            <v>0</v>
          </cell>
        </row>
        <row r="11094">
          <cell r="A11094" t="str">
            <v/>
          </cell>
          <cell r="B11094">
            <v>0</v>
          </cell>
        </row>
        <row r="11095">
          <cell r="A11095" t="str">
            <v/>
          </cell>
          <cell r="B11095">
            <v>0</v>
          </cell>
        </row>
        <row r="11096">
          <cell r="A11096" t="str">
            <v/>
          </cell>
          <cell r="B11096">
            <v>0</v>
          </cell>
        </row>
        <row r="11097">
          <cell r="A11097" t="str">
            <v/>
          </cell>
          <cell r="B11097">
            <v>0</v>
          </cell>
        </row>
        <row r="11098">
          <cell r="A11098" t="str">
            <v/>
          </cell>
          <cell r="B11098">
            <v>0</v>
          </cell>
        </row>
        <row r="11099">
          <cell r="A11099" t="str">
            <v/>
          </cell>
          <cell r="B11099">
            <v>0</v>
          </cell>
        </row>
        <row r="11100">
          <cell r="A11100" t="str">
            <v/>
          </cell>
          <cell r="B11100">
            <v>0</v>
          </cell>
        </row>
        <row r="11101">
          <cell r="A11101" t="str">
            <v/>
          </cell>
          <cell r="B11101">
            <v>0</v>
          </cell>
        </row>
        <row r="11102">
          <cell r="A11102" t="str">
            <v/>
          </cell>
          <cell r="B11102">
            <v>0</v>
          </cell>
        </row>
        <row r="11103">
          <cell r="A11103" t="str">
            <v/>
          </cell>
          <cell r="B11103">
            <v>0</v>
          </cell>
        </row>
        <row r="11104">
          <cell r="A11104" t="str">
            <v/>
          </cell>
          <cell r="B11104">
            <v>0</v>
          </cell>
        </row>
        <row r="11105">
          <cell r="A11105" t="str">
            <v/>
          </cell>
          <cell r="B11105">
            <v>0</v>
          </cell>
        </row>
        <row r="11106">
          <cell r="A11106" t="str">
            <v/>
          </cell>
          <cell r="B11106">
            <v>0</v>
          </cell>
        </row>
        <row r="11107">
          <cell r="A11107" t="str">
            <v/>
          </cell>
          <cell r="B11107">
            <v>0</v>
          </cell>
        </row>
        <row r="11108">
          <cell r="A11108" t="str">
            <v/>
          </cell>
          <cell r="B11108">
            <v>0</v>
          </cell>
        </row>
        <row r="11109">
          <cell r="A11109" t="str">
            <v/>
          </cell>
          <cell r="B11109">
            <v>0</v>
          </cell>
        </row>
        <row r="11110">
          <cell r="A11110" t="str">
            <v/>
          </cell>
          <cell r="B11110">
            <v>0</v>
          </cell>
        </row>
        <row r="11111">
          <cell r="A11111" t="str">
            <v/>
          </cell>
          <cell r="B11111">
            <v>0</v>
          </cell>
        </row>
        <row r="11112">
          <cell r="A11112" t="str">
            <v/>
          </cell>
          <cell r="B11112">
            <v>0</v>
          </cell>
        </row>
        <row r="11113">
          <cell r="A11113" t="str">
            <v/>
          </cell>
          <cell r="B11113">
            <v>0</v>
          </cell>
        </row>
        <row r="11114">
          <cell r="A11114" t="str">
            <v/>
          </cell>
          <cell r="B11114">
            <v>0</v>
          </cell>
        </row>
        <row r="11115">
          <cell r="A11115" t="str">
            <v/>
          </cell>
          <cell r="B11115">
            <v>0</v>
          </cell>
        </row>
        <row r="11116">
          <cell r="A11116" t="str">
            <v/>
          </cell>
          <cell r="B11116">
            <v>0</v>
          </cell>
        </row>
        <row r="11117">
          <cell r="A11117" t="str">
            <v/>
          </cell>
          <cell r="B11117">
            <v>0</v>
          </cell>
        </row>
        <row r="11118">
          <cell r="A11118" t="str">
            <v/>
          </cell>
          <cell r="B11118">
            <v>0</v>
          </cell>
        </row>
        <row r="11119">
          <cell r="A11119" t="str">
            <v/>
          </cell>
          <cell r="B11119">
            <v>0</v>
          </cell>
        </row>
        <row r="11120">
          <cell r="A11120" t="str">
            <v/>
          </cell>
          <cell r="B11120">
            <v>0</v>
          </cell>
        </row>
        <row r="11121">
          <cell r="A11121" t="str">
            <v/>
          </cell>
          <cell r="B11121">
            <v>0</v>
          </cell>
        </row>
        <row r="11122">
          <cell r="A11122" t="str">
            <v/>
          </cell>
          <cell r="B11122">
            <v>0</v>
          </cell>
        </row>
        <row r="11123">
          <cell r="A11123" t="str">
            <v/>
          </cell>
          <cell r="B11123">
            <v>0</v>
          </cell>
        </row>
        <row r="11124">
          <cell r="A11124" t="str">
            <v/>
          </cell>
          <cell r="B11124">
            <v>0</v>
          </cell>
        </row>
        <row r="11125">
          <cell r="A11125" t="str">
            <v/>
          </cell>
          <cell r="B11125">
            <v>0</v>
          </cell>
        </row>
        <row r="11126">
          <cell r="A11126" t="str">
            <v/>
          </cell>
          <cell r="B11126">
            <v>0</v>
          </cell>
        </row>
        <row r="11127">
          <cell r="A11127" t="str">
            <v/>
          </cell>
          <cell r="B11127">
            <v>0</v>
          </cell>
        </row>
        <row r="11128">
          <cell r="A11128" t="str">
            <v/>
          </cell>
          <cell r="B11128">
            <v>0</v>
          </cell>
        </row>
        <row r="11129">
          <cell r="A11129" t="str">
            <v/>
          </cell>
          <cell r="B11129">
            <v>0</v>
          </cell>
        </row>
        <row r="11130">
          <cell r="A11130" t="str">
            <v/>
          </cell>
          <cell r="B11130">
            <v>0</v>
          </cell>
        </row>
        <row r="11131">
          <cell r="A11131" t="str">
            <v/>
          </cell>
          <cell r="B11131">
            <v>0</v>
          </cell>
        </row>
        <row r="11132">
          <cell r="A11132" t="str">
            <v/>
          </cell>
          <cell r="B11132">
            <v>0</v>
          </cell>
        </row>
        <row r="11133">
          <cell r="A11133" t="str">
            <v/>
          </cell>
          <cell r="B11133">
            <v>0</v>
          </cell>
        </row>
        <row r="11134">
          <cell r="A11134" t="str">
            <v/>
          </cell>
          <cell r="B11134">
            <v>0</v>
          </cell>
        </row>
        <row r="11135">
          <cell r="A11135" t="str">
            <v/>
          </cell>
          <cell r="B11135">
            <v>0</v>
          </cell>
        </row>
        <row r="11136">
          <cell r="A11136" t="str">
            <v/>
          </cell>
          <cell r="B11136">
            <v>0</v>
          </cell>
        </row>
        <row r="11137">
          <cell r="A11137" t="str">
            <v/>
          </cell>
          <cell r="B11137">
            <v>0</v>
          </cell>
        </row>
        <row r="11138">
          <cell r="A11138" t="str">
            <v/>
          </cell>
          <cell r="B11138">
            <v>0</v>
          </cell>
        </row>
        <row r="11139">
          <cell r="A11139" t="str">
            <v/>
          </cell>
          <cell r="B11139">
            <v>0</v>
          </cell>
        </row>
        <row r="11140">
          <cell r="A11140" t="str">
            <v/>
          </cell>
          <cell r="B11140">
            <v>0</v>
          </cell>
        </row>
        <row r="11141">
          <cell r="A11141" t="str">
            <v/>
          </cell>
          <cell r="B11141">
            <v>0</v>
          </cell>
        </row>
        <row r="11142">
          <cell r="A11142" t="str">
            <v/>
          </cell>
          <cell r="B11142">
            <v>0</v>
          </cell>
        </row>
        <row r="11143">
          <cell r="A11143" t="str">
            <v/>
          </cell>
          <cell r="B11143">
            <v>0</v>
          </cell>
        </row>
        <row r="11144">
          <cell r="A11144" t="str">
            <v/>
          </cell>
          <cell r="B11144">
            <v>0</v>
          </cell>
        </row>
        <row r="11145">
          <cell r="A11145" t="str">
            <v/>
          </cell>
          <cell r="B11145">
            <v>0</v>
          </cell>
        </row>
        <row r="11146">
          <cell r="A11146" t="str">
            <v/>
          </cell>
          <cell r="B11146">
            <v>0</v>
          </cell>
        </row>
        <row r="11147">
          <cell r="A11147" t="str">
            <v/>
          </cell>
          <cell r="B11147">
            <v>0</v>
          </cell>
        </row>
        <row r="11148">
          <cell r="A11148" t="str">
            <v/>
          </cell>
          <cell r="B11148">
            <v>0</v>
          </cell>
        </row>
        <row r="11149">
          <cell r="A11149" t="str">
            <v/>
          </cell>
          <cell r="B11149">
            <v>0</v>
          </cell>
        </row>
        <row r="11150">
          <cell r="A11150" t="str">
            <v/>
          </cell>
          <cell r="B11150">
            <v>0</v>
          </cell>
        </row>
        <row r="11151">
          <cell r="A11151" t="str">
            <v/>
          </cell>
          <cell r="B11151">
            <v>0</v>
          </cell>
        </row>
        <row r="11152">
          <cell r="A11152" t="str">
            <v/>
          </cell>
          <cell r="B11152">
            <v>0</v>
          </cell>
        </row>
        <row r="11153">
          <cell r="A11153" t="str">
            <v/>
          </cell>
          <cell r="B11153">
            <v>0</v>
          </cell>
        </row>
        <row r="11154">
          <cell r="A11154" t="str">
            <v/>
          </cell>
          <cell r="B11154">
            <v>0</v>
          </cell>
        </row>
        <row r="11155">
          <cell r="A11155" t="str">
            <v/>
          </cell>
          <cell r="B11155">
            <v>0</v>
          </cell>
        </row>
        <row r="11156">
          <cell r="A11156" t="str">
            <v/>
          </cell>
          <cell r="B11156">
            <v>0</v>
          </cell>
        </row>
        <row r="11157">
          <cell r="A11157" t="str">
            <v/>
          </cell>
          <cell r="B11157">
            <v>0</v>
          </cell>
        </row>
        <row r="11158">
          <cell r="A11158" t="str">
            <v/>
          </cell>
          <cell r="B11158">
            <v>0</v>
          </cell>
        </row>
        <row r="11159">
          <cell r="A11159" t="str">
            <v/>
          </cell>
          <cell r="B11159">
            <v>0</v>
          </cell>
        </row>
        <row r="11160">
          <cell r="A11160" t="str">
            <v/>
          </cell>
          <cell r="B11160">
            <v>0</v>
          </cell>
        </row>
        <row r="11161">
          <cell r="A11161" t="str">
            <v/>
          </cell>
          <cell r="B11161">
            <v>0</v>
          </cell>
        </row>
        <row r="11162">
          <cell r="A11162" t="str">
            <v/>
          </cell>
          <cell r="B11162">
            <v>0</v>
          </cell>
        </row>
        <row r="11163">
          <cell r="A11163" t="str">
            <v/>
          </cell>
          <cell r="B11163">
            <v>0</v>
          </cell>
        </row>
        <row r="11164">
          <cell r="A11164" t="str">
            <v/>
          </cell>
          <cell r="B11164">
            <v>0</v>
          </cell>
        </row>
        <row r="11165">
          <cell r="A11165" t="str">
            <v/>
          </cell>
          <cell r="B11165">
            <v>0</v>
          </cell>
        </row>
        <row r="11166">
          <cell r="A11166" t="str">
            <v/>
          </cell>
          <cell r="B11166">
            <v>0</v>
          </cell>
        </row>
        <row r="11167">
          <cell r="A11167" t="str">
            <v/>
          </cell>
          <cell r="B11167">
            <v>0</v>
          </cell>
        </row>
        <row r="11168">
          <cell r="A11168" t="str">
            <v/>
          </cell>
          <cell r="B11168">
            <v>0</v>
          </cell>
        </row>
        <row r="11169">
          <cell r="A11169" t="str">
            <v/>
          </cell>
          <cell r="B11169">
            <v>0</v>
          </cell>
        </row>
        <row r="11170">
          <cell r="A11170" t="str">
            <v/>
          </cell>
          <cell r="B11170">
            <v>0</v>
          </cell>
        </row>
        <row r="11171">
          <cell r="A11171" t="str">
            <v/>
          </cell>
          <cell r="B11171">
            <v>0</v>
          </cell>
        </row>
        <row r="11172">
          <cell r="A11172" t="str">
            <v/>
          </cell>
          <cell r="B11172">
            <v>0</v>
          </cell>
        </row>
        <row r="11173">
          <cell r="A11173" t="str">
            <v/>
          </cell>
          <cell r="B11173">
            <v>0</v>
          </cell>
        </row>
        <row r="11174">
          <cell r="A11174" t="str">
            <v/>
          </cell>
          <cell r="B11174">
            <v>0</v>
          </cell>
        </row>
        <row r="11175">
          <cell r="A11175" t="str">
            <v/>
          </cell>
          <cell r="B11175">
            <v>0</v>
          </cell>
        </row>
        <row r="11176">
          <cell r="A11176" t="str">
            <v/>
          </cell>
          <cell r="B11176">
            <v>0</v>
          </cell>
        </row>
        <row r="11177">
          <cell r="A11177" t="str">
            <v/>
          </cell>
          <cell r="B11177">
            <v>0</v>
          </cell>
        </row>
        <row r="11178">
          <cell r="A11178" t="str">
            <v/>
          </cell>
          <cell r="B11178">
            <v>0</v>
          </cell>
        </row>
        <row r="11179">
          <cell r="A11179" t="str">
            <v/>
          </cell>
          <cell r="B11179">
            <v>0</v>
          </cell>
        </row>
        <row r="11180">
          <cell r="A11180" t="str">
            <v/>
          </cell>
          <cell r="B11180">
            <v>0</v>
          </cell>
        </row>
        <row r="11181">
          <cell r="A11181" t="str">
            <v/>
          </cell>
          <cell r="B11181">
            <v>0</v>
          </cell>
        </row>
        <row r="11182">
          <cell r="A11182" t="str">
            <v/>
          </cell>
          <cell r="B11182">
            <v>0</v>
          </cell>
        </row>
        <row r="11183">
          <cell r="A11183" t="str">
            <v/>
          </cell>
          <cell r="B11183">
            <v>0</v>
          </cell>
        </row>
        <row r="11184">
          <cell r="A11184" t="str">
            <v/>
          </cell>
          <cell r="B11184">
            <v>0</v>
          </cell>
        </row>
        <row r="11185">
          <cell r="A11185" t="str">
            <v/>
          </cell>
          <cell r="B11185">
            <v>0</v>
          </cell>
        </row>
        <row r="11186">
          <cell r="A11186" t="str">
            <v/>
          </cell>
          <cell r="B11186">
            <v>0</v>
          </cell>
        </row>
        <row r="11187">
          <cell r="A11187" t="str">
            <v/>
          </cell>
          <cell r="B11187">
            <v>0</v>
          </cell>
        </row>
        <row r="11188">
          <cell r="A11188" t="str">
            <v/>
          </cell>
          <cell r="B11188">
            <v>0</v>
          </cell>
        </row>
        <row r="11189">
          <cell r="A11189" t="str">
            <v/>
          </cell>
          <cell r="B11189">
            <v>0</v>
          </cell>
        </row>
        <row r="11190">
          <cell r="A11190" t="str">
            <v/>
          </cell>
          <cell r="B11190">
            <v>0</v>
          </cell>
        </row>
        <row r="11191">
          <cell r="A11191" t="str">
            <v/>
          </cell>
          <cell r="B11191">
            <v>0</v>
          </cell>
        </row>
        <row r="11192">
          <cell r="A11192" t="str">
            <v/>
          </cell>
          <cell r="B11192">
            <v>0</v>
          </cell>
        </row>
        <row r="11193">
          <cell r="A11193" t="str">
            <v/>
          </cell>
          <cell r="B11193">
            <v>0</v>
          </cell>
        </row>
        <row r="11194">
          <cell r="A11194" t="str">
            <v/>
          </cell>
          <cell r="B11194">
            <v>0</v>
          </cell>
        </row>
        <row r="11195">
          <cell r="A11195" t="str">
            <v/>
          </cell>
          <cell r="B11195">
            <v>0</v>
          </cell>
        </row>
        <row r="11196">
          <cell r="A11196" t="str">
            <v/>
          </cell>
          <cell r="B11196">
            <v>0</v>
          </cell>
        </row>
        <row r="11197">
          <cell r="A11197" t="str">
            <v/>
          </cell>
          <cell r="B11197">
            <v>0</v>
          </cell>
        </row>
        <row r="11198">
          <cell r="A11198" t="str">
            <v/>
          </cell>
          <cell r="B11198">
            <v>0</v>
          </cell>
        </row>
        <row r="11199">
          <cell r="A11199" t="str">
            <v/>
          </cell>
          <cell r="B11199">
            <v>0</v>
          </cell>
        </row>
        <row r="11200">
          <cell r="A11200" t="str">
            <v/>
          </cell>
          <cell r="B11200">
            <v>0</v>
          </cell>
        </row>
        <row r="11201">
          <cell r="A11201" t="str">
            <v/>
          </cell>
          <cell r="B11201">
            <v>0</v>
          </cell>
        </row>
        <row r="11202">
          <cell r="A11202" t="str">
            <v/>
          </cell>
          <cell r="B11202">
            <v>0</v>
          </cell>
        </row>
        <row r="11203">
          <cell r="A11203" t="str">
            <v/>
          </cell>
          <cell r="B11203">
            <v>0</v>
          </cell>
        </row>
        <row r="11204">
          <cell r="A11204" t="str">
            <v/>
          </cell>
          <cell r="B11204">
            <v>0</v>
          </cell>
        </row>
        <row r="11205">
          <cell r="A11205" t="str">
            <v/>
          </cell>
          <cell r="B11205">
            <v>0</v>
          </cell>
        </row>
        <row r="11206">
          <cell r="A11206" t="str">
            <v/>
          </cell>
          <cell r="B11206">
            <v>0</v>
          </cell>
        </row>
        <row r="11207">
          <cell r="A11207" t="str">
            <v/>
          </cell>
          <cell r="B11207">
            <v>0</v>
          </cell>
        </row>
        <row r="11208">
          <cell r="A11208" t="str">
            <v/>
          </cell>
          <cell r="B11208">
            <v>0</v>
          </cell>
        </row>
        <row r="11209">
          <cell r="A11209" t="str">
            <v/>
          </cell>
          <cell r="B11209">
            <v>0</v>
          </cell>
        </row>
        <row r="11210">
          <cell r="A11210" t="str">
            <v/>
          </cell>
          <cell r="B11210">
            <v>0</v>
          </cell>
        </row>
        <row r="11211">
          <cell r="A11211" t="str">
            <v/>
          </cell>
          <cell r="B11211">
            <v>0</v>
          </cell>
        </row>
        <row r="11212">
          <cell r="A11212" t="str">
            <v/>
          </cell>
          <cell r="B11212">
            <v>0</v>
          </cell>
        </row>
        <row r="11213">
          <cell r="A11213" t="str">
            <v/>
          </cell>
          <cell r="B11213">
            <v>0</v>
          </cell>
        </row>
        <row r="11214">
          <cell r="A11214" t="str">
            <v/>
          </cell>
          <cell r="B11214">
            <v>0</v>
          </cell>
        </row>
        <row r="11215">
          <cell r="A11215" t="str">
            <v/>
          </cell>
          <cell r="B11215">
            <v>0</v>
          </cell>
        </row>
        <row r="11216">
          <cell r="A11216" t="str">
            <v/>
          </cell>
          <cell r="B11216">
            <v>0</v>
          </cell>
        </row>
        <row r="11217">
          <cell r="A11217" t="str">
            <v/>
          </cell>
          <cell r="B11217">
            <v>0</v>
          </cell>
        </row>
        <row r="11218">
          <cell r="A11218" t="str">
            <v/>
          </cell>
          <cell r="B11218">
            <v>0</v>
          </cell>
        </row>
        <row r="11219">
          <cell r="A11219" t="str">
            <v/>
          </cell>
          <cell r="B11219">
            <v>0</v>
          </cell>
        </row>
        <row r="11220">
          <cell r="A11220" t="str">
            <v/>
          </cell>
          <cell r="B11220">
            <v>0</v>
          </cell>
        </row>
        <row r="11221">
          <cell r="A11221" t="str">
            <v/>
          </cell>
          <cell r="B11221">
            <v>0</v>
          </cell>
        </row>
        <row r="11222">
          <cell r="A11222" t="str">
            <v/>
          </cell>
          <cell r="B11222">
            <v>0</v>
          </cell>
        </row>
        <row r="11223">
          <cell r="A11223" t="str">
            <v/>
          </cell>
          <cell r="B11223">
            <v>0</v>
          </cell>
        </row>
        <row r="11224">
          <cell r="A11224" t="str">
            <v/>
          </cell>
          <cell r="B11224">
            <v>0</v>
          </cell>
        </row>
        <row r="11225">
          <cell r="A11225" t="str">
            <v/>
          </cell>
          <cell r="B11225">
            <v>0</v>
          </cell>
        </row>
        <row r="11226">
          <cell r="A11226" t="str">
            <v/>
          </cell>
          <cell r="B11226">
            <v>0</v>
          </cell>
        </row>
        <row r="11227">
          <cell r="A11227" t="str">
            <v/>
          </cell>
          <cell r="B11227">
            <v>0</v>
          </cell>
        </row>
        <row r="11228">
          <cell r="A11228" t="str">
            <v/>
          </cell>
          <cell r="B11228">
            <v>0</v>
          </cell>
        </row>
        <row r="11229">
          <cell r="A11229" t="str">
            <v/>
          </cell>
          <cell r="B11229">
            <v>0</v>
          </cell>
        </row>
        <row r="11230">
          <cell r="A11230" t="str">
            <v/>
          </cell>
          <cell r="B11230">
            <v>0</v>
          </cell>
        </row>
        <row r="11231">
          <cell r="A11231" t="str">
            <v/>
          </cell>
          <cell r="B11231">
            <v>0</v>
          </cell>
        </row>
        <row r="11232">
          <cell r="A11232" t="str">
            <v/>
          </cell>
          <cell r="B11232">
            <v>0</v>
          </cell>
        </row>
        <row r="11233">
          <cell r="A11233" t="str">
            <v/>
          </cell>
          <cell r="B11233">
            <v>0</v>
          </cell>
        </row>
        <row r="11234">
          <cell r="A11234" t="str">
            <v/>
          </cell>
          <cell r="B11234">
            <v>0</v>
          </cell>
        </row>
        <row r="11235">
          <cell r="A11235" t="str">
            <v/>
          </cell>
          <cell r="B11235">
            <v>0</v>
          </cell>
        </row>
        <row r="11236">
          <cell r="A11236" t="str">
            <v/>
          </cell>
          <cell r="B11236">
            <v>0</v>
          </cell>
        </row>
        <row r="11237">
          <cell r="A11237" t="str">
            <v/>
          </cell>
          <cell r="B11237">
            <v>0</v>
          </cell>
        </row>
        <row r="11238">
          <cell r="A11238" t="str">
            <v/>
          </cell>
          <cell r="B11238">
            <v>0</v>
          </cell>
        </row>
        <row r="11239">
          <cell r="A11239" t="str">
            <v/>
          </cell>
          <cell r="B11239">
            <v>0</v>
          </cell>
        </row>
        <row r="11240">
          <cell r="A11240" t="str">
            <v/>
          </cell>
          <cell r="B11240">
            <v>0</v>
          </cell>
        </row>
        <row r="11241">
          <cell r="A11241" t="str">
            <v/>
          </cell>
          <cell r="B11241">
            <v>0</v>
          </cell>
        </row>
        <row r="11242">
          <cell r="A11242" t="str">
            <v/>
          </cell>
          <cell r="B11242">
            <v>0</v>
          </cell>
        </row>
        <row r="11243">
          <cell r="A11243" t="str">
            <v/>
          </cell>
          <cell r="B11243">
            <v>0</v>
          </cell>
        </row>
        <row r="11244">
          <cell r="A11244" t="str">
            <v/>
          </cell>
          <cell r="B11244">
            <v>0</v>
          </cell>
        </row>
        <row r="11245">
          <cell r="A11245" t="str">
            <v/>
          </cell>
          <cell r="B11245">
            <v>0</v>
          </cell>
        </row>
        <row r="11246">
          <cell r="A11246" t="str">
            <v/>
          </cell>
          <cell r="B11246">
            <v>0</v>
          </cell>
        </row>
        <row r="11247">
          <cell r="A11247" t="str">
            <v/>
          </cell>
          <cell r="B11247">
            <v>0</v>
          </cell>
        </row>
        <row r="11248">
          <cell r="A11248" t="str">
            <v/>
          </cell>
          <cell r="B11248">
            <v>0</v>
          </cell>
        </row>
        <row r="11249">
          <cell r="A11249" t="str">
            <v/>
          </cell>
          <cell r="B11249">
            <v>0</v>
          </cell>
        </row>
        <row r="11250">
          <cell r="A11250" t="str">
            <v/>
          </cell>
          <cell r="B11250">
            <v>0</v>
          </cell>
        </row>
        <row r="11251">
          <cell r="A11251" t="str">
            <v/>
          </cell>
          <cell r="B11251">
            <v>0</v>
          </cell>
        </row>
        <row r="11252">
          <cell r="A11252" t="str">
            <v/>
          </cell>
          <cell r="B11252">
            <v>0</v>
          </cell>
        </row>
        <row r="11253">
          <cell r="A11253" t="str">
            <v/>
          </cell>
          <cell r="B11253">
            <v>0</v>
          </cell>
        </row>
        <row r="11254">
          <cell r="A11254" t="str">
            <v/>
          </cell>
          <cell r="B11254">
            <v>0</v>
          </cell>
        </row>
        <row r="11255">
          <cell r="A11255" t="str">
            <v/>
          </cell>
          <cell r="B11255">
            <v>0</v>
          </cell>
        </row>
        <row r="11256">
          <cell r="A11256" t="str">
            <v/>
          </cell>
          <cell r="B11256">
            <v>0</v>
          </cell>
        </row>
        <row r="11257">
          <cell r="A11257" t="str">
            <v/>
          </cell>
          <cell r="B11257">
            <v>0</v>
          </cell>
        </row>
        <row r="11258">
          <cell r="A11258" t="str">
            <v/>
          </cell>
          <cell r="B11258">
            <v>0</v>
          </cell>
        </row>
        <row r="11259">
          <cell r="A11259" t="str">
            <v/>
          </cell>
          <cell r="B11259">
            <v>0</v>
          </cell>
        </row>
        <row r="11260">
          <cell r="A11260" t="str">
            <v/>
          </cell>
          <cell r="B11260">
            <v>0</v>
          </cell>
        </row>
        <row r="11261">
          <cell r="A11261" t="str">
            <v/>
          </cell>
          <cell r="B11261">
            <v>0</v>
          </cell>
        </row>
        <row r="11262">
          <cell r="A11262" t="str">
            <v/>
          </cell>
          <cell r="B11262">
            <v>0</v>
          </cell>
        </row>
        <row r="11263">
          <cell r="A11263" t="str">
            <v/>
          </cell>
          <cell r="B11263">
            <v>0</v>
          </cell>
        </row>
        <row r="11264">
          <cell r="A11264" t="str">
            <v/>
          </cell>
          <cell r="B11264">
            <v>0</v>
          </cell>
        </row>
        <row r="11265">
          <cell r="A11265" t="str">
            <v/>
          </cell>
          <cell r="B11265">
            <v>0</v>
          </cell>
        </row>
        <row r="11266">
          <cell r="A11266" t="str">
            <v/>
          </cell>
          <cell r="B11266">
            <v>0</v>
          </cell>
        </row>
        <row r="11267">
          <cell r="A11267" t="str">
            <v/>
          </cell>
          <cell r="B11267">
            <v>0</v>
          </cell>
        </row>
        <row r="11268">
          <cell r="A11268" t="str">
            <v/>
          </cell>
          <cell r="B11268">
            <v>0</v>
          </cell>
        </row>
        <row r="11269">
          <cell r="A11269" t="str">
            <v/>
          </cell>
          <cell r="B11269">
            <v>0</v>
          </cell>
        </row>
        <row r="11270">
          <cell r="A11270" t="str">
            <v/>
          </cell>
          <cell r="B11270">
            <v>0</v>
          </cell>
        </row>
        <row r="11271">
          <cell r="A11271" t="str">
            <v/>
          </cell>
          <cell r="B11271">
            <v>0</v>
          </cell>
        </row>
        <row r="11272">
          <cell r="A11272" t="str">
            <v/>
          </cell>
          <cell r="B11272">
            <v>0</v>
          </cell>
        </row>
        <row r="11273">
          <cell r="A11273" t="str">
            <v/>
          </cell>
          <cell r="B11273">
            <v>0</v>
          </cell>
        </row>
        <row r="11274">
          <cell r="A11274" t="str">
            <v/>
          </cell>
          <cell r="B11274">
            <v>0</v>
          </cell>
        </row>
        <row r="11275">
          <cell r="A11275" t="str">
            <v/>
          </cell>
          <cell r="B11275">
            <v>0</v>
          </cell>
        </row>
        <row r="11276">
          <cell r="A11276" t="str">
            <v/>
          </cell>
          <cell r="B11276">
            <v>0</v>
          </cell>
        </row>
        <row r="11277">
          <cell r="A11277" t="str">
            <v/>
          </cell>
          <cell r="B11277">
            <v>0</v>
          </cell>
        </row>
        <row r="11278">
          <cell r="A11278" t="str">
            <v/>
          </cell>
          <cell r="B11278">
            <v>0</v>
          </cell>
        </row>
        <row r="11279">
          <cell r="A11279" t="str">
            <v/>
          </cell>
          <cell r="B11279">
            <v>0</v>
          </cell>
        </row>
        <row r="11280">
          <cell r="A11280" t="str">
            <v/>
          </cell>
          <cell r="B11280">
            <v>0</v>
          </cell>
        </row>
        <row r="11281">
          <cell r="A11281" t="str">
            <v/>
          </cell>
          <cell r="B11281">
            <v>0</v>
          </cell>
        </row>
        <row r="11282">
          <cell r="A11282" t="str">
            <v/>
          </cell>
          <cell r="B11282">
            <v>0</v>
          </cell>
        </row>
        <row r="11283">
          <cell r="A11283" t="str">
            <v/>
          </cell>
          <cell r="B11283">
            <v>0</v>
          </cell>
        </row>
        <row r="11284">
          <cell r="A11284" t="str">
            <v/>
          </cell>
          <cell r="B11284">
            <v>0</v>
          </cell>
        </row>
        <row r="11285">
          <cell r="A11285" t="str">
            <v/>
          </cell>
          <cell r="B11285">
            <v>0</v>
          </cell>
        </row>
        <row r="11286">
          <cell r="A11286" t="str">
            <v/>
          </cell>
          <cell r="B11286">
            <v>0</v>
          </cell>
        </row>
        <row r="11287">
          <cell r="A11287" t="str">
            <v/>
          </cell>
          <cell r="B11287">
            <v>0</v>
          </cell>
        </row>
        <row r="11288">
          <cell r="A11288" t="str">
            <v/>
          </cell>
          <cell r="B11288">
            <v>0</v>
          </cell>
        </row>
        <row r="11289">
          <cell r="A11289" t="str">
            <v/>
          </cell>
          <cell r="B11289">
            <v>0</v>
          </cell>
        </row>
        <row r="11290">
          <cell r="A11290" t="str">
            <v/>
          </cell>
          <cell r="B11290">
            <v>0</v>
          </cell>
        </row>
        <row r="11291">
          <cell r="A11291" t="str">
            <v/>
          </cell>
          <cell r="B11291">
            <v>0</v>
          </cell>
        </row>
        <row r="11292">
          <cell r="A11292" t="str">
            <v/>
          </cell>
          <cell r="B11292">
            <v>0</v>
          </cell>
        </row>
        <row r="11293">
          <cell r="A11293" t="str">
            <v/>
          </cell>
          <cell r="B11293">
            <v>0</v>
          </cell>
        </row>
        <row r="11294">
          <cell r="A11294" t="str">
            <v/>
          </cell>
          <cell r="B11294">
            <v>0</v>
          </cell>
        </row>
        <row r="11295">
          <cell r="A11295" t="str">
            <v/>
          </cell>
          <cell r="B11295">
            <v>0</v>
          </cell>
        </row>
        <row r="11296">
          <cell r="A11296" t="str">
            <v/>
          </cell>
          <cell r="B11296">
            <v>0</v>
          </cell>
        </row>
        <row r="11297">
          <cell r="A11297" t="str">
            <v/>
          </cell>
          <cell r="B11297">
            <v>0</v>
          </cell>
        </row>
        <row r="11298">
          <cell r="A11298" t="str">
            <v/>
          </cell>
          <cell r="B11298">
            <v>0</v>
          </cell>
        </row>
        <row r="11299">
          <cell r="A11299" t="str">
            <v/>
          </cell>
          <cell r="B11299">
            <v>0</v>
          </cell>
        </row>
        <row r="11300">
          <cell r="A11300" t="str">
            <v/>
          </cell>
          <cell r="B11300">
            <v>0</v>
          </cell>
        </row>
        <row r="11301">
          <cell r="A11301" t="str">
            <v/>
          </cell>
          <cell r="B11301">
            <v>0</v>
          </cell>
        </row>
        <row r="11302">
          <cell r="A11302" t="str">
            <v/>
          </cell>
          <cell r="B11302">
            <v>0</v>
          </cell>
        </row>
        <row r="11303">
          <cell r="A11303" t="str">
            <v/>
          </cell>
          <cell r="B11303">
            <v>0</v>
          </cell>
        </row>
        <row r="11304">
          <cell r="A11304" t="str">
            <v/>
          </cell>
          <cell r="B11304">
            <v>0</v>
          </cell>
        </row>
        <row r="11305">
          <cell r="A11305" t="str">
            <v/>
          </cell>
          <cell r="B11305">
            <v>0</v>
          </cell>
        </row>
        <row r="11306">
          <cell r="A11306" t="str">
            <v/>
          </cell>
          <cell r="B11306">
            <v>0</v>
          </cell>
        </row>
        <row r="11307">
          <cell r="A11307" t="str">
            <v/>
          </cell>
          <cell r="B11307">
            <v>0</v>
          </cell>
        </row>
        <row r="11308">
          <cell r="A11308" t="str">
            <v/>
          </cell>
          <cell r="B11308">
            <v>0</v>
          </cell>
        </row>
        <row r="11309">
          <cell r="A11309" t="str">
            <v/>
          </cell>
          <cell r="B11309">
            <v>0</v>
          </cell>
        </row>
        <row r="11310">
          <cell r="A11310" t="str">
            <v/>
          </cell>
          <cell r="B11310">
            <v>0</v>
          </cell>
        </row>
        <row r="11311">
          <cell r="A11311" t="str">
            <v/>
          </cell>
          <cell r="B11311">
            <v>0</v>
          </cell>
        </row>
        <row r="11312">
          <cell r="A11312" t="str">
            <v/>
          </cell>
          <cell r="B11312">
            <v>0</v>
          </cell>
        </row>
        <row r="11313">
          <cell r="A11313" t="str">
            <v/>
          </cell>
          <cell r="B11313">
            <v>0</v>
          </cell>
        </row>
        <row r="11314">
          <cell r="A11314" t="str">
            <v/>
          </cell>
          <cell r="B11314">
            <v>0</v>
          </cell>
        </row>
        <row r="11315">
          <cell r="A11315" t="str">
            <v/>
          </cell>
          <cell r="B11315">
            <v>0</v>
          </cell>
        </row>
        <row r="11316">
          <cell r="A11316" t="str">
            <v/>
          </cell>
          <cell r="B11316">
            <v>0</v>
          </cell>
        </row>
        <row r="11317">
          <cell r="A11317" t="str">
            <v/>
          </cell>
          <cell r="B11317">
            <v>0</v>
          </cell>
        </row>
        <row r="11318">
          <cell r="A11318" t="str">
            <v/>
          </cell>
          <cell r="B11318">
            <v>0</v>
          </cell>
        </row>
        <row r="11319">
          <cell r="A11319" t="str">
            <v/>
          </cell>
          <cell r="B11319">
            <v>0</v>
          </cell>
        </row>
        <row r="11320">
          <cell r="A11320" t="str">
            <v/>
          </cell>
          <cell r="B11320">
            <v>0</v>
          </cell>
        </row>
        <row r="11321">
          <cell r="A11321" t="str">
            <v/>
          </cell>
          <cell r="B11321">
            <v>0</v>
          </cell>
        </row>
        <row r="11322">
          <cell r="A11322" t="str">
            <v/>
          </cell>
          <cell r="B11322">
            <v>0</v>
          </cell>
        </row>
        <row r="11323">
          <cell r="A11323" t="str">
            <v/>
          </cell>
          <cell r="B11323">
            <v>0</v>
          </cell>
        </row>
        <row r="11324">
          <cell r="A11324" t="str">
            <v/>
          </cell>
          <cell r="B11324">
            <v>0</v>
          </cell>
        </row>
        <row r="11325">
          <cell r="A11325" t="str">
            <v/>
          </cell>
          <cell r="B11325">
            <v>0</v>
          </cell>
        </row>
        <row r="11326">
          <cell r="A11326" t="str">
            <v/>
          </cell>
          <cell r="B11326">
            <v>0</v>
          </cell>
        </row>
        <row r="11327">
          <cell r="A11327" t="str">
            <v/>
          </cell>
          <cell r="B11327">
            <v>0</v>
          </cell>
        </row>
        <row r="11328">
          <cell r="A11328" t="str">
            <v/>
          </cell>
          <cell r="B11328">
            <v>0</v>
          </cell>
        </row>
        <row r="11329">
          <cell r="A11329" t="str">
            <v/>
          </cell>
          <cell r="B11329">
            <v>0</v>
          </cell>
        </row>
        <row r="11330">
          <cell r="A11330" t="str">
            <v/>
          </cell>
          <cell r="B11330">
            <v>0</v>
          </cell>
        </row>
        <row r="11331">
          <cell r="A11331" t="str">
            <v/>
          </cell>
          <cell r="B11331">
            <v>0</v>
          </cell>
        </row>
        <row r="11332">
          <cell r="A11332" t="str">
            <v/>
          </cell>
          <cell r="B11332">
            <v>0</v>
          </cell>
        </row>
        <row r="11333">
          <cell r="A11333" t="str">
            <v/>
          </cell>
          <cell r="B11333">
            <v>0</v>
          </cell>
        </row>
        <row r="11334">
          <cell r="A11334" t="str">
            <v/>
          </cell>
          <cell r="B11334">
            <v>0</v>
          </cell>
        </row>
        <row r="11335">
          <cell r="A11335" t="str">
            <v/>
          </cell>
          <cell r="B11335">
            <v>0</v>
          </cell>
        </row>
        <row r="11336">
          <cell r="A11336" t="str">
            <v/>
          </cell>
          <cell r="B11336">
            <v>0</v>
          </cell>
        </row>
        <row r="11337">
          <cell r="A11337" t="str">
            <v/>
          </cell>
          <cell r="B11337">
            <v>0</v>
          </cell>
        </row>
        <row r="11338">
          <cell r="A11338" t="str">
            <v/>
          </cell>
          <cell r="B11338">
            <v>0</v>
          </cell>
        </row>
        <row r="11339">
          <cell r="A11339" t="str">
            <v/>
          </cell>
          <cell r="B11339">
            <v>0</v>
          </cell>
        </row>
        <row r="11340">
          <cell r="A11340" t="str">
            <v/>
          </cell>
          <cell r="B11340">
            <v>0</v>
          </cell>
        </row>
        <row r="11341">
          <cell r="A11341" t="str">
            <v/>
          </cell>
          <cell r="B11341">
            <v>0</v>
          </cell>
        </row>
        <row r="11342">
          <cell r="A11342" t="str">
            <v/>
          </cell>
          <cell r="B11342">
            <v>0</v>
          </cell>
        </row>
        <row r="11343">
          <cell r="A11343" t="str">
            <v/>
          </cell>
          <cell r="B11343">
            <v>0</v>
          </cell>
        </row>
        <row r="11344">
          <cell r="A11344" t="str">
            <v/>
          </cell>
          <cell r="B11344">
            <v>0</v>
          </cell>
        </row>
        <row r="11345">
          <cell r="A11345" t="str">
            <v/>
          </cell>
          <cell r="B11345">
            <v>0</v>
          </cell>
        </row>
        <row r="11346">
          <cell r="A11346" t="str">
            <v/>
          </cell>
          <cell r="B11346">
            <v>0</v>
          </cell>
        </row>
        <row r="11347">
          <cell r="A11347" t="str">
            <v/>
          </cell>
          <cell r="B11347">
            <v>0</v>
          </cell>
        </row>
        <row r="11348">
          <cell r="A11348" t="str">
            <v/>
          </cell>
          <cell r="B11348">
            <v>0</v>
          </cell>
        </row>
        <row r="11349">
          <cell r="A11349" t="str">
            <v/>
          </cell>
          <cell r="B11349">
            <v>0</v>
          </cell>
        </row>
        <row r="11350">
          <cell r="A11350" t="str">
            <v/>
          </cell>
          <cell r="B11350">
            <v>0</v>
          </cell>
        </row>
        <row r="11351">
          <cell r="A11351" t="str">
            <v/>
          </cell>
          <cell r="B11351">
            <v>0</v>
          </cell>
        </row>
        <row r="11352">
          <cell r="A11352" t="str">
            <v/>
          </cell>
          <cell r="B11352">
            <v>0</v>
          </cell>
        </row>
        <row r="11353">
          <cell r="A11353" t="str">
            <v/>
          </cell>
          <cell r="B11353">
            <v>0</v>
          </cell>
        </row>
        <row r="11354">
          <cell r="A11354" t="str">
            <v/>
          </cell>
          <cell r="B11354">
            <v>0</v>
          </cell>
        </row>
        <row r="11355">
          <cell r="A11355" t="str">
            <v/>
          </cell>
          <cell r="B11355">
            <v>0</v>
          </cell>
        </row>
        <row r="11356">
          <cell r="A11356" t="str">
            <v/>
          </cell>
          <cell r="B11356">
            <v>0</v>
          </cell>
        </row>
        <row r="11357">
          <cell r="A11357" t="str">
            <v/>
          </cell>
          <cell r="B11357">
            <v>0</v>
          </cell>
        </row>
        <row r="11358">
          <cell r="A11358" t="str">
            <v/>
          </cell>
          <cell r="B11358">
            <v>0</v>
          </cell>
        </row>
        <row r="11359">
          <cell r="A11359" t="str">
            <v/>
          </cell>
          <cell r="B11359">
            <v>0</v>
          </cell>
        </row>
        <row r="11360">
          <cell r="A11360" t="str">
            <v/>
          </cell>
          <cell r="B11360">
            <v>0</v>
          </cell>
        </row>
        <row r="11361">
          <cell r="A11361" t="str">
            <v/>
          </cell>
          <cell r="B11361">
            <v>0</v>
          </cell>
        </row>
        <row r="11362">
          <cell r="A11362" t="str">
            <v/>
          </cell>
          <cell r="B11362">
            <v>0</v>
          </cell>
        </row>
        <row r="11363">
          <cell r="A11363" t="str">
            <v/>
          </cell>
          <cell r="B11363">
            <v>0</v>
          </cell>
        </row>
        <row r="11364">
          <cell r="A11364" t="str">
            <v/>
          </cell>
          <cell r="B11364">
            <v>0</v>
          </cell>
        </row>
        <row r="11365">
          <cell r="A11365" t="str">
            <v/>
          </cell>
          <cell r="B11365">
            <v>0</v>
          </cell>
        </row>
        <row r="11366">
          <cell r="A11366" t="str">
            <v/>
          </cell>
          <cell r="B11366">
            <v>0</v>
          </cell>
        </row>
        <row r="11367">
          <cell r="A11367" t="str">
            <v/>
          </cell>
          <cell r="B11367">
            <v>0</v>
          </cell>
        </row>
        <row r="11368">
          <cell r="A11368" t="str">
            <v/>
          </cell>
          <cell r="B11368">
            <v>0</v>
          </cell>
        </row>
        <row r="11369">
          <cell r="A11369" t="str">
            <v/>
          </cell>
          <cell r="B11369">
            <v>0</v>
          </cell>
        </row>
        <row r="11370">
          <cell r="A11370" t="str">
            <v/>
          </cell>
          <cell r="B11370">
            <v>0</v>
          </cell>
        </row>
        <row r="11371">
          <cell r="A11371" t="str">
            <v/>
          </cell>
          <cell r="B11371">
            <v>0</v>
          </cell>
        </row>
        <row r="11372">
          <cell r="A11372" t="str">
            <v/>
          </cell>
          <cell r="B11372">
            <v>0</v>
          </cell>
        </row>
        <row r="11373">
          <cell r="A11373" t="str">
            <v/>
          </cell>
          <cell r="B11373">
            <v>0</v>
          </cell>
        </row>
        <row r="11374">
          <cell r="A11374" t="str">
            <v/>
          </cell>
          <cell r="B11374">
            <v>0</v>
          </cell>
        </row>
        <row r="11375">
          <cell r="A11375" t="str">
            <v/>
          </cell>
          <cell r="B11375">
            <v>0</v>
          </cell>
        </row>
        <row r="11376">
          <cell r="A11376" t="str">
            <v/>
          </cell>
          <cell r="B11376">
            <v>0</v>
          </cell>
        </row>
        <row r="11377">
          <cell r="A11377" t="str">
            <v/>
          </cell>
          <cell r="B11377">
            <v>0</v>
          </cell>
        </row>
        <row r="11378">
          <cell r="A11378" t="str">
            <v/>
          </cell>
          <cell r="B11378">
            <v>0</v>
          </cell>
        </row>
        <row r="11379">
          <cell r="A11379" t="str">
            <v/>
          </cell>
          <cell r="B11379">
            <v>0</v>
          </cell>
        </row>
        <row r="11380">
          <cell r="A11380" t="str">
            <v/>
          </cell>
          <cell r="B11380">
            <v>0</v>
          </cell>
        </row>
        <row r="11381">
          <cell r="A11381" t="str">
            <v/>
          </cell>
          <cell r="B11381">
            <v>0</v>
          </cell>
        </row>
        <row r="11382">
          <cell r="A11382" t="str">
            <v/>
          </cell>
          <cell r="B11382">
            <v>0</v>
          </cell>
        </row>
        <row r="11383">
          <cell r="A11383" t="str">
            <v/>
          </cell>
          <cell r="B11383">
            <v>0</v>
          </cell>
        </row>
        <row r="11384">
          <cell r="A11384" t="str">
            <v/>
          </cell>
          <cell r="B11384">
            <v>0</v>
          </cell>
        </row>
        <row r="11385">
          <cell r="A11385" t="str">
            <v/>
          </cell>
          <cell r="B11385">
            <v>0</v>
          </cell>
        </row>
        <row r="11386">
          <cell r="A11386" t="str">
            <v/>
          </cell>
          <cell r="B11386">
            <v>0</v>
          </cell>
        </row>
        <row r="11387">
          <cell r="A11387" t="str">
            <v/>
          </cell>
          <cell r="B11387">
            <v>0</v>
          </cell>
        </row>
        <row r="11388">
          <cell r="A11388" t="str">
            <v/>
          </cell>
          <cell r="B11388">
            <v>0</v>
          </cell>
        </row>
        <row r="11389">
          <cell r="A11389" t="str">
            <v/>
          </cell>
          <cell r="B11389">
            <v>0</v>
          </cell>
        </row>
        <row r="11390">
          <cell r="A11390" t="str">
            <v/>
          </cell>
          <cell r="B11390">
            <v>0</v>
          </cell>
        </row>
        <row r="11391">
          <cell r="A11391" t="str">
            <v/>
          </cell>
          <cell r="B11391">
            <v>0</v>
          </cell>
        </row>
        <row r="11392">
          <cell r="A11392" t="str">
            <v/>
          </cell>
          <cell r="B11392">
            <v>0</v>
          </cell>
        </row>
        <row r="11393">
          <cell r="A11393" t="str">
            <v/>
          </cell>
          <cell r="B11393">
            <v>0</v>
          </cell>
        </row>
        <row r="11394">
          <cell r="A11394" t="str">
            <v/>
          </cell>
          <cell r="B11394">
            <v>0</v>
          </cell>
        </row>
        <row r="11395">
          <cell r="A11395" t="str">
            <v/>
          </cell>
          <cell r="B11395">
            <v>0</v>
          </cell>
        </row>
        <row r="11396">
          <cell r="A11396" t="str">
            <v/>
          </cell>
          <cell r="B11396">
            <v>0</v>
          </cell>
        </row>
        <row r="11397">
          <cell r="A11397" t="str">
            <v/>
          </cell>
          <cell r="B11397">
            <v>0</v>
          </cell>
        </row>
        <row r="11398">
          <cell r="A11398" t="str">
            <v/>
          </cell>
          <cell r="B11398">
            <v>0</v>
          </cell>
        </row>
        <row r="11399">
          <cell r="A11399" t="str">
            <v/>
          </cell>
          <cell r="B11399">
            <v>0</v>
          </cell>
        </row>
        <row r="11400">
          <cell r="A11400" t="str">
            <v/>
          </cell>
          <cell r="B11400">
            <v>0</v>
          </cell>
        </row>
        <row r="11401">
          <cell r="A11401" t="str">
            <v/>
          </cell>
          <cell r="B11401">
            <v>0</v>
          </cell>
        </row>
        <row r="11402">
          <cell r="A11402" t="str">
            <v/>
          </cell>
          <cell r="B11402">
            <v>0</v>
          </cell>
        </row>
        <row r="11403">
          <cell r="A11403" t="str">
            <v/>
          </cell>
          <cell r="B11403">
            <v>0</v>
          </cell>
        </row>
        <row r="11404">
          <cell r="A11404" t="str">
            <v/>
          </cell>
          <cell r="B11404">
            <v>0</v>
          </cell>
        </row>
        <row r="11405">
          <cell r="A11405" t="str">
            <v/>
          </cell>
          <cell r="B11405">
            <v>0</v>
          </cell>
        </row>
        <row r="11406">
          <cell r="A11406" t="str">
            <v/>
          </cell>
          <cell r="B11406">
            <v>0</v>
          </cell>
        </row>
        <row r="11407">
          <cell r="A11407" t="str">
            <v/>
          </cell>
          <cell r="B11407">
            <v>0</v>
          </cell>
        </row>
        <row r="11408">
          <cell r="A11408" t="str">
            <v/>
          </cell>
          <cell r="B11408">
            <v>0</v>
          </cell>
        </row>
        <row r="11409">
          <cell r="A11409" t="str">
            <v/>
          </cell>
          <cell r="B11409">
            <v>0</v>
          </cell>
        </row>
        <row r="11410">
          <cell r="A11410" t="str">
            <v/>
          </cell>
          <cell r="B11410">
            <v>0</v>
          </cell>
        </row>
        <row r="11411">
          <cell r="A11411" t="str">
            <v/>
          </cell>
          <cell r="B11411">
            <v>0</v>
          </cell>
        </row>
        <row r="11412">
          <cell r="A11412" t="str">
            <v/>
          </cell>
          <cell r="B11412">
            <v>0</v>
          </cell>
        </row>
        <row r="11413">
          <cell r="A11413" t="str">
            <v/>
          </cell>
          <cell r="B11413">
            <v>0</v>
          </cell>
        </row>
        <row r="11414">
          <cell r="A11414" t="str">
            <v/>
          </cell>
          <cell r="B11414">
            <v>0</v>
          </cell>
        </row>
        <row r="11415">
          <cell r="A11415" t="str">
            <v/>
          </cell>
          <cell r="B11415">
            <v>0</v>
          </cell>
        </row>
        <row r="11416">
          <cell r="A11416" t="str">
            <v/>
          </cell>
          <cell r="B11416">
            <v>0</v>
          </cell>
        </row>
        <row r="11417">
          <cell r="A11417" t="str">
            <v/>
          </cell>
          <cell r="B11417">
            <v>0</v>
          </cell>
        </row>
        <row r="11418">
          <cell r="A11418" t="str">
            <v/>
          </cell>
          <cell r="B11418">
            <v>0</v>
          </cell>
        </row>
        <row r="11419">
          <cell r="A11419" t="str">
            <v/>
          </cell>
          <cell r="B11419">
            <v>0</v>
          </cell>
        </row>
        <row r="11420">
          <cell r="A11420" t="str">
            <v/>
          </cell>
          <cell r="B11420">
            <v>0</v>
          </cell>
        </row>
        <row r="11421">
          <cell r="A11421" t="str">
            <v/>
          </cell>
          <cell r="B11421">
            <v>0</v>
          </cell>
        </row>
        <row r="11422">
          <cell r="A11422" t="str">
            <v/>
          </cell>
          <cell r="B11422">
            <v>0</v>
          </cell>
        </row>
        <row r="11423">
          <cell r="A11423" t="str">
            <v/>
          </cell>
          <cell r="B11423">
            <v>0</v>
          </cell>
        </row>
        <row r="11424">
          <cell r="A11424" t="str">
            <v/>
          </cell>
          <cell r="B11424">
            <v>0</v>
          </cell>
        </row>
        <row r="11425">
          <cell r="A11425" t="str">
            <v/>
          </cell>
          <cell r="B11425">
            <v>0</v>
          </cell>
        </row>
        <row r="11426">
          <cell r="A11426" t="str">
            <v/>
          </cell>
          <cell r="B11426">
            <v>0</v>
          </cell>
        </row>
        <row r="11427">
          <cell r="A11427" t="str">
            <v/>
          </cell>
          <cell r="B11427">
            <v>0</v>
          </cell>
        </row>
        <row r="11428">
          <cell r="A11428" t="str">
            <v/>
          </cell>
          <cell r="B11428">
            <v>0</v>
          </cell>
        </row>
        <row r="11429">
          <cell r="A11429" t="str">
            <v/>
          </cell>
          <cell r="B11429">
            <v>0</v>
          </cell>
        </row>
        <row r="11430">
          <cell r="A11430" t="str">
            <v/>
          </cell>
          <cell r="B11430">
            <v>0</v>
          </cell>
        </row>
        <row r="11431">
          <cell r="A11431" t="str">
            <v/>
          </cell>
          <cell r="B11431">
            <v>0</v>
          </cell>
        </row>
        <row r="11432">
          <cell r="A11432" t="str">
            <v/>
          </cell>
          <cell r="B11432">
            <v>0</v>
          </cell>
        </row>
        <row r="11433">
          <cell r="A11433" t="str">
            <v/>
          </cell>
          <cell r="B11433">
            <v>0</v>
          </cell>
        </row>
        <row r="11434">
          <cell r="A11434" t="str">
            <v/>
          </cell>
          <cell r="B11434">
            <v>0</v>
          </cell>
        </row>
        <row r="11435">
          <cell r="A11435" t="str">
            <v/>
          </cell>
          <cell r="B11435">
            <v>0</v>
          </cell>
        </row>
        <row r="11436">
          <cell r="A11436" t="str">
            <v/>
          </cell>
          <cell r="B11436">
            <v>0</v>
          </cell>
        </row>
        <row r="11437">
          <cell r="A11437" t="str">
            <v/>
          </cell>
          <cell r="B11437">
            <v>0</v>
          </cell>
        </row>
        <row r="11438">
          <cell r="A11438" t="str">
            <v/>
          </cell>
          <cell r="B11438">
            <v>0</v>
          </cell>
        </row>
        <row r="11439">
          <cell r="A11439" t="str">
            <v/>
          </cell>
          <cell r="B11439">
            <v>0</v>
          </cell>
        </row>
        <row r="11440">
          <cell r="A11440" t="str">
            <v/>
          </cell>
          <cell r="B11440">
            <v>0</v>
          </cell>
        </row>
        <row r="11441">
          <cell r="A11441" t="str">
            <v/>
          </cell>
          <cell r="B11441">
            <v>0</v>
          </cell>
        </row>
        <row r="11442">
          <cell r="A11442" t="str">
            <v/>
          </cell>
          <cell r="B11442">
            <v>0</v>
          </cell>
        </row>
        <row r="11443">
          <cell r="A11443" t="str">
            <v/>
          </cell>
          <cell r="B11443">
            <v>0</v>
          </cell>
        </row>
        <row r="11444">
          <cell r="A11444" t="str">
            <v/>
          </cell>
          <cell r="B11444">
            <v>0</v>
          </cell>
        </row>
        <row r="11445">
          <cell r="A11445" t="str">
            <v/>
          </cell>
          <cell r="B11445">
            <v>0</v>
          </cell>
        </row>
        <row r="11446">
          <cell r="A11446" t="str">
            <v/>
          </cell>
          <cell r="B11446">
            <v>0</v>
          </cell>
        </row>
        <row r="11447">
          <cell r="A11447" t="str">
            <v/>
          </cell>
          <cell r="B11447">
            <v>0</v>
          </cell>
        </row>
        <row r="11448">
          <cell r="A11448" t="str">
            <v/>
          </cell>
          <cell r="B11448">
            <v>0</v>
          </cell>
        </row>
        <row r="11449">
          <cell r="A11449" t="str">
            <v/>
          </cell>
          <cell r="B11449">
            <v>0</v>
          </cell>
        </row>
        <row r="11450">
          <cell r="A11450" t="str">
            <v/>
          </cell>
          <cell r="B11450">
            <v>0</v>
          </cell>
        </row>
        <row r="11451">
          <cell r="A11451" t="str">
            <v/>
          </cell>
          <cell r="B11451">
            <v>0</v>
          </cell>
        </row>
        <row r="11452">
          <cell r="A11452" t="str">
            <v/>
          </cell>
          <cell r="B11452">
            <v>0</v>
          </cell>
        </row>
        <row r="11453">
          <cell r="A11453" t="str">
            <v/>
          </cell>
          <cell r="B11453">
            <v>0</v>
          </cell>
        </row>
        <row r="11454">
          <cell r="A11454" t="str">
            <v/>
          </cell>
          <cell r="B11454">
            <v>0</v>
          </cell>
        </row>
        <row r="11455">
          <cell r="A11455" t="str">
            <v/>
          </cell>
          <cell r="B11455">
            <v>0</v>
          </cell>
        </row>
        <row r="11456">
          <cell r="A11456" t="str">
            <v/>
          </cell>
          <cell r="B11456">
            <v>0</v>
          </cell>
        </row>
        <row r="11457">
          <cell r="A11457" t="str">
            <v/>
          </cell>
          <cell r="B11457">
            <v>0</v>
          </cell>
        </row>
        <row r="11458">
          <cell r="A11458" t="str">
            <v/>
          </cell>
          <cell r="B11458">
            <v>0</v>
          </cell>
        </row>
        <row r="11459">
          <cell r="A11459" t="str">
            <v/>
          </cell>
          <cell r="B11459">
            <v>0</v>
          </cell>
        </row>
        <row r="11460">
          <cell r="A11460" t="str">
            <v/>
          </cell>
          <cell r="B11460">
            <v>0</v>
          </cell>
        </row>
        <row r="11461">
          <cell r="A11461" t="str">
            <v/>
          </cell>
          <cell r="B11461">
            <v>0</v>
          </cell>
        </row>
        <row r="11462">
          <cell r="A11462" t="str">
            <v/>
          </cell>
          <cell r="B11462">
            <v>0</v>
          </cell>
        </row>
        <row r="11463">
          <cell r="A11463" t="str">
            <v/>
          </cell>
          <cell r="B11463">
            <v>0</v>
          </cell>
        </row>
        <row r="11464">
          <cell r="A11464" t="str">
            <v/>
          </cell>
          <cell r="B11464">
            <v>0</v>
          </cell>
        </row>
        <row r="11465">
          <cell r="A11465" t="str">
            <v/>
          </cell>
          <cell r="B11465">
            <v>0</v>
          </cell>
        </row>
        <row r="11466">
          <cell r="A11466" t="str">
            <v/>
          </cell>
          <cell r="B11466">
            <v>0</v>
          </cell>
        </row>
        <row r="11467">
          <cell r="A11467" t="str">
            <v/>
          </cell>
          <cell r="B11467">
            <v>0</v>
          </cell>
        </row>
        <row r="11468">
          <cell r="A11468" t="str">
            <v/>
          </cell>
          <cell r="B11468">
            <v>0</v>
          </cell>
        </row>
        <row r="11469">
          <cell r="A11469" t="str">
            <v/>
          </cell>
          <cell r="B11469">
            <v>0</v>
          </cell>
        </row>
        <row r="11470">
          <cell r="A11470" t="str">
            <v/>
          </cell>
          <cell r="B11470">
            <v>0</v>
          </cell>
        </row>
        <row r="11471">
          <cell r="A11471" t="str">
            <v/>
          </cell>
          <cell r="B11471">
            <v>0</v>
          </cell>
        </row>
        <row r="11472">
          <cell r="A11472" t="str">
            <v/>
          </cell>
          <cell r="B11472">
            <v>0</v>
          </cell>
        </row>
        <row r="11473">
          <cell r="A11473" t="str">
            <v/>
          </cell>
          <cell r="B11473">
            <v>0</v>
          </cell>
        </row>
        <row r="11474">
          <cell r="A11474" t="str">
            <v/>
          </cell>
          <cell r="B11474">
            <v>0</v>
          </cell>
        </row>
        <row r="11475">
          <cell r="A11475" t="str">
            <v/>
          </cell>
          <cell r="B11475">
            <v>0</v>
          </cell>
        </row>
        <row r="11476">
          <cell r="A11476" t="str">
            <v/>
          </cell>
          <cell r="B11476">
            <v>0</v>
          </cell>
        </row>
        <row r="11477">
          <cell r="A11477" t="str">
            <v/>
          </cell>
          <cell r="B11477">
            <v>0</v>
          </cell>
        </row>
        <row r="11478">
          <cell r="A11478" t="str">
            <v/>
          </cell>
          <cell r="B11478">
            <v>0</v>
          </cell>
        </row>
        <row r="11479">
          <cell r="A11479" t="str">
            <v/>
          </cell>
          <cell r="B11479">
            <v>0</v>
          </cell>
        </row>
        <row r="11480">
          <cell r="A11480" t="str">
            <v/>
          </cell>
          <cell r="B11480">
            <v>0</v>
          </cell>
        </row>
        <row r="11481">
          <cell r="A11481" t="str">
            <v/>
          </cell>
          <cell r="B11481">
            <v>0</v>
          </cell>
        </row>
        <row r="11482">
          <cell r="A11482" t="str">
            <v/>
          </cell>
          <cell r="B11482">
            <v>0</v>
          </cell>
        </row>
        <row r="11483">
          <cell r="A11483" t="str">
            <v/>
          </cell>
          <cell r="B11483">
            <v>0</v>
          </cell>
        </row>
        <row r="11484">
          <cell r="A11484" t="str">
            <v/>
          </cell>
          <cell r="B11484">
            <v>0</v>
          </cell>
        </row>
        <row r="11485">
          <cell r="A11485" t="str">
            <v/>
          </cell>
          <cell r="B11485">
            <v>0</v>
          </cell>
        </row>
        <row r="11486">
          <cell r="A11486" t="str">
            <v/>
          </cell>
          <cell r="B11486">
            <v>0</v>
          </cell>
        </row>
        <row r="11487">
          <cell r="A11487" t="str">
            <v/>
          </cell>
          <cell r="B11487">
            <v>0</v>
          </cell>
        </row>
        <row r="11488">
          <cell r="A11488" t="str">
            <v/>
          </cell>
          <cell r="B11488">
            <v>0</v>
          </cell>
        </row>
        <row r="11489">
          <cell r="A11489" t="str">
            <v/>
          </cell>
          <cell r="B11489">
            <v>0</v>
          </cell>
        </row>
        <row r="11490">
          <cell r="A11490" t="str">
            <v/>
          </cell>
          <cell r="B11490">
            <v>0</v>
          </cell>
        </row>
        <row r="11491">
          <cell r="A11491" t="str">
            <v/>
          </cell>
          <cell r="B11491">
            <v>0</v>
          </cell>
        </row>
        <row r="11492">
          <cell r="A11492" t="str">
            <v/>
          </cell>
          <cell r="B11492">
            <v>0</v>
          </cell>
        </row>
        <row r="11493">
          <cell r="A11493" t="str">
            <v/>
          </cell>
          <cell r="B11493">
            <v>0</v>
          </cell>
        </row>
        <row r="11494">
          <cell r="A11494" t="str">
            <v/>
          </cell>
          <cell r="B11494">
            <v>0</v>
          </cell>
        </row>
        <row r="11495">
          <cell r="A11495" t="str">
            <v/>
          </cell>
          <cell r="B11495">
            <v>0</v>
          </cell>
        </row>
        <row r="11496">
          <cell r="A11496" t="str">
            <v/>
          </cell>
          <cell r="B11496">
            <v>0</v>
          </cell>
        </row>
        <row r="11497">
          <cell r="A11497" t="str">
            <v/>
          </cell>
          <cell r="B11497">
            <v>0</v>
          </cell>
        </row>
        <row r="11498">
          <cell r="A11498" t="str">
            <v/>
          </cell>
          <cell r="B11498">
            <v>0</v>
          </cell>
        </row>
        <row r="11499">
          <cell r="A11499" t="str">
            <v/>
          </cell>
          <cell r="B11499">
            <v>0</v>
          </cell>
        </row>
        <row r="11500">
          <cell r="A11500" t="str">
            <v/>
          </cell>
          <cell r="B11500">
            <v>0</v>
          </cell>
        </row>
        <row r="11501">
          <cell r="A11501" t="str">
            <v/>
          </cell>
          <cell r="B11501">
            <v>0</v>
          </cell>
        </row>
        <row r="11502">
          <cell r="A11502" t="str">
            <v/>
          </cell>
          <cell r="B11502">
            <v>0</v>
          </cell>
        </row>
        <row r="11503">
          <cell r="A11503" t="str">
            <v/>
          </cell>
          <cell r="B11503">
            <v>0</v>
          </cell>
        </row>
        <row r="11504">
          <cell r="A11504" t="str">
            <v/>
          </cell>
          <cell r="B11504">
            <v>0</v>
          </cell>
        </row>
        <row r="11505">
          <cell r="A11505" t="str">
            <v/>
          </cell>
          <cell r="B11505">
            <v>0</v>
          </cell>
        </row>
        <row r="11506">
          <cell r="A11506" t="str">
            <v/>
          </cell>
          <cell r="B11506">
            <v>0</v>
          </cell>
        </row>
        <row r="11507">
          <cell r="A11507" t="str">
            <v/>
          </cell>
          <cell r="B11507">
            <v>0</v>
          </cell>
        </row>
        <row r="11508">
          <cell r="A11508" t="str">
            <v/>
          </cell>
          <cell r="B11508">
            <v>0</v>
          </cell>
        </row>
        <row r="11509">
          <cell r="A11509" t="str">
            <v/>
          </cell>
          <cell r="B11509">
            <v>0</v>
          </cell>
        </row>
        <row r="11510">
          <cell r="A11510" t="str">
            <v/>
          </cell>
          <cell r="B11510">
            <v>0</v>
          </cell>
        </row>
        <row r="11511">
          <cell r="A11511" t="str">
            <v/>
          </cell>
          <cell r="B11511">
            <v>0</v>
          </cell>
        </row>
        <row r="11512">
          <cell r="A11512" t="str">
            <v/>
          </cell>
          <cell r="B11512">
            <v>0</v>
          </cell>
        </row>
        <row r="11513">
          <cell r="A11513" t="str">
            <v/>
          </cell>
          <cell r="B11513">
            <v>0</v>
          </cell>
        </row>
        <row r="11514">
          <cell r="A11514" t="str">
            <v/>
          </cell>
          <cell r="B11514">
            <v>0</v>
          </cell>
        </row>
        <row r="11515">
          <cell r="A11515" t="str">
            <v/>
          </cell>
          <cell r="B11515">
            <v>0</v>
          </cell>
        </row>
        <row r="11516">
          <cell r="A11516" t="str">
            <v/>
          </cell>
          <cell r="B11516">
            <v>0</v>
          </cell>
        </row>
        <row r="11517">
          <cell r="A11517" t="str">
            <v/>
          </cell>
          <cell r="B11517">
            <v>0</v>
          </cell>
        </row>
        <row r="11518">
          <cell r="A11518" t="str">
            <v/>
          </cell>
          <cell r="B11518">
            <v>0</v>
          </cell>
        </row>
        <row r="11519">
          <cell r="A11519" t="str">
            <v/>
          </cell>
          <cell r="B11519">
            <v>0</v>
          </cell>
        </row>
        <row r="11520">
          <cell r="A11520" t="str">
            <v/>
          </cell>
          <cell r="B11520">
            <v>0</v>
          </cell>
        </row>
        <row r="11521">
          <cell r="A11521" t="str">
            <v/>
          </cell>
          <cell r="B11521">
            <v>0</v>
          </cell>
        </row>
        <row r="11522">
          <cell r="A11522" t="str">
            <v/>
          </cell>
          <cell r="B11522">
            <v>0</v>
          </cell>
        </row>
        <row r="11523">
          <cell r="A11523" t="str">
            <v/>
          </cell>
          <cell r="B11523">
            <v>0</v>
          </cell>
        </row>
        <row r="11524">
          <cell r="A11524" t="str">
            <v/>
          </cell>
          <cell r="B11524">
            <v>0</v>
          </cell>
        </row>
        <row r="11525">
          <cell r="A11525" t="str">
            <v/>
          </cell>
          <cell r="B11525">
            <v>0</v>
          </cell>
        </row>
        <row r="11526">
          <cell r="A11526" t="str">
            <v/>
          </cell>
          <cell r="B11526">
            <v>0</v>
          </cell>
        </row>
        <row r="11527">
          <cell r="A11527" t="str">
            <v/>
          </cell>
          <cell r="B11527">
            <v>0</v>
          </cell>
        </row>
        <row r="11528">
          <cell r="A11528" t="str">
            <v/>
          </cell>
          <cell r="B11528">
            <v>0</v>
          </cell>
        </row>
        <row r="11529">
          <cell r="A11529" t="str">
            <v/>
          </cell>
          <cell r="B11529">
            <v>0</v>
          </cell>
        </row>
        <row r="11530">
          <cell r="A11530" t="str">
            <v/>
          </cell>
          <cell r="B11530">
            <v>0</v>
          </cell>
        </row>
        <row r="11531">
          <cell r="A11531" t="str">
            <v/>
          </cell>
          <cell r="B11531">
            <v>0</v>
          </cell>
        </row>
        <row r="11532">
          <cell r="A11532" t="str">
            <v/>
          </cell>
          <cell r="B11532">
            <v>0</v>
          </cell>
        </row>
        <row r="11533">
          <cell r="A11533" t="str">
            <v/>
          </cell>
          <cell r="B11533">
            <v>0</v>
          </cell>
        </row>
        <row r="11534">
          <cell r="A11534" t="str">
            <v/>
          </cell>
          <cell r="B11534">
            <v>0</v>
          </cell>
        </row>
        <row r="11535">
          <cell r="A11535" t="str">
            <v/>
          </cell>
          <cell r="B11535">
            <v>0</v>
          </cell>
        </row>
        <row r="11536">
          <cell r="A11536" t="str">
            <v/>
          </cell>
          <cell r="B11536">
            <v>0</v>
          </cell>
        </row>
        <row r="11537">
          <cell r="A11537" t="str">
            <v/>
          </cell>
          <cell r="B11537">
            <v>0</v>
          </cell>
        </row>
        <row r="11538">
          <cell r="A11538" t="str">
            <v/>
          </cell>
          <cell r="B11538">
            <v>0</v>
          </cell>
        </row>
        <row r="11539">
          <cell r="A11539" t="str">
            <v/>
          </cell>
          <cell r="B11539">
            <v>0</v>
          </cell>
        </row>
        <row r="11540">
          <cell r="A11540" t="str">
            <v/>
          </cell>
          <cell r="B11540">
            <v>0</v>
          </cell>
        </row>
        <row r="11541">
          <cell r="A11541" t="str">
            <v/>
          </cell>
          <cell r="B11541">
            <v>0</v>
          </cell>
        </row>
        <row r="11542">
          <cell r="A11542" t="str">
            <v/>
          </cell>
          <cell r="B11542">
            <v>0</v>
          </cell>
        </row>
        <row r="11543">
          <cell r="A11543" t="str">
            <v/>
          </cell>
          <cell r="B11543">
            <v>0</v>
          </cell>
        </row>
        <row r="11544">
          <cell r="A11544" t="str">
            <v/>
          </cell>
          <cell r="B11544">
            <v>0</v>
          </cell>
        </row>
        <row r="11545">
          <cell r="A11545" t="str">
            <v/>
          </cell>
          <cell r="B11545">
            <v>0</v>
          </cell>
        </row>
        <row r="11546">
          <cell r="A11546" t="str">
            <v/>
          </cell>
          <cell r="B11546">
            <v>0</v>
          </cell>
        </row>
        <row r="11547">
          <cell r="A11547" t="str">
            <v/>
          </cell>
          <cell r="B11547">
            <v>0</v>
          </cell>
        </row>
        <row r="11548">
          <cell r="A11548" t="str">
            <v/>
          </cell>
          <cell r="B11548">
            <v>0</v>
          </cell>
        </row>
        <row r="11549">
          <cell r="A11549" t="str">
            <v/>
          </cell>
          <cell r="B11549">
            <v>0</v>
          </cell>
        </row>
        <row r="11550">
          <cell r="A11550" t="str">
            <v/>
          </cell>
          <cell r="B11550">
            <v>0</v>
          </cell>
        </row>
        <row r="11551">
          <cell r="A11551" t="str">
            <v/>
          </cell>
          <cell r="B11551">
            <v>0</v>
          </cell>
        </row>
        <row r="11552">
          <cell r="A11552" t="str">
            <v/>
          </cell>
          <cell r="B11552">
            <v>0</v>
          </cell>
        </row>
        <row r="11553">
          <cell r="A11553" t="str">
            <v/>
          </cell>
          <cell r="B11553">
            <v>0</v>
          </cell>
        </row>
        <row r="11554">
          <cell r="A11554" t="str">
            <v/>
          </cell>
          <cell r="B11554">
            <v>0</v>
          </cell>
        </row>
        <row r="11555">
          <cell r="A11555" t="str">
            <v/>
          </cell>
          <cell r="B11555">
            <v>0</v>
          </cell>
        </row>
        <row r="11556">
          <cell r="A11556" t="str">
            <v/>
          </cell>
          <cell r="B11556">
            <v>0</v>
          </cell>
        </row>
        <row r="11557">
          <cell r="A11557" t="str">
            <v/>
          </cell>
          <cell r="B11557">
            <v>0</v>
          </cell>
        </row>
        <row r="11558">
          <cell r="A11558" t="str">
            <v/>
          </cell>
          <cell r="B11558">
            <v>0</v>
          </cell>
        </row>
        <row r="11559">
          <cell r="A11559" t="str">
            <v/>
          </cell>
          <cell r="B11559">
            <v>0</v>
          </cell>
        </row>
        <row r="11560">
          <cell r="A11560" t="str">
            <v/>
          </cell>
          <cell r="B11560">
            <v>0</v>
          </cell>
        </row>
        <row r="11561">
          <cell r="A11561" t="str">
            <v/>
          </cell>
          <cell r="B11561">
            <v>0</v>
          </cell>
        </row>
        <row r="11562">
          <cell r="A11562" t="str">
            <v/>
          </cell>
          <cell r="B11562">
            <v>0</v>
          </cell>
        </row>
        <row r="11563">
          <cell r="A11563" t="str">
            <v/>
          </cell>
          <cell r="B11563">
            <v>0</v>
          </cell>
        </row>
        <row r="11564">
          <cell r="A11564" t="str">
            <v/>
          </cell>
          <cell r="B11564">
            <v>0</v>
          </cell>
        </row>
        <row r="11565">
          <cell r="A11565" t="str">
            <v/>
          </cell>
          <cell r="B11565">
            <v>0</v>
          </cell>
        </row>
        <row r="11566">
          <cell r="A11566" t="str">
            <v/>
          </cell>
          <cell r="B11566">
            <v>0</v>
          </cell>
        </row>
        <row r="11567">
          <cell r="A11567" t="str">
            <v/>
          </cell>
          <cell r="B11567">
            <v>0</v>
          </cell>
        </row>
        <row r="11568">
          <cell r="A11568" t="str">
            <v/>
          </cell>
          <cell r="B11568">
            <v>0</v>
          </cell>
        </row>
        <row r="11569">
          <cell r="A11569" t="str">
            <v/>
          </cell>
          <cell r="B11569">
            <v>0</v>
          </cell>
        </row>
        <row r="11570">
          <cell r="A11570" t="str">
            <v/>
          </cell>
          <cell r="B11570">
            <v>0</v>
          </cell>
        </row>
        <row r="11571">
          <cell r="A11571" t="str">
            <v/>
          </cell>
          <cell r="B11571">
            <v>0</v>
          </cell>
        </row>
        <row r="11572">
          <cell r="A11572" t="str">
            <v/>
          </cell>
          <cell r="B11572">
            <v>0</v>
          </cell>
        </row>
        <row r="11573">
          <cell r="A11573" t="str">
            <v/>
          </cell>
          <cell r="B11573">
            <v>0</v>
          </cell>
        </row>
        <row r="11574">
          <cell r="A11574" t="str">
            <v/>
          </cell>
          <cell r="B11574">
            <v>0</v>
          </cell>
        </row>
        <row r="11575">
          <cell r="A11575" t="str">
            <v/>
          </cell>
          <cell r="B11575">
            <v>0</v>
          </cell>
        </row>
        <row r="11576">
          <cell r="A11576" t="str">
            <v/>
          </cell>
          <cell r="B11576">
            <v>0</v>
          </cell>
        </row>
        <row r="11577">
          <cell r="A11577" t="str">
            <v/>
          </cell>
          <cell r="B11577">
            <v>0</v>
          </cell>
        </row>
        <row r="11578">
          <cell r="A11578" t="str">
            <v/>
          </cell>
          <cell r="B11578">
            <v>0</v>
          </cell>
        </row>
        <row r="11579">
          <cell r="A11579" t="str">
            <v/>
          </cell>
          <cell r="B11579">
            <v>0</v>
          </cell>
        </row>
        <row r="11580">
          <cell r="A11580" t="str">
            <v/>
          </cell>
          <cell r="B11580">
            <v>0</v>
          </cell>
        </row>
        <row r="11581">
          <cell r="A11581" t="str">
            <v/>
          </cell>
          <cell r="B11581">
            <v>0</v>
          </cell>
        </row>
        <row r="11582">
          <cell r="A11582" t="str">
            <v/>
          </cell>
          <cell r="B11582">
            <v>0</v>
          </cell>
        </row>
        <row r="11583">
          <cell r="A11583" t="str">
            <v/>
          </cell>
          <cell r="B11583">
            <v>0</v>
          </cell>
        </row>
        <row r="11584">
          <cell r="A11584" t="str">
            <v/>
          </cell>
          <cell r="B11584">
            <v>0</v>
          </cell>
        </row>
        <row r="11585">
          <cell r="A11585" t="str">
            <v/>
          </cell>
          <cell r="B11585">
            <v>0</v>
          </cell>
        </row>
        <row r="11586">
          <cell r="A11586" t="str">
            <v/>
          </cell>
          <cell r="B11586">
            <v>0</v>
          </cell>
        </row>
        <row r="11587">
          <cell r="A11587" t="str">
            <v/>
          </cell>
          <cell r="B11587">
            <v>0</v>
          </cell>
        </row>
        <row r="11588">
          <cell r="A11588" t="str">
            <v/>
          </cell>
          <cell r="B11588">
            <v>0</v>
          </cell>
        </row>
        <row r="11589">
          <cell r="A11589" t="str">
            <v/>
          </cell>
          <cell r="B11589">
            <v>0</v>
          </cell>
        </row>
        <row r="11590">
          <cell r="A11590" t="str">
            <v/>
          </cell>
          <cell r="B11590">
            <v>0</v>
          </cell>
        </row>
        <row r="11591">
          <cell r="A11591" t="str">
            <v/>
          </cell>
          <cell r="B11591">
            <v>0</v>
          </cell>
        </row>
        <row r="11592">
          <cell r="A11592" t="str">
            <v/>
          </cell>
          <cell r="B11592">
            <v>0</v>
          </cell>
        </row>
        <row r="11593">
          <cell r="A11593" t="str">
            <v/>
          </cell>
          <cell r="B11593">
            <v>0</v>
          </cell>
        </row>
        <row r="11594">
          <cell r="A11594" t="str">
            <v/>
          </cell>
          <cell r="B11594">
            <v>0</v>
          </cell>
        </row>
        <row r="11595">
          <cell r="A11595" t="str">
            <v/>
          </cell>
          <cell r="B11595">
            <v>0</v>
          </cell>
        </row>
        <row r="11596">
          <cell r="A11596" t="str">
            <v/>
          </cell>
          <cell r="B11596">
            <v>0</v>
          </cell>
        </row>
        <row r="11597">
          <cell r="A11597" t="str">
            <v/>
          </cell>
          <cell r="B11597">
            <v>0</v>
          </cell>
        </row>
        <row r="11598">
          <cell r="A11598" t="str">
            <v/>
          </cell>
          <cell r="B11598">
            <v>0</v>
          </cell>
        </row>
        <row r="11599">
          <cell r="A11599" t="str">
            <v/>
          </cell>
          <cell r="B11599">
            <v>0</v>
          </cell>
        </row>
        <row r="11600">
          <cell r="A11600" t="str">
            <v/>
          </cell>
          <cell r="B11600">
            <v>0</v>
          </cell>
        </row>
        <row r="11601">
          <cell r="A11601" t="str">
            <v/>
          </cell>
          <cell r="B11601">
            <v>0</v>
          </cell>
        </row>
        <row r="11602">
          <cell r="A11602" t="str">
            <v/>
          </cell>
          <cell r="B11602">
            <v>0</v>
          </cell>
        </row>
        <row r="11603">
          <cell r="A11603" t="str">
            <v/>
          </cell>
          <cell r="B11603">
            <v>0</v>
          </cell>
        </row>
        <row r="11604">
          <cell r="A11604" t="str">
            <v/>
          </cell>
          <cell r="B11604">
            <v>0</v>
          </cell>
        </row>
        <row r="11605">
          <cell r="A11605" t="str">
            <v/>
          </cell>
          <cell r="B11605">
            <v>0</v>
          </cell>
        </row>
        <row r="11606">
          <cell r="A11606" t="str">
            <v/>
          </cell>
          <cell r="B11606">
            <v>0</v>
          </cell>
        </row>
        <row r="11607">
          <cell r="A11607" t="str">
            <v/>
          </cell>
          <cell r="B11607">
            <v>0</v>
          </cell>
        </row>
        <row r="11608">
          <cell r="A11608" t="str">
            <v/>
          </cell>
          <cell r="B11608">
            <v>0</v>
          </cell>
        </row>
        <row r="11609">
          <cell r="A11609" t="str">
            <v/>
          </cell>
          <cell r="B11609">
            <v>0</v>
          </cell>
        </row>
        <row r="11610">
          <cell r="A11610" t="str">
            <v/>
          </cell>
          <cell r="B11610">
            <v>0</v>
          </cell>
        </row>
        <row r="11611">
          <cell r="A11611" t="str">
            <v/>
          </cell>
          <cell r="B11611">
            <v>0</v>
          </cell>
        </row>
        <row r="11612">
          <cell r="A11612" t="str">
            <v/>
          </cell>
          <cell r="B11612">
            <v>0</v>
          </cell>
        </row>
        <row r="11613">
          <cell r="A11613" t="str">
            <v/>
          </cell>
          <cell r="B11613">
            <v>0</v>
          </cell>
        </row>
        <row r="11614">
          <cell r="A11614" t="str">
            <v/>
          </cell>
          <cell r="B11614">
            <v>0</v>
          </cell>
        </row>
        <row r="11615">
          <cell r="A11615" t="str">
            <v/>
          </cell>
          <cell r="B11615">
            <v>0</v>
          </cell>
        </row>
        <row r="11616">
          <cell r="A11616" t="str">
            <v/>
          </cell>
          <cell r="B11616">
            <v>0</v>
          </cell>
        </row>
        <row r="11617">
          <cell r="A11617" t="str">
            <v/>
          </cell>
          <cell r="B11617">
            <v>0</v>
          </cell>
        </row>
        <row r="11618">
          <cell r="A11618" t="str">
            <v/>
          </cell>
          <cell r="B11618">
            <v>0</v>
          </cell>
        </row>
        <row r="11619">
          <cell r="A11619" t="str">
            <v/>
          </cell>
          <cell r="B11619">
            <v>0</v>
          </cell>
        </row>
        <row r="11620">
          <cell r="A11620" t="str">
            <v/>
          </cell>
          <cell r="B11620">
            <v>0</v>
          </cell>
        </row>
        <row r="11621">
          <cell r="A11621" t="str">
            <v/>
          </cell>
          <cell r="B11621">
            <v>0</v>
          </cell>
        </row>
        <row r="11622">
          <cell r="A11622" t="str">
            <v/>
          </cell>
          <cell r="B11622">
            <v>0</v>
          </cell>
        </row>
        <row r="11623">
          <cell r="A11623" t="str">
            <v/>
          </cell>
          <cell r="B11623">
            <v>0</v>
          </cell>
        </row>
        <row r="11624">
          <cell r="A11624" t="str">
            <v/>
          </cell>
          <cell r="B11624">
            <v>0</v>
          </cell>
        </row>
        <row r="11625">
          <cell r="A11625" t="str">
            <v/>
          </cell>
          <cell r="B11625">
            <v>0</v>
          </cell>
        </row>
        <row r="11626">
          <cell r="A11626" t="str">
            <v/>
          </cell>
          <cell r="B11626">
            <v>0</v>
          </cell>
        </row>
        <row r="11627">
          <cell r="A11627" t="str">
            <v/>
          </cell>
          <cell r="B11627">
            <v>0</v>
          </cell>
        </row>
        <row r="11628">
          <cell r="A11628" t="str">
            <v/>
          </cell>
          <cell r="B11628">
            <v>0</v>
          </cell>
        </row>
        <row r="11629">
          <cell r="A11629" t="str">
            <v/>
          </cell>
          <cell r="B11629">
            <v>0</v>
          </cell>
        </row>
        <row r="11630">
          <cell r="A11630" t="str">
            <v/>
          </cell>
          <cell r="B11630">
            <v>0</v>
          </cell>
        </row>
        <row r="11631">
          <cell r="A11631" t="str">
            <v/>
          </cell>
          <cell r="B11631">
            <v>0</v>
          </cell>
        </row>
        <row r="11632">
          <cell r="A11632" t="str">
            <v/>
          </cell>
          <cell r="B11632">
            <v>0</v>
          </cell>
        </row>
        <row r="11633">
          <cell r="A11633" t="str">
            <v/>
          </cell>
          <cell r="B11633">
            <v>0</v>
          </cell>
        </row>
        <row r="11634">
          <cell r="A11634" t="str">
            <v/>
          </cell>
          <cell r="B11634">
            <v>0</v>
          </cell>
        </row>
        <row r="11635">
          <cell r="A11635" t="str">
            <v/>
          </cell>
          <cell r="B11635">
            <v>0</v>
          </cell>
        </row>
        <row r="11636">
          <cell r="A11636" t="str">
            <v/>
          </cell>
          <cell r="B11636">
            <v>0</v>
          </cell>
        </row>
        <row r="11637">
          <cell r="A11637" t="str">
            <v/>
          </cell>
          <cell r="B11637">
            <v>0</v>
          </cell>
        </row>
        <row r="11638">
          <cell r="A11638" t="str">
            <v/>
          </cell>
          <cell r="B11638">
            <v>0</v>
          </cell>
        </row>
        <row r="11639">
          <cell r="A11639" t="str">
            <v/>
          </cell>
          <cell r="B11639">
            <v>0</v>
          </cell>
        </row>
        <row r="11640">
          <cell r="A11640" t="str">
            <v/>
          </cell>
          <cell r="B11640">
            <v>0</v>
          </cell>
        </row>
        <row r="11641">
          <cell r="A11641" t="str">
            <v/>
          </cell>
          <cell r="B11641">
            <v>0</v>
          </cell>
        </row>
        <row r="11642">
          <cell r="A11642" t="str">
            <v/>
          </cell>
          <cell r="B11642">
            <v>0</v>
          </cell>
        </row>
        <row r="11643">
          <cell r="A11643" t="str">
            <v/>
          </cell>
          <cell r="B11643">
            <v>0</v>
          </cell>
        </row>
        <row r="11644">
          <cell r="A11644" t="str">
            <v/>
          </cell>
          <cell r="B11644">
            <v>0</v>
          </cell>
        </row>
        <row r="11645">
          <cell r="A11645" t="str">
            <v/>
          </cell>
          <cell r="B11645">
            <v>0</v>
          </cell>
        </row>
        <row r="11646">
          <cell r="A11646" t="str">
            <v/>
          </cell>
          <cell r="B11646">
            <v>0</v>
          </cell>
        </row>
        <row r="11647">
          <cell r="A11647" t="str">
            <v/>
          </cell>
          <cell r="B11647">
            <v>0</v>
          </cell>
        </row>
        <row r="11648">
          <cell r="A11648" t="str">
            <v/>
          </cell>
          <cell r="B11648">
            <v>0</v>
          </cell>
        </row>
        <row r="11649">
          <cell r="A11649" t="str">
            <v/>
          </cell>
          <cell r="B11649">
            <v>0</v>
          </cell>
        </row>
        <row r="11650">
          <cell r="A11650" t="str">
            <v/>
          </cell>
          <cell r="B11650">
            <v>0</v>
          </cell>
        </row>
        <row r="11651">
          <cell r="A11651" t="str">
            <v/>
          </cell>
          <cell r="B11651">
            <v>0</v>
          </cell>
        </row>
        <row r="11652">
          <cell r="A11652" t="str">
            <v/>
          </cell>
          <cell r="B11652">
            <v>0</v>
          </cell>
        </row>
        <row r="11653">
          <cell r="A11653" t="str">
            <v/>
          </cell>
          <cell r="B11653">
            <v>0</v>
          </cell>
        </row>
        <row r="11654">
          <cell r="A11654" t="str">
            <v/>
          </cell>
          <cell r="B11654">
            <v>0</v>
          </cell>
        </row>
        <row r="11655">
          <cell r="A11655" t="str">
            <v/>
          </cell>
          <cell r="B11655">
            <v>0</v>
          </cell>
        </row>
        <row r="11656">
          <cell r="A11656" t="str">
            <v/>
          </cell>
          <cell r="B11656">
            <v>0</v>
          </cell>
        </row>
        <row r="11657">
          <cell r="A11657" t="str">
            <v/>
          </cell>
          <cell r="B11657">
            <v>0</v>
          </cell>
        </row>
        <row r="11658">
          <cell r="A11658" t="str">
            <v/>
          </cell>
          <cell r="B11658">
            <v>0</v>
          </cell>
        </row>
        <row r="11659">
          <cell r="A11659" t="str">
            <v/>
          </cell>
          <cell r="B11659">
            <v>0</v>
          </cell>
        </row>
        <row r="11660">
          <cell r="A11660" t="str">
            <v/>
          </cell>
          <cell r="B11660">
            <v>0</v>
          </cell>
        </row>
        <row r="11661">
          <cell r="A11661" t="str">
            <v/>
          </cell>
          <cell r="B11661">
            <v>0</v>
          </cell>
        </row>
        <row r="11662">
          <cell r="A11662" t="str">
            <v/>
          </cell>
          <cell r="B11662">
            <v>0</v>
          </cell>
        </row>
        <row r="11663">
          <cell r="A11663" t="str">
            <v/>
          </cell>
          <cell r="B11663">
            <v>0</v>
          </cell>
        </row>
        <row r="11664">
          <cell r="A11664" t="str">
            <v/>
          </cell>
          <cell r="B11664">
            <v>0</v>
          </cell>
        </row>
        <row r="11665">
          <cell r="A11665" t="str">
            <v/>
          </cell>
          <cell r="B11665">
            <v>0</v>
          </cell>
        </row>
        <row r="11666">
          <cell r="A11666" t="str">
            <v/>
          </cell>
          <cell r="B11666">
            <v>0</v>
          </cell>
        </row>
        <row r="11667">
          <cell r="A11667" t="str">
            <v/>
          </cell>
          <cell r="B11667">
            <v>0</v>
          </cell>
        </row>
        <row r="11668">
          <cell r="A11668" t="str">
            <v/>
          </cell>
          <cell r="B11668">
            <v>0</v>
          </cell>
        </row>
        <row r="11669">
          <cell r="A11669" t="str">
            <v/>
          </cell>
          <cell r="B11669">
            <v>0</v>
          </cell>
        </row>
        <row r="11670">
          <cell r="A11670" t="str">
            <v/>
          </cell>
          <cell r="B11670">
            <v>0</v>
          </cell>
        </row>
        <row r="11671">
          <cell r="A11671" t="str">
            <v/>
          </cell>
          <cell r="B11671">
            <v>0</v>
          </cell>
        </row>
        <row r="11672">
          <cell r="A11672" t="str">
            <v/>
          </cell>
          <cell r="B11672">
            <v>0</v>
          </cell>
        </row>
        <row r="11673">
          <cell r="A11673" t="str">
            <v/>
          </cell>
          <cell r="B11673">
            <v>0</v>
          </cell>
        </row>
        <row r="11674">
          <cell r="A11674" t="str">
            <v/>
          </cell>
          <cell r="B11674">
            <v>0</v>
          </cell>
        </row>
        <row r="11675">
          <cell r="A11675" t="str">
            <v/>
          </cell>
          <cell r="B11675">
            <v>0</v>
          </cell>
        </row>
        <row r="11676">
          <cell r="A11676" t="str">
            <v/>
          </cell>
          <cell r="B11676">
            <v>0</v>
          </cell>
        </row>
        <row r="11677">
          <cell r="A11677" t="str">
            <v/>
          </cell>
          <cell r="B11677">
            <v>0</v>
          </cell>
        </row>
        <row r="11678">
          <cell r="A11678" t="str">
            <v/>
          </cell>
          <cell r="B11678">
            <v>0</v>
          </cell>
        </row>
        <row r="11679">
          <cell r="A11679" t="str">
            <v/>
          </cell>
          <cell r="B11679">
            <v>0</v>
          </cell>
        </row>
        <row r="11680">
          <cell r="A11680" t="str">
            <v/>
          </cell>
          <cell r="B11680">
            <v>0</v>
          </cell>
        </row>
        <row r="11681">
          <cell r="A11681" t="str">
            <v/>
          </cell>
          <cell r="B11681">
            <v>0</v>
          </cell>
        </row>
        <row r="11682">
          <cell r="A11682" t="str">
            <v/>
          </cell>
          <cell r="B11682">
            <v>0</v>
          </cell>
        </row>
        <row r="11683">
          <cell r="A11683" t="str">
            <v/>
          </cell>
          <cell r="B11683">
            <v>0</v>
          </cell>
        </row>
        <row r="11684">
          <cell r="A11684" t="str">
            <v/>
          </cell>
          <cell r="B11684">
            <v>0</v>
          </cell>
        </row>
        <row r="11685">
          <cell r="A11685" t="str">
            <v/>
          </cell>
          <cell r="B11685">
            <v>0</v>
          </cell>
        </row>
        <row r="11686">
          <cell r="A11686" t="str">
            <v/>
          </cell>
          <cell r="B11686">
            <v>0</v>
          </cell>
        </row>
        <row r="11687">
          <cell r="A11687" t="str">
            <v/>
          </cell>
          <cell r="B11687">
            <v>0</v>
          </cell>
        </row>
        <row r="11688">
          <cell r="A11688" t="str">
            <v/>
          </cell>
          <cell r="B11688">
            <v>0</v>
          </cell>
        </row>
        <row r="11689">
          <cell r="A11689" t="str">
            <v/>
          </cell>
          <cell r="B11689">
            <v>0</v>
          </cell>
        </row>
        <row r="11690">
          <cell r="A11690" t="str">
            <v/>
          </cell>
          <cell r="B11690">
            <v>0</v>
          </cell>
        </row>
        <row r="11691">
          <cell r="A11691" t="str">
            <v/>
          </cell>
          <cell r="B11691">
            <v>0</v>
          </cell>
        </row>
        <row r="11692">
          <cell r="A11692" t="str">
            <v/>
          </cell>
          <cell r="B11692">
            <v>0</v>
          </cell>
        </row>
        <row r="11693">
          <cell r="A11693" t="str">
            <v/>
          </cell>
          <cell r="B11693">
            <v>0</v>
          </cell>
        </row>
        <row r="11694">
          <cell r="A11694" t="str">
            <v/>
          </cell>
          <cell r="B11694">
            <v>0</v>
          </cell>
        </row>
        <row r="11695">
          <cell r="A11695" t="str">
            <v/>
          </cell>
          <cell r="B11695">
            <v>0</v>
          </cell>
        </row>
        <row r="11696">
          <cell r="A11696" t="str">
            <v/>
          </cell>
          <cell r="B11696">
            <v>0</v>
          </cell>
        </row>
        <row r="11697">
          <cell r="A11697" t="str">
            <v/>
          </cell>
          <cell r="B11697">
            <v>0</v>
          </cell>
        </row>
        <row r="11698">
          <cell r="A11698" t="str">
            <v/>
          </cell>
          <cell r="B11698">
            <v>0</v>
          </cell>
        </row>
        <row r="11699">
          <cell r="A11699" t="str">
            <v/>
          </cell>
          <cell r="B11699">
            <v>0</v>
          </cell>
        </row>
        <row r="11700">
          <cell r="A11700" t="str">
            <v/>
          </cell>
          <cell r="B11700">
            <v>0</v>
          </cell>
        </row>
        <row r="11701">
          <cell r="A11701" t="str">
            <v/>
          </cell>
          <cell r="B11701">
            <v>0</v>
          </cell>
        </row>
        <row r="11702">
          <cell r="A11702" t="str">
            <v/>
          </cell>
          <cell r="B11702">
            <v>0</v>
          </cell>
        </row>
        <row r="11703">
          <cell r="A11703" t="str">
            <v/>
          </cell>
          <cell r="B11703">
            <v>0</v>
          </cell>
        </row>
        <row r="11704">
          <cell r="A11704" t="str">
            <v/>
          </cell>
          <cell r="B11704">
            <v>0</v>
          </cell>
        </row>
        <row r="11705">
          <cell r="A11705" t="str">
            <v/>
          </cell>
          <cell r="B11705">
            <v>0</v>
          </cell>
        </row>
        <row r="11706">
          <cell r="A11706" t="str">
            <v/>
          </cell>
          <cell r="B11706">
            <v>0</v>
          </cell>
        </row>
        <row r="11707">
          <cell r="A11707" t="str">
            <v/>
          </cell>
          <cell r="B11707">
            <v>0</v>
          </cell>
        </row>
        <row r="11708">
          <cell r="A11708" t="str">
            <v/>
          </cell>
          <cell r="B11708">
            <v>0</v>
          </cell>
        </row>
        <row r="11709">
          <cell r="A11709" t="str">
            <v/>
          </cell>
          <cell r="B11709">
            <v>0</v>
          </cell>
        </row>
        <row r="11710">
          <cell r="A11710" t="str">
            <v/>
          </cell>
          <cell r="B11710">
            <v>0</v>
          </cell>
        </row>
        <row r="11711">
          <cell r="A11711" t="str">
            <v/>
          </cell>
          <cell r="B11711">
            <v>0</v>
          </cell>
        </row>
        <row r="11712">
          <cell r="A11712" t="str">
            <v/>
          </cell>
          <cell r="B11712">
            <v>0</v>
          </cell>
        </row>
        <row r="11713">
          <cell r="A11713" t="str">
            <v/>
          </cell>
          <cell r="B11713">
            <v>0</v>
          </cell>
        </row>
        <row r="11714">
          <cell r="A11714" t="str">
            <v/>
          </cell>
          <cell r="B11714">
            <v>0</v>
          </cell>
        </row>
        <row r="11715">
          <cell r="A11715" t="str">
            <v/>
          </cell>
          <cell r="B11715">
            <v>0</v>
          </cell>
        </row>
        <row r="11716">
          <cell r="A11716" t="str">
            <v/>
          </cell>
          <cell r="B11716">
            <v>0</v>
          </cell>
        </row>
        <row r="11717">
          <cell r="A11717" t="str">
            <v/>
          </cell>
          <cell r="B11717">
            <v>0</v>
          </cell>
        </row>
        <row r="11718">
          <cell r="A11718" t="str">
            <v/>
          </cell>
          <cell r="B11718">
            <v>0</v>
          </cell>
        </row>
        <row r="11719">
          <cell r="A11719" t="str">
            <v/>
          </cell>
          <cell r="B11719">
            <v>0</v>
          </cell>
        </row>
        <row r="11720">
          <cell r="A11720" t="str">
            <v/>
          </cell>
          <cell r="B11720">
            <v>0</v>
          </cell>
        </row>
        <row r="11721">
          <cell r="A11721" t="str">
            <v/>
          </cell>
          <cell r="B11721">
            <v>0</v>
          </cell>
        </row>
        <row r="11722">
          <cell r="A11722" t="str">
            <v/>
          </cell>
          <cell r="B11722">
            <v>0</v>
          </cell>
        </row>
        <row r="11723">
          <cell r="A11723" t="str">
            <v/>
          </cell>
          <cell r="B11723">
            <v>0</v>
          </cell>
        </row>
        <row r="11724">
          <cell r="A11724" t="str">
            <v/>
          </cell>
          <cell r="B11724">
            <v>0</v>
          </cell>
        </row>
        <row r="11725">
          <cell r="A11725" t="str">
            <v/>
          </cell>
          <cell r="B11725">
            <v>0</v>
          </cell>
        </row>
        <row r="11726">
          <cell r="A11726" t="str">
            <v/>
          </cell>
          <cell r="B11726">
            <v>0</v>
          </cell>
        </row>
        <row r="11727">
          <cell r="A11727" t="str">
            <v/>
          </cell>
          <cell r="B11727">
            <v>0</v>
          </cell>
        </row>
        <row r="11728">
          <cell r="A11728" t="str">
            <v/>
          </cell>
          <cell r="B11728">
            <v>0</v>
          </cell>
        </row>
        <row r="11729">
          <cell r="A11729" t="str">
            <v/>
          </cell>
          <cell r="B11729">
            <v>0</v>
          </cell>
        </row>
        <row r="11730">
          <cell r="A11730" t="str">
            <v/>
          </cell>
          <cell r="B11730">
            <v>0</v>
          </cell>
        </row>
        <row r="11731">
          <cell r="A11731" t="str">
            <v/>
          </cell>
          <cell r="B11731">
            <v>0</v>
          </cell>
        </row>
        <row r="11732">
          <cell r="A11732" t="str">
            <v/>
          </cell>
          <cell r="B11732">
            <v>0</v>
          </cell>
        </row>
        <row r="11733">
          <cell r="A11733" t="str">
            <v/>
          </cell>
          <cell r="B11733">
            <v>0</v>
          </cell>
        </row>
        <row r="11734">
          <cell r="A11734" t="str">
            <v/>
          </cell>
          <cell r="B11734">
            <v>0</v>
          </cell>
        </row>
        <row r="11735">
          <cell r="A11735" t="str">
            <v/>
          </cell>
          <cell r="B11735">
            <v>0</v>
          </cell>
        </row>
        <row r="11736">
          <cell r="A11736" t="str">
            <v/>
          </cell>
          <cell r="B11736">
            <v>0</v>
          </cell>
        </row>
        <row r="11737">
          <cell r="A11737" t="str">
            <v/>
          </cell>
          <cell r="B11737">
            <v>0</v>
          </cell>
        </row>
        <row r="11738">
          <cell r="A11738" t="str">
            <v/>
          </cell>
          <cell r="B11738">
            <v>0</v>
          </cell>
        </row>
        <row r="11739">
          <cell r="A11739" t="str">
            <v/>
          </cell>
          <cell r="B11739">
            <v>0</v>
          </cell>
        </row>
        <row r="11740">
          <cell r="A11740" t="str">
            <v/>
          </cell>
          <cell r="B11740">
            <v>0</v>
          </cell>
        </row>
        <row r="11741">
          <cell r="A11741" t="str">
            <v/>
          </cell>
          <cell r="B11741">
            <v>0</v>
          </cell>
        </row>
        <row r="11742">
          <cell r="A11742" t="str">
            <v/>
          </cell>
          <cell r="B11742">
            <v>0</v>
          </cell>
        </row>
        <row r="11743">
          <cell r="A11743" t="str">
            <v/>
          </cell>
          <cell r="B11743">
            <v>0</v>
          </cell>
        </row>
        <row r="11744">
          <cell r="A11744" t="str">
            <v/>
          </cell>
          <cell r="B11744">
            <v>0</v>
          </cell>
        </row>
        <row r="11745">
          <cell r="A11745" t="str">
            <v/>
          </cell>
          <cell r="B11745">
            <v>0</v>
          </cell>
        </row>
        <row r="11746">
          <cell r="A11746" t="str">
            <v/>
          </cell>
          <cell r="B11746">
            <v>0</v>
          </cell>
        </row>
        <row r="11747">
          <cell r="A11747" t="str">
            <v/>
          </cell>
          <cell r="B11747">
            <v>0</v>
          </cell>
        </row>
        <row r="11748">
          <cell r="A11748" t="str">
            <v/>
          </cell>
          <cell r="B11748">
            <v>0</v>
          </cell>
        </row>
        <row r="11749">
          <cell r="A11749" t="str">
            <v/>
          </cell>
          <cell r="B11749">
            <v>0</v>
          </cell>
        </row>
        <row r="11750">
          <cell r="A11750" t="str">
            <v/>
          </cell>
          <cell r="B11750">
            <v>0</v>
          </cell>
        </row>
        <row r="11751">
          <cell r="A11751" t="str">
            <v/>
          </cell>
          <cell r="B11751">
            <v>0</v>
          </cell>
        </row>
        <row r="11752">
          <cell r="A11752" t="str">
            <v/>
          </cell>
          <cell r="B11752">
            <v>0</v>
          </cell>
        </row>
        <row r="11753">
          <cell r="A11753" t="str">
            <v/>
          </cell>
          <cell r="B11753">
            <v>0</v>
          </cell>
        </row>
        <row r="11754">
          <cell r="A11754" t="str">
            <v/>
          </cell>
          <cell r="B11754">
            <v>0</v>
          </cell>
        </row>
        <row r="11755">
          <cell r="A11755" t="str">
            <v/>
          </cell>
          <cell r="B11755">
            <v>0</v>
          </cell>
        </row>
        <row r="11756">
          <cell r="A11756" t="str">
            <v/>
          </cell>
          <cell r="B11756">
            <v>0</v>
          </cell>
        </row>
        <row r="11757">
          <cell r="A11757" t="str">
            <v/>
          </cell>
          <cell r="B11757">
            <v>0</v>
          </cell>
        </row>
        <row r="11758">
          <cell r="A11758" t="str">
            <v/>
          </cell>
          <cell r="B11758">
            <v>0</v>
          </cell>
        </row>
        <row r="11759">
          <cell r="A11759" t="str">
            <v/>
          </cell>
          <cell r="B11759">
            <v>0</v>
          </cell>
        </row>
        <row r="11760">
          <cell r="A11760" t="str">
            <v/>
          </cell>
          <cell r="B11760">
            <v>0</v>
          </cell>
        </row>
        <row r="11761">
          <cell r="A11761" t="str">
            <v/>
          </cell>
          <cell r="B11761">
            <v>0</v>
          </cell>
        </row>
        <row r="11762">
          <cell r="A11762" t="str">
            <v/>
          </cell>
          <cell r="B11762">
            <v>0</v>
          </cell>
        </row>
        <row r="11763">
          <cell r="A11763" t="str">
            <v/>
          </cell>
          <cell r="B11763">
            <v>0</v>
          </cell>
        </row>
        <row r="11764">
          <cell r="A11764" t="str">
            <v/>
          </cell>
          <cell r="B11764">
            <v>0</v>
          </cell>
        </row>
        <row r="11765">
          <cell r="A11765" t="str">
            <v/>
          </cell>
          <cell r="B11765">
            <v>0</v>
          </cell>
        </row>
        <row r="11766">
          <cell r="A11766" t="str">
            <v/>
          </cell>
          <cell r="B11766">
            <v>0</v>
          </cell>
        </row>
        <row r="11767">
          <cell r="A11767" t="str">
            <v/>
          </cell>
          <cell r="B11767">
            <v>0</v>
          </cell>
        </row>
        <row r="11768">
          <cell r="A11768" t="str">
            <v/>
          </cell>
          <cell r="B11768">
            <v>0</v>
          </cell>
        </row>
        <row r="11769">
          <cell r="A11769" t="str">
            <v/>
          </cell>
          <cell r="B11769">
            <v>0</v>
          </cell>
        </row>
        <row r="11770">
          <cell r="A11770" t="str">
            <v/>
          </cell>
          <cell r="B11770">
            <v>0</v>
          </cell>
        </row>
        <row r="11771">
          <cell r="A11771" t="str">
            <v/>
          </cell>
          <cell r="B11771">
            <v>0</v>
          </cell>
        </row>
        <row r="11772">
          <cell r="A11772" t="str">
            <v/>
          </cell>
          <cell r="B11772">
            <v>0</v>
          </cell>
        </row>
        <row r="11773">
          <cell r="A11773" t="str">
            <v/>
          </cell>
          <cell r="B11773">
            <v>0</v>
          </cell>
        </row>
        <row r="11774">
          <cell r="A11774" t="str">
            <v/>
          </cell>
          <cell r="B11774">
            <v>0</v>
          </cell>
        </row>
        <row r="11775">
          <cell r="A11775" t="str">
            <v/>
          </cell>
          <cell r="B11775">
            <v>0</v>
          </cell>
        </row>
        <row r="11776">
          <cell r="A11776" t="str">
            <v/>
          </cell>
          <cell r="B11776">
            <v>0</v>
          </cell>
        </row>
        <row r="11777">
          <cell r="A11777" t="str">
            <v/>
          </cell>
          <cell r="B11777">
            <v>0</v>
          </cell>
        </row>
        <row r="11778">
          <cell r="A11778" t="str">
            <v/>
          </cell>
          <cell r="B11778">
            <v>0</v>
          </cell>
        </row>
        <row r="11779">
          <cell r="A11779" t="str">
            <v/>
          </cell>
          <cell r="B11779">
            <v>0</v>
          </cell>
        </row>
        <row r="11780">
          <cell r="A11780" t="str">
            <v/>
          </cell>
          <cell r="B11780">
            <v>0</v>
          </cell>
        </row>
        <row r="11781">
          <cell r="A11781" t="str">
            <v/>
          </cell>
          <cell r="B11781">
            <v>0</v>
          </cell>
        </row>
        <row r="11782">
          <cell r="A11782" t="str">
            <v/>
          </cell>
          <cell r="B11782">
            <v>0</v>
          </cell>
        </row>
        <row r="11783">
          <cell r="A11783" t="str">
            <v/>
          </cell>
          <cell r="B11783">
            <v>0</v>
          </cell>
        </row>
        <row r="11784">
          <cell r="A11784" t="str">
            <v/>
          </cell>
          <cell r="B11784">
            <v>0</v>
          </cell>
        </row>
        <row r="11785">
          <cell r="A11785" t="str">
            <v/>
          </cell>
          <cell r="B11785">
            <v>0</v>
          </cell>
        </row>
        <row r="11786">
          <cell r="A11786" t="str">
            <v/>
          </cell>
          <cell r="B11786">
            <v>0</v>
          </cell>
        </row>
        <row r="11787">
          <cell r="A11787" t="str">
            <v/>
          </cell>
          <cell r="B11787">
            <v>0</v>
          </cell>
        </row>
        <row r="11788">
          <cell r="A11788" t="str">
            <v/>
          </cell>
          <cell r="B11788">
            <v>0</v>
          </cell>
        </row>
        <row r="11789">
          <cell r="A11789" t="str">
            <v/>
          </cell>
          <cell r="B11789">
            <v>0</v>
          </cell>
        </row>
        <row r="11790">
          <cell r="A11790" t="str">
            <v/>
          </cell>
          <cell r="B11790">
            <v>0</v>
          </cell>
        </row>
        <row r="11791">
          <cell r="A11791" t="str">
            <v/>
          </cell>
          <cell r="B11791">
            <v>0</v>
          </cell>
        </row>
        <row r="11792">
          <cell r="A11792" t="str">
            <v/>
          </cell>
          <cell r="B11792">
            <v>0</v>
          </cell>
        </row>
        <row r="11793">
          <cell r="A11793" t="str">
            <v/>
          </cell>
          <cell r="B11793">
            <v>0</v>
          </cell>
        </row>
        <row r="11794">
          <cell r="A11794" t="str">
            <v/>
          </cell>
          <cell r="B11794">
            <v>0</v>
          </cell>
        </row>
        <row r="11795">
          <cell r="A11795" t="str">
            <v/>
          </cell>
          <cell r="B11795">
            <v>0</v>
          </cell>
        </row>
        <row r="11796">
          <cell r="A11796" t="str">
            <v/>
          </cell>
          <cell r="B11796">
            <v>0</v>
          </cell>
        </row>
        <row r="11797">
          <cell r="A11797" t="str">
            <v/>
          </cell>
          <cell r="B11797">
            <v>0</v>
          </cell>
        </row>
        <row r="11798">
          <cell r="A11798" t="str">
            <v/>
          </cell>
          <cell r="B11798">
            <v>0</v>
          </cell>
        </row>
        <row r="11799">
          <cell r="A11799" t="str">
            <v/>
          </cell>
          <cell r="B11799">
            <v>0</v>
          </cell>
        </row>
        <row r="11800">
          <cell r="A11800" t="str">
            <v/>
          </cell>
          <cell r="B11800">
            <v>0</v>
          </cell>
        </row>
        <row r="11801">
          <cell r="A11801" t="str">
            <v/>
          </cell>
          <cell r="B11801">
            <v>0</v>
          </cell>
        </row>
        <row r="11802">
          <cell r="A11802" t="str">
            <v/>
          </cell>
          <cell r="B11802">
            <v>0</v>
          </cell>
        </row>
        <row r="11803">
          <cell r="A11803" t="str">
            <v/>
          </cell>
          <cell r="B11803">
            <v>0</v>
          </cell>
        </row>
        <row r="11804">
          <cell r="A11804" t="str">
            <v/>
          </cell>
          <cell r="B11804">
            <v>0</v>
          </cell>
        </row>
        <row r="11805">
          <cell r="A11805" t="str">
            <v/>
          </cell>
          <cell r="B11805">
            <v>0</v>
          </cell>
        </row>
        <row r="11806">
          <cell r="A11806" t="str">
            <v/>
          </cell>
          <cell r="B11806">
            <v>0</v>
          </cell>
        </row>
        <row r="11807">
          <cell r="A11807" t="str">
            <v/>
          </cell>
          <cell r="B11807">
            <v>0</v>
          </cell>
        </row>
        <row r="11808">
          <cell r="A11808" t="str">
            <v/>
          </cell>
          <cell r="B11808">
            <v>0</v>
          </cell>
        </row>
        <row r="11809">
          <cell r="A11809" t="str">
            <v/>
          </cell>
          <cell r="B11809">
            <v>0</v>
          </cell>
        </row>
        <row r="11810">
          <cell r="A11810" t="str">
            <v/>
          </cell>
          <cell r="B11810">
            <v>0</v>
          </cell>
        </row>
        <row r="11811">
          <cell r="A11811" t="str">
            <v/>
          </cell>
          <cell r="B11811">
            <v>0</v>
          </cell>
        </row>
        <row r="11812">
          <cell r="A11812" t="str">
            <v/>
          </cell>
          <cell r="B11812">
            <v>0</v>
          </cell>
        </row>
        <row r="11813">
          <cell r="A11813" t="str">
            <v/>
          </cell>
          <cell r="B11813">
            <v>0</v>
          </cell>
        </row>
        <row r="11814">
          <cell r="A11814" t="str">
            <v/>
          </cell>
          <cell r="B11814">
            <v>0</v>
          </cell>
        </row>
        <row r="11815">
          <cell r="A11815" t="str">
            <v/>
          </cell>
          <cell r="B11815">
            <v>0</v>
          </cell>
        </row>
        <row r="11816">
          <cell r="A11816" t="str">
            <v/>
          </cell>
          <cell r="B11816">
            <v>0</v>
          </cell>
        </row>
        <row r="11817">
          <cell r="A11817" t="str">
            <v/>
          </cell>
          <cell r="B11817">
            <v>0</v>
          </cell>
        </row>
        <row r="11818">
          <cell r="A11818" t="str">
            <v/>
          </cell>
          <cell r="B11818">
            <v>0</v>
          </cell>
        </row>
        <row r="11819">
          <cell r="A11819" t="str">
            <v/>
          </cell>
          <cell r="B11819">
            <v>0</v>
          </cell>
        </row>
        <row r="11820">
          <cell r="A11820" t="str">
            <v/>
          </cell>
          <cell r="B11820">
            <v>0</v>
          </cell>
        </row>
        <row r="11821">
          <cell r="A11821" t="str">
            <v/>
          </cell>
          <cell r="B11821">
            <v>0</v>
          </cell>
        </row>
        <row r="11822">
          <cell r="A11822" t="str">
            <v/>
          </cell>
          <cell r="B11822">
            <v>0</v>
          </cell>
        </row>
        <row r="11823">
          <cell r="A11823" t="str">
            <v/>
          </cell>
          <cell r="B11823">
            <v>0</v>
          </cell>
        </row>
        <row r="11824">
          <cell r="A11824" t="str">
            <v/>
          </cell>
          <cell r="B11824">
            <v>0</v>
          </cell>
        </row>
        <row r="11825">
          <cell r="A11825" t="str">
            <v/>
          </cell>
          <cell r="B11825">
            <v>0</v>
          </cell>
        </row>
        <row r="11826">
          <cell r="A11826" t="str">
            <v/>
          </cell>
          <cell r="B11826">
            <v>0</v>
          </cell>
        </row>
        <row r="11827">
          <cell r="A11827" t="str">
            <v/>
          </cell>
          <cell r="B11827">
            <v>0</v>
          </cell>
        </row>
        <row r="11828">
          <cell r="A11828" t="str">
            <v/>
          </cell>
          <cell r="B11828">
            <v>0</v>
          </cell>
        </row>
        <row r="11829">
          <cell r="A11829" t="str">
            <v/>
          </cell>
          <cell r="B11829">
            <v>0</v>
          </cell>
        </row>
        <row r="11830">
          <cell r="A11830" t="str">
            <v/>
          </cell>
          <cell r="B11830">
            <v>0</v>
          </cell>
        </row>
        <row r="11831">
          <cell r="A11831" t="str">
            <v/>
          </cell>
          <cell r="B11831">
            <v>0</v>
          </cell>
        </row>
        <row r="11832">
          <cell r="A11832" t="str">
            <v/>
          </cell>
          <cell r="B11832">
            <v>0</v>
          </cell>
        </row>
        <row r="11833">
          <cell r="A11833" t="str">
            <v/>
          </cell>
          <cell r="B11833">
            <v>0</v>
          </cell>
        </row>
        <row r="11834">
          <cell r="A11834" t="str">
            <v/>
          </cell>
          <cell r="B11834">
            <v>0</v>
          </cell>
        </row>
        <row r="11835">
          <cell r="A11835" t="str">
            <v/>
          </cell>
          <cell r="B11835">
            <v>0</v>
          </cell>
        </row>
        <row r="11836">
          <cell r="A11836" t="str">
            <v/>
          </cell>
          <cell r="B11836">
            <v>0</v>
          </cell>
        </row>
        <row r="11837">
          <cell r="A11837" t="str">
            <v/>
          </cell>
          <cell r="B11837">
            <v>0</v>
          </cell>
        </row>
        <row r="11838">
          <cell r="A11838" t="str">
            <v/>
          </cell>
          <cell r="B11838">
            <v>0</v>
          </cell>
        </row>
        <row r="11839">
          <cell r="A11839" t="str">
            <v/>
          </cell>
          <cell r="B11839">
            <v>0</v>
          </cell>
        </row>
        <row r="11840">
          <cell r="A11840" t="str">
            <v/>
          </cell>
          <cell r="B11840">
            <v>0</v>
          </cell>
        </row>
        <row r="11841">
          <cell r="A11841" t="str">
            <v/>
          </cell>
          <cell r="B11841">
            <v>0</v>
          </cell>
        </row>
        <row r="11842">
          <cell r="A11842" t="str">
            <v/>
          </cell>
          <cell r="B11842">
            <v>0</v>
          </cell>
        </row>
        <row r="11843">
          <cell r="A11843" t="str">
            <v/>
          </cell>
          <cell r="B11843">
            <v>0</v>
          </cell>
        </row>
        <row r="11844">
          <cell r="A11844" t="str">
            <v/>
          </cell>
          <cell r="B11844">
            <v>0</v>
          </cell>
        </row>
        <row r="11845">
          <cell r="A11845" t="str">
            <v/>
          </cell>
          <cell r="B11845">
            <v>0</v>
          </cell>
        </row>
        <row r="11846">
          <cell r="A11846" t="str">
            <v/>
          </cell>
          <cell r="B11846">
            <v>0</v>
          </cell>
        </row>
        <row r="11847">
          <cell r="A11847" t="str">
            <v/>
          </cell>
          <cell r="B11847">
            <v>0</v>
          </cell>
        </row>
        <row r="11848">
          <cell r="A11848" t="str">
            <v/>
          </cell>
          <cell r="B11848">
            <v>0</v>
          </cell>
        </row>
        <row r="11849">
          <cell r="A11849" t="str">
            <v/>
          </cell>
          <cell r="B11849">
            <v>0</v>
          </cell>
        </row>
        <row r="11850">
          <cell r="A11850" t="str">
            <v/>
          </cell>
          <cell r="B11850">
            <v>0</v>
          </cell>
        </row>
        <row r="11851">
          <cell r="A11851" t="str">
            <v/>
          </cell>
          <cell r="B11851">
            <v>0</v>
          </cell>
        </row>
        <row r="11852">
          <cell r="A11852" t="str">
            <v/>
          </cell>
          <cell r="B11852">
            <v>0</v>
          </cell>
        </row>
        <row r="11853">
          <cell r="A11853" t="str">
            <v/>
          </cell>
          <cell r="B11853">
            <v>0</v>
          </cell>
        </row>
        <row r="11854">
          <cell r="A11854" t="str">
            <v/>
          </cell>
          <cell r="B11854">
            <v>0</v>
          </cell>
        </row>
        <row r="11855">
          <cell r="A11855" t="str">
            <v/>
          </cell>
          <cell r="B11855">
            <v>0</v>
          </cell>
        </row>
        <row r="11856">
          <cell r="A11856" t="str">
            <v/>
          </cell>
          <cell r="B11856">
            <v>0</v>
          </cell>
        </row>
        <row r="11857">
          <cell r="A11857" t="str">
            <v/>
          </cell>
          <cell r="B11857">
            <v>0</v>
          </cell>
        </row>
        <row r="11858">
          <cell r="A11858" t="str">
            <v/>
          </cell>
          <cell r="B11858">
            <v>0</v>
          </cell>
        </row>
        <row r="11859">
          <cell r="A11859" t="str">
            <v/>
          </cell>
          <cell r="B11859">
            <v>0</v>
          </cell>
        </row>
        <row r="11860">
          <cell r="A11860" t="str">
            <v/>
          </cell>
          <cell r="B11860">
            <v>0</v>
          </cell>
        </row>
        <row r="11861">
          <cell r="A11861" t="str">
            <v/>
          </cell>
          <cell r="B11861">
            <v>0</v>
          </cell>
        </row>
        <row r="11862">
          <cell r="A11862" t="str">
            <v/>
          </cell>
          <cell r="B11862">
            <v>0</v>
          </cell>
        </row>
        <row r="11863">
          <cell r="A11863" t="str">
            <v/>
          </cell>
          <cell r="B11863">
            <v>0</v>
          </cell>
        </row>
        <row r="11864">
          <cell r="A11864" t="str">
            <v/>
          </cell>
          <cell r="B11864">
            <v>0</v>
          </cell>
        </row>
        <row r="11865">
          <cell r="A11865" t="str">
            <v/>
          </cell>
          <cell r="B11865">
            <v>0</v>
          </cell>
        </row>
        <row r="11866">
          <cell r="A11866" t="str">
            <v/>
          </cell>
          <cell r="B11866">
            <v>0</v>
          </cell>
        </row>
        <row r="11867">
          <cell r="A11867" t="str">
            <v/>
          </cell>
          <cell r="B11867">
            <v>0</v>
          </cell>
        </row>
        <row r="11868">
          <cell r="A11868" t="str">
            <v/>
          </cell>
          <cell r="B11868">
            <v>0</v>
          </cell>
        </row>
        <row r="11869">
          <cell r="A11869" t="str">
            <v/>
          </cell>
          <cell r="B11869">
            <v>0</v>
          </cell>
        </row>
        <row r="11870">
          <cell r="A11870" t="str">
            <v/>
          </cell>
          <cell r="B11870">
            <v>0</v>
          </cell>
        </row>
        <row r="11871">
          <cell r="A11871" t="str">
            <v/>
          </cell>
          <cell r="B11871">
            <v>0</v>
          </cell>
        </row>
        <row r="11872">
          <cell r="A11872" t="str">
            <v/>
          </cell>
          <cell r="B11872">
            <v>0</v>
          </cell>
        </row>
        <row r="11873">
          <cell r="A11873" t="str">
            <v/>
          </cell>
          <cell r="B11873">
            <v>0</v>
          </cell>
        </row>
        <row r="11874">
          <cell r="A11874" t="str">
            <v/>
          </cell>
          <cell r="B11874">
            <v>0</v>
          </cell>
        </row>
        <row r="11875">
          <cell r="A11875" t="str">
            <v/>
          </cell>
          <cell r="B11875">
            <v>0</v>
          </cell>
        </row>
        <row r="11876">
          <cell r="A11876" t="str">
            <v/>
          </cell>
          <cell r="B11876">
            <v>0</v>
          </cell>
        </row>
        <row r="11877">
          <cell r="A11877" t="str">
            <v/>
          </cell>
          <cell r="B11877">
            <v>0</v>
          </cell>
        </row>
        <row r="11878">
          <cell r="A11878" t="str">
            <v/>
          </cell>
          <cell r="B11878">
            <v>0</v>
          </cell>
        </row>
        <row r="11879">
          <cell r="A11879" t="str">
            <v/>
          </cell>
          <cell r="B11879">
            <v>0</v>
          </cell>
        </row>
        <row r="11880">
          <cell r="A11880" t="str">
            <v/>
          </cell>
          <cell r="B11880">
            <v>0</v>
          </cell>
        </row>
        <row r="11881">
          <cell r="A11881" t="str">
            <v/>
          </cell>
          <cell r="B11881">
            <v>0</v>
          </cell>
        </row>
        <row r="11882">
          <cell r="A11882" t="str">
            <v/>
          </cell>
          <cell r="B11882">
            <v>0</v>
          </cell>
        </row>
        <row r="11883">
          <cell r="A11883" t="str">
            <v/>
          </cell>
          <cell r="B11883">
            <v>0</v>
          </cell>
        </row>
        <row r="11884">
          <cell r="A11884" t="str">
            <v/>
          </cell>
          <cell r="B11884">
            <v>0</v>
          </cell>
        </row>
        <row r="11885">
          <cell r="A11885" t="str">
            <v/>
          </cell>
          <cell r="B11885">
            <v>0</v>
          </cell>
        </row>
        <row r="11886">
          <cell r="A11886" t="str">
            <v/>
          </cell>
          <cell r="B11886">
            <v>0</v>
          </cell>
        </row>
        <row r="11887">
          <cell r="A11887" t="str">
            <v/>
          </cell>
          <cell r="B11887">
            <v>0</v>
          </cell>
        </row>
        <row r="11888">
          <cell r="A11888" t="str">
            <v/>
          </cell>
          <cell r="B11888">
            <v>0</v>
          </cell>
        </row>
        <row r="11889">
          <cell r="A11889" t="str">
            <v/>
          </cell>
          <cell r="B11889">
            <v>0</v>
          </cell>
        </row>
        <row r="11890">
          <cell r="A11890" t="str">
            <v/>
          </cell>
          <cell r="B11890">
            <v>0</v>
          </cell>
        </row>
        <row r="11891">
          <cell r="A11891" t="str">
            <v/>
          </cell>
          <cell r="B11891">
            <v>0</v>
          </cell>
        </row>
        <row r="11892">
          <cell r="A11892" t="str">
            <v/>
          </cell>
          <cell r="B11892">
            <v>0</v>
          </cell>
        </row>
        <row r="11893">
          <cell r="A11893" t="str">
            <v/>
          </cell>
          <cell r="B11893">
            <v>0</v>
          </cell>
        </row>
        <row r="11894">
          <cell r="A11894" t="str">
            <v/>
          </cell>
          <cell r="B11894">
            <v>0</v>
          </cell>
        </row>
        <row r="11895">
          <cell r="A11895" t="str">
            <v/>
          </cell>
          <cell r="B11895">
            <v>0</v>
          </cell>
        </row>
        <row r="11896">
          <cell r="A11896" t="str">
            <v/>
          </cell>
          <cell r="B11896">
            <v>0</v>
          </cell>
        </row>
        <row r="11897">
          <cell r="A11897" t="str">
            <v/>
          </cell>
          <cell r="B11897">
            <v>0</v>
          </cell>
        </row>
        <row r="11898">
          <cell r="A11898" t="str">
            <v/>
          </cell>
          <cell r="B11898">
            <v>0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estructural FORMATO"/>
      <sheetName val="estructural"/>
      <sheetName val="portafolio"/>
      <sheetName val="fondos disponibles"/>
      <sheetName val="instructivo portafolio"/>
      <sheetName val="tablas portafolio"/>
      <sheetName val="concentracion depositos"/>
    </sheetNames>
    <sheetDataSet>
      <sheetData sheetId="0">
        <row r="11">
          <cell r="M11">
            <v>8487084.1899999995</v>
          </cell>
          <cell r="N11">
            <v>7896884</v>
          </cell>
          <cell r="O11">
            <v>7896884</v>
          </cell>
          <cell r="P11">
            <v>7896884</v>
          </cell>
          <cell r="Q11">
            <v>8910150.7400000002</v>
          </cell>
          <cell r="R11">
            <v>8795297.8100000005</v>
          </cell>
          <cell r="S11">
            <v>7639937.1600000001</v>
          </cell>
          <cell r="U11">
            <v>6390478.0599999996</v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0</v>
          </cell>
        </row>
        <row r="14"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U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0</v>
          </cell>
        </row>
        <row r="16">
          <cell r="M16">
            <v>260595.93</v>
          </cell>
          <cell r="N16">
            <v>260595.93</v>
          </cell>
          <cell r="O16">
            <v>260595.93</v>
          </cell>
          <cell r="P16">
            <v>260595.93</v>
          </cell>
          <cell r="Q16">
            <v>260595.93</v>
          </cell>
          <cell r="R16">
            <v>260595.93</v>
          </cell>
          <cell r="S16">
            <v>260595.93</v>
          </cell>
          <cell r="U16">
            <v>260595.93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U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U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U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0</v>
          </cell>
        </row>
        <row r="23">
          <cell r="M23">
            <v>640749.84</v>
          </cell>
          <cell r="N23">
            <v>640749.84</v>
          </cell>
          <cell r="O23">
            <v>640749.84</v>
          </cell>
          <cell r="P23">
            <v>640749.84</v>
          </cell>
          <cell r="Q23">
            <v>640749.84</v>
          </cell>
          <cell r="R23">
            <v>640749.84</v>
          </cell>
          <cell r="S23">
            <v>640749.84</v>
          </cell>
          <cell r="U23">
            <v>640749.84</v>
          </cell>
        </row>
        <row r="24">
          <cell r="O24">
            <v>0</v>
          </cell>
          <cell r="P24">
            <v>0</v>
          </cell>
        </row>
        <row r="25">
          <cell r="O25">
            <v>0</v>
          </cell>
          <cell r="P25">
            <v>0</v>
          </cell>
        </row>
        <row r="26">
          <cell r="M26">
            <v>2344071.87</v>
          </cell>
          <cell r="N26">
            <v>2270370.4700000002</v>
          </cell>
          <cell r="O26">
            <v>2270370.4700000002</v>
          </cell>
          <cell r="P26">
            <v>2270370.4700000002</v>
          </cell>
          <cell r="Q26">
            <v>2377748.39</v>
          </cell>
          <cell r="R26">
            <v>2807516.99</v>
          </cell>
          <cell r="S26">
            <v>2296871.12</v>
          </cell>
          <cell r="U26">
            <v>2896058.55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0</v>
          </cell>
        </row>
        <row r="28">
          <cell r="M28">
            <v>25734392.32</v>
          </cell>
          <cell r="N28">
            <v>25710174.350000001</v>
          </cell>
          <cell r="O28">
            <v>25710174.350000001</v>
          </cell>
          <cell r="P28">
            <v>25710174.350000001</v>
          </cell>
          <cell r="Q28">
            <v>25929759.760000002</v>
          </cell>
          <cell r="R28">
            <v>25943948.379999999</v>
          </cell>
          <cell r="S28">
            <v>25854067.920000002</v>
          </cell>
          <cell r="U28">
            <v>24087672.350000001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U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U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U31">
            <v>82825.5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0</v>
          </cell>
        </row>
        <row r="34">
          <cell r="O34">
            <v>0</v>
          </cell>
          <cell r="P34">
            <v>0</v>
          </cell>
        </row>
        <row r="35">
          <cell r="O35">
            <v>0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M40">
            <v>640749.84</v>
          </cell>
          <cell r="N40">
            <v>640749.84</v>
          </cell>
          <cell r="O40">
            <v>640749.84</v>
          </cell>
          <cell r="P40">
            <v>640749.84</v>
          </cell>
          <cell r="Q40">
            <v>640749.84</v>
          </cell>
          <cell r="R40">
            <v>640749.84</v>
          </cell>
          <cell r="S40">
            <v>640749.84</v>
          </cell>
          <cell r="U40">
            <v>640749.84000000008</v>
          </cell>
        </row>
        <row r="41">
          <cell r="M41">
            <v>27641896.899999999</v>
          </cell>
          <cell r="N41">
            <v>27780933.440000001</v>
          </cell>
          <cell r="O41">
            <v>27780933.440000001</v>
          </cell>
          <cell r="P41">
            <v>27780933.440000001</v>
          </cell>
          <cell r="Q41">
            <v>27838139.350000001</v>
          </cell>
          <cell r="R41">
            <v>28112748.32</v>
          </cell>
          <cell r="S41">
            <v>28376521.530000001</v>
          </cell>
          <cell r="U41">
            <v>26107543.41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0</v>
          </cell>
        </row>
        <row r="43">
          <cell r="M43">
            <v>1998.44</v>
          </cell>
          <cell r="N43">
            <v>1998.44</v>
          </cell>
          <cell r="O43">
            <v>1998.44</v>
          </cell>
          <cell r="P43">
            <v>1998.44</v>
          </cell>
          <cell r="Q43">
            <v>1998.44</v>
          </cell>
          <cell r="R43">
            <v>1998.44</v>
          </cell>
          <cell r="S43">
            <v>1998.44</v>
          </cell>
          <cell r="U43">
            <v>1998.44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das"/>
      <sheetName val="Partidas II"/>
      <sheetName val="Sheet2"/>
      <sheetName val="DATA"/>
      <sheetName val="CAT"/>
      <sheetName val=""/>
    </sheetNames>
    <sheetDataSet>
      <sheetData sheetId="0"/>
      <sheetData sheetId="1"/>
      <sheetData sheetId="2"/>
      <sheetData sheetId="3"/>
      <sheetData sheetId="4">
        <row r="1">
          <cell r="B1" t="str">
            <v>INVERSIONES FINANCIERAS ATLANTIDA, S.A. Y SUBSIDIARIAS</v>
          </cell>
          <cell r="C1"/>
        </row>
        <row r="2">
          <cell r="A2" t="str">
            <v>Cuenta</v>
          </cell>
          <cell r="B2" t="str">
            <v>Concepto</v>
          </cell>
          <cell r="C2"/>
        </row>
        <row r="3">
          <cell r="A3">
            <v>1</v>
          </cell>
          <cell r="B3" t="str">
            <v>Activo</v>
          </cell>
          <cell r="C3"/>
        </row>
        <row r="4">
          <cell r="A4">
            <v>111</v>
          </cell>
          <cell r="B4" t="str">
            <v>DISPONIBILIDADES</v>
          </cell>
          <cell r="C4">
            <v>0</v>
          </cell>
        </row>
        <row r="5">
          <cell r="A5" t="str">
            <v>11100100</v>
          </cell>
          <cell r="B5" t="str">
            <v>Caja</v>
          </cell>
          <cell r="C5">
            <v>0</v>
          </cell>
        </row>
        <row r="6">
          <cell r="A6" t="str">
            <v>11100200</v>
          </cell>
          <cell r="B6" t="str">
            <v>Banco Central</v>
          </cell>
          <cell r="C6">
            <v>0</v>
          </cell>
        </row>
        <row r="7">
          <cell r="A7" t="str">
            <v>11100400</v>
          </cell>
          <cell r="B7" t="str">
            <v>Bancos del País</v>
          </cell>
          <cell r="C7">
            <v>0</v>
          </cell>
        </row>
        <row r="8">
          <cell r="A8" t="str">
            <v>11100600</v>
          </cell>
          <cell r="B8" t="str">
            <v>Bancos del Extranjero</v>
          </cell>
          <cell r="C8">
            <v>0</v>
          </cell>
        </row>
        <row r="9">
          <cell r="A9" t="str">
            <v>11100300</v>
          </cell>
          <cell r="B9" t="str">
            <v>Otras Disponibilidades</v>
          </cell>
          <cell r="C9">
            <v>0</v>
          </cell>
        </row>
        <row r="10">
          <cell r="A10" t="str">
            <v>11100099</v>
          </cell>
          <cell r="B10" t="str">
            <v>Rendimientos por Cobrar</v>
          </cell>
          <cell r="C10">
            <v>0</v>
          </cell>
        </row>
        <row r="11">
          <cell r="A11" t="str">
            <v>113</v>
          </cell>
          <cell r="B11" t="str">
            <v>INVERSIONES</v>
          </cell>
          <cell r="C11">
            <v>0</v>
          </cell>
        </row>
        <row r="12">
          <cell r="A12" t="str">
            <v>11300000</v>
          </cell>
          <cell r="B12" t="str">
            <v>Negociables</v>
          </cell>
          <cell r="C12">
            <v>0</v>
          </cell>
        </row>
        <row r="13">
          <cell r="A13" t="str">
            <v>11310000</v>
          </cell>
          <cell r="B13" t="str">
            <v>Disponibles pare la Venta</v>
          </cell>
          <cell r="C13">
            <v>0</v>
          </cell>
        </row>
        <row r="14">
          <cell r="A14" t="str">
            <v>11320000</v>
          </cell>
          <cell r="B14" t="str">
            <v>Mantenidas hasta el Vencimiento</v>
          </cell>
          <cell r="C14">
            <v>0</v>
          </cell>
        </row>
        <row r="15">
          <cell r="A15" t="str">
            <v>11330000</v>
          </cell>
          <cell r="B15" t="str">
            <v>En Entidades en Cesación</v>
          </cell>
          <cell r="C15">
            <v>0</v>
          </cell>
        </row>
        <row r="16">
          <cell r="A16" t="str">
            <v>11340000</v>
          </cell>
          <cell r="B16" t="str">
            <v>Valores entregados en fideicomisos</v>
          </cell>
          <cell r="C16">
            <v>0</v>
          </cell>
        </row>
        <row r="17">
          <cell r="A17" t="str">
            <v>11301299</v>
          </cell>
          <cell r="B17" t="str">
            <v>Rendimientos por Cobrar</v>
          </cell>
          <cell r="C17">
            <v>0</v>
          </cell>
        </row>
        <row r="18">
          <cell r="A18" t="str">
            <v>11390000</v>
          </cell>
          <cell r="B18" t="str">
            <v>(-) Estimaciones</v>
          </cell>
          <cell r="C18">
            <v>0</v>
          </cell>
        </row>
        <row r="19">
          <cell r="A19" t="str">
            <v>11200000</v>
          </cell>
          <cell r="B19" t="str">
            <v>Reportos</v>
          </cell>
          <cell r="C19">
            <v>0</v>
          </cell>
        </row>
        <row r="20">
          <cell r="A20">
            <v>114</v>
          </cell>
          <cell r="B20" t="str">
            <v>CARTERA DE CRÉDITOS</v>
          </cell>
          <cell r="C20">
            <v>0</v>
          </cell>
        </row>
        <row r="21">
          <cell r="A21" t="str">
            <v>11412000</v>
          </cell>
          <cell r="B21" t="str">
            <v>Vigentes</v>
          </cell>
          <cell r="C21">
            <v>0</v>
          </cell>
        </row>
        <row r="22">
          <cell r="A22" t="str">
            <v>11480000</v>
          </cell>
          <cell r="B22" t="str">
            <v>No Vigentes</v>
          </cell>
          <cell r="C22">
            <v>0</v>
          </cell>
        </row>
        <row r="23">
          <cell r="A23" t="str">
            <v>11412099</v>
          </cell>
          <cell r="B23" t="str">
            <v>Rendimientos por Cobrar</v>
          </cell>
          <cell r="C23">
            <v>0</v>
          </cell>
        </row>
        <row r="24">
          <cell r="A24" t="str">
            <v>11490000</v>
          </cell>
          <cell r="B24" t="str">
            <v>(-) Estimaciones</v>
          </cell>
          <cell r="C24">
            <v>0</v>
          </cell>
        </row>
        <row r="25">
          <cell r="A25" t="str">
            <v>125</v>
          </cell>
          <cell r="B25" t="str">
            <v>CUENTAS POR COBRAR</v>
          </cell>
          <cell r="C25">
            <v>0</v>
          </cell>
        </row>
        <row r="26">
          <cell r="A26" t="str">
            <v>12500120</v>
          </cell>
          <cell r="B26" t="str">
            <v>Comisiones por cobrar</v>
          </cell>
          <cell r="C26">
            <v>0</v>
          </cell>
        </row>
        <row r="27">
          <cell r="A27" t="str">
            <v>12500300</v>
          </cell>
          <cell r="B27" t="str">
            <v>Primas por cobrar (neta)</v>
          </cell>
          <cell r="C27">
            <v>0</v>
          </cell>
        </row>
        <row r="28">
          <cell r="A28" t="str">
            <v>12500400</v>
          </cell>
          <cell r="B28" t="str">
            <v>Deudores por seguros y fianza</v>
          </cell>
          <cell r="C28">
            <v>0</v>
          </cell>
        </row>
        <row r="29">
          <cell r="A29" t="str">
            <v>12500800</v>
          </cell>
          <cell r="B29" t="str">
            <v>Cuentas por cobrar a relacionadas</v>
          </cell>
          <cell r="C29">
            <v>0</v>
          </cell>
        </row>
        <row r="30">
          <cell r="A30" t="str">
            <v>12500900</v>
          </cell>
          <cell r="B30" t="str">
            <v>Otras cuentas por cobrar</v>
          </cell>
          <cell r="C30">
            <v>0</v>
          </cell>
        </row>
        <row r="31">
          <cell r="A31" t="str">
            <v>12500099</v>
          </cell>
          <cell r="B31" t="str">
            <v>Rendimientos por cobrar</v>
          </cell>
          <cell r="C31">
            <v>0</v>
          </cell>
        </row>
        <row r="32">
          <cell r="A32" t="str">
            <v>12590000</v>
          </cell>
          <cell r="B32" t="str">
            <v>(-) Estimaciones</v>
          </cell>
          <cell r="C32">
            <v>0</v>
          </cell>
        </row>
        <row r="33">
          <cell r="A33"/>
          <cell r="B33" t="str">
            <v>BIENES RECIBIDOS EN RECUPERAC DE CREDITO</v>
          </cell>
          <cell r="C33">
            <v>0</v>
          </cell>
        </row>
        <row r="34">
          <cell r="A34" t="str">
            <v>12201200</v>
          </cell>
          <cell r="B34" t="str">
            <v>Bienes Recibidos en Recuperación de Crédito</v>
          </cell>
          <cell r="C34">
            <v>0</v>
          </cell>
        </row>
        <row r="35">
          <cell r="A35" t="str">
            <v>32500000</v>
          </cell>
          <cell r="B35" t="str">
            <v>(-) Estimaciones</v>
          </cell>
          <cell r="C35">
            <v>0</v>
          </cell>
        </row>
        <row r="36">
          <cell r="A36" t="str">
            <v>13</v>
          </cell>
          <cell r="B36" t="str">
            <v>OTROS BIENES REALIZABLES (NETO)</v>
          </cell>
          <cell r="C36">
            <v>0</v>
          </cell>
        </row>
        <row r="37">
          <cell r="A37" t="str">
            <v>13100000</v>
          </cell>
          <cell r="B37" t="str">
            <v>INVERSIONES PERMANENTES SOCIEDADES (NETO)</v>
          </cell>
          <cell r="C37">
            <v>0</v>
          </cell>
        </row>
        <row r="38">
          <cell r="A38" t="str">
            <v>13200000</v>
          </cell>
          <cell r="B38" t="str">
            <v>PROPIEDAD, PLANTA Y EQUIPO (NETO)</v>
          </cell>
          <cell r="C38">
            <v>0</v>
          </cell>
        </row>
        <row r="39">
          <cell r="A39" t="str">
            <v>13300000</v>
          </cell>
          <cell r="B39" t="str">
            <v>PROPIEDADES DE INVERSION</v>
          </cell>
          <cell r="C39">
            <v>0</v>
          </cell>
        </row>
        <row r="40">
          <cell r="A40" t="str">
            <v>1240</v>
          </cell>
          <cell r="B40" t="str">
            <v>OTROS ACTIVOS</v>
          </cell>
          <cell r="C40">
            <v>0</v>
          </cell>
        </row>
        <row r="41">
          <cell r="A41" t="str">
            <v>12400100</v>
          </cell>
          <cell r="B41" t="str">
            <v>Cargos Diferidos</v>
          </cell>
          <cell r="C41">
            <v>0</v>
          </cell>
        </row>
        <row r="42">
          <cell r="A42" t="str">
            <v>12400200</v>
          </cell>
          <cell r="B42" t="str">
            <v>Impuestos sobre la renta diferido</v>
          </cell>
          <cell r="C42">
            <v>0</v>
          </cell>
        </row>
        <row r="43">
          <cell r="A43" t="str">
            <v>12400500</v>
          </cell>
          <cell r="B43" t="str">
            <v>Intangibles</v>
          </cell>
          <cell r="C43">
            <v>0</v>
          </cell>
        </row>
        <row r="44">
          <cell r="A44" t="str">
            <v>12400900</v>
          </cell>
          <cell r="B44" t="str">
            <v>Activos Diversos</v>
          </cell>
          <cell r="C44">
            <v>0</v>
          </cell>
        </row>
        <row r="45">
          <cell r="A45" t="str">
            <v>12490100</v>
          </cell>
          <cell r="B45" t="str">
            <v>(-)Amortizaciones  Acumuladas</v>
          </cell>
          <cell r="C45">
            <v>0</v>
          </cell>
        </row>
        <row r="46">
          <cell r="A46" t="str">
            <v>12490200</v>
          </cell>
          <cell r="B46" t="str">
            <v>(-) Estimaciones</v>
          </cell>
          <cell r="C46">
            <v>0</v>
          </cell>
        </row>
        <row r="47">
          <cell r="A47"/>
          <cell r="B47" t="str">
            <v>TOTAL ACTIVO</v>
          </cell>
          <cell r="C47">
            <v>0</v>
          </cell>
        </row>
        <row r="48">
          <cell r="A48" t="str">
            <v>2</v>
          </cell>
          <cell r="B48" t="str">
            <v>PASIVO</v>
          </cell>
          <cell r="C48">
            <v>0</v>
          </cell>
        </row>
        <row r="49">
          <cell r="A49" t="str">
            <v>211</v>
          </cell>
          <cell r="B49" t="str">
            <v>DEPOSITOS DEL PUBLICO</v>
          </cell>
          <cell r="C49">
            <v>0</v>
          </cell>
        </row>
        <row r="50">
          <cell r="A50" t="str">
            <v>21100100</v>
          </cell>
          <cell r="B50" t="str">
            <v>A la Vista</v>
          </cell>
          <cell r="C50">
            <v>0</v>
          </cell>
        </row>
        <row r="51">
          <cell r="A51" t="str">
            <v>21100200</v>
          </cell>
          <cell r="B51" t="str">
            <v>De Ahorro</v>
          </cell>
          <cell r="C51">
            <v>0</v>
          </cell>
        </row>
        <row r="52">
          <cell r="A52" t="str">
            <v>21111200</v>
          </cell>
          <cell r="B52" t="str">
            <v>A Plazo</v>
          </cell>
          <cell r="C52">
            <v>0</v>
          </cell>
        </row>
        <row r="53">
          <cell r="A53" t="str">
            <v>21140000</v>
          </cell>
          <cell r="B53" t="str">
            <v>Otros</v>
          </cell>
          <cell r="C53">
            <v>0</v>
          </cell>
        </row>
        <row r="54">
          <cell r="A54" t="str">
            <v>21101099</v>
          </cell>
          <cell r="B54" t="str">
            <v>Intereses por pagar</v>
          </cell>
          <cell r="C54">
            <v>0</v>
          </cell>
        </row>
        <row r="55">
          <cell r="A55" t="str">
            <v>21510000</v>
          </cell>
          <cell r="B55" t="str">
            <v>REPORTOS</v>
          </cell>
          <cell r="C55">
            <v>0</v>
          </cell>
        </row>
        <row r="56">
          <cell r="A56" t="str">
            <v>214</v>
          </cell>
          <cell r="B56" t="str">
            <v>VALORES EN CIRCULACION</v>
          </cell>
          <cell r="C56">
            <v>0</v>
          </cell>
        </row>
        <row r="57">
          <cell r="A57" t="str">
            <v>21400000</v>
          </cell>
          <cell r="B57" t="str">
            <v>Títulos y Valores</v>
          </cell>
          <cell r="C57">
            <v>0</v>
          </cell>
        </row>
        <row r="58">
          <cell r="A58" t="str">
            <v>21401299</v>
          </cell>
          <cell r="B58" t="str">
            <v>Intereses por pagar</v>
          </cell>
          <cell r="C58">
            <v>0</v>
          </cell>
        </row>
        <row r="59">
          <cell r="A59" t="str">
            <v>212</v>
          </cell>
          <cell r="B59" t="str">
            <v>OBLIGACIONES CON ENTIDADES</v>
          </cell>
          <cell r="C59">
            <v>0</v>
          </cell>
        </row>
        <row r="60">
          <cell r="A60"/>
          <cell r="B60" t="str">
            <v>OBLIGACIONES INTERBANCARIAS</v>
          </cell>
          <cell r="C60">
            <v>0</v>
          </cell>
        </row>
        <row r="61">
          <cell r="A61" t="str">
            <v>21212305</v>
          </cell>
          <cell r="B61" t="str">
            <v>Obligaciones con Bancos e instituciones</v>
          </cell>
          <cell r="C61">
            <v>0</v>
          </cell>
        </row>
        <row r="62">
          <cell r="A62" t="str">
            <v>21200599</v>
          </cell>
          <cell r="B62" t="str">
            <v>Intereses por pagar</v>
          </cell>
          <cell r="C62">
            <v>0</v>
          </cell>
        </row>
        <row r="63">
          <cell r="A63"/>
          <cell r="B63" t="str">
            <v>OBLIGACIONES FINANCIERAS</v>
          </cell>
          <cell r="C63">
            <v>0</v>
          </cell>
        </row>
        <row r="64">
          <cell r="A64" t="str">
            <v>21212301</v>
          </cell>
          <cell r="B64" t="str">
            <v>Con el Banco Central</v>
          </cell>
          <cell r="C64">
            <v>0</v>
          </cell>
        </row>
        <row r="65">
          <cell r="A65" t="str">
            <v>21212302</v>
          </cell>
          <cell r="B65" t="str">
            <v>Con Instituciones Financieras en el país</v>
          </cell>
          <cell r="C65">
            <v>0</v>
          </cell>
        </row>
        <row r="66">
          <cell r="A66" t="str">
            <v>21212308</v>
          </cell>
          <cell r="B66" t="str">
            <v>Con Instituciones Financieras Exterior</v>
          </cell>
          <cell r="C66">
            <v>0</v>
          </cell>
        </row>
        <row r="67">
          <cell r="A67" t="str">
            <v>21212309</v>
          </cell>
          <cell r="B67" t="str">
            <v>Otras</v>
          </cell>
          <cell r="C67">
            <v>0</v>
          </cell>
        </row>
        <row r="68">
          <cell r="A68" t="str">
            <v>21212399</v>
          </cell>
          <cell r="B68" t="str">
            <v>Intereses por pagar</v>
          </cell>
          <cell r="C68">
            <v>0</v>
          </cell>
        </row>
        <row r="69">
          <cell r="A69"/>
          <cell r="B69" t="str">
            <v>CUENTAS POR PAGAR POR ACTIVIDAD DE SEGUROS</v>
          </cell>
          <cell r="C69">
            <v>0</v>
          </cell>
        </row>
        <row r="70">
          <cell r="A70" t="str">
            <v>23000001</v>
          </cell>
          <cell r="B70" t="str">
            <v>ACREEDORES DE SEGUROS YFIANZA</v>
          </cell>
          <cell r="C70">
            <v>0</v>
          </cell>
        </row>
        <row r="71">
          <cell r="A71" t="str">
            <v>23000002</v>
          </cell>
          <cell r="B71" t="str">
            <v>DEPOSITOS DE PRIMAS</v>
          </cell>
          <cell r="C71">
            <v>0</v>
          </cell>
        </row>
        <row r="72">
          <cell r="A72"/>
          <cell r="B72" t="str">
            <v>RESERVAS TECNICAS</v>
          </cell>
          <cell r="C72">
            <v>0</v>
          </cell>
        </row>
        <row r="73">
          <cell r="A73" t="str">
            <v>23000091</v>
          </cell>
          <cell r="B73" t="str">
            <v>Reservas Matemáticas y técnicas ramo vida</v>
          </cell>
          <cell r="C73">
            <v>0</v>
          </cell>
        </row>
        <row r="74">
          <cell r="A74" t="str">
            <v>23000092</v>
          </cell>
          <cell r="B74" t="str">
            <v>Reservas de riesgos en curso</v>
          </cell>
          <cell r="C74">
            <v>0</v>
          </cell>
        </row>
        <row r="75">
          <cell r="A75" t="str">
            <v>241</v>
          </cell>
          <cell r="B75" t="str">
            <v>OBLIGACIONES SUBORDINADAS</v>
          </cell>
          <cell r="C75">
            <v>0</v>
          </cell>
        </row>
        <row r="76">
          <cell r="A76" t="str">
            <v>24130100</v>
          </cell>
          <cell r="B76" t="str">
            <v>Deudas Subordinadas</v>
          </cell>
          <cell r="C76">
            <v>0</v>
          </cell>
        </row>
        <row r="77">
          <cell r="A77" t="str">
            <v>24130200</v>
          </cell>
          <cell r="B77" t="str">
            <v>Deuda Convertibles</v>
          </cell>
          <cell r="C77">
            <v>0</v>
          </cell>
        </row>
        <row r="78">
          <cell r="A78" t="str">
            <v>24130300</v>
          </cell>
          <cell r="B78" t="str">
            <v>Obligaciones preferentes</v>
          </cell>
          <cell r="C78">
            <v>0</v>
          </cell>
        </row>
        <row r="79">
          <cell r="A79" t="str">
            <v>24130099</v>
          </cell>
          <cell r="B79" t="str">
            <v>Intereses por pagar</v>
          </cell>
          <cell r="C79">
            <v>0</v>
          </cell>
        </row>
        <row r="80">
          <cell r="A80" t="str">
            <v>22</v>
          </cell>
          <cell r="B80" t="str">
            <v>OTROS PASIVOS</v>
          </cell>
          <cell r="C80">
            <v>0</v>
          </cell>
        </row>
        <row r="81">
          <cell r="A81" t="str">
            <v>22200400</v>
          </cell>
          <cell r="B81" t="str">
            <v>Impuesto sobre la renta diferido</v>
          </cell>
          <cell r="C81">
            <v>0</v>
          </cell>
        </row>
        <row r="82">
          <cell r="A82" t="str">
            <v>22300000</v>
          </cell>
          <cell r="B82" t="str">
            <v>Pasivos diversos</v>
          </cell>
          <cell r="C82">
            <v>0</v>
          </cell>
        </row>
        <row r="83">
          <cell r="A83" t="str">
            <v>22200091</v>
          </cell>
          <cell r="B83" t="str">
            <v>Cuentas por pagar a relacionadas</v>
          </cell>
          <cell r="C83"/>
        </row>
        <row r="84">
          <cell r="A84" t="str">
            <v>22200092</v>
          </cell>
          <cell r="B84" t="str">
            <v xml:space="preserve">Préstamo a largo plazo - Subsidiaria </v>
          </cell>
          <cell r="C84"/>
        </row>
        <row r="85">
          <cell r="A85" t="str">
            <v>22200099</v>
          </cell>
          <cell r="B85" t="str">
            <v>Otras cuentas por pagar diversas</v>
          </cell>
          <cell r="C85">
            <v>0</v>
          </cell>
        </row>
        <row r="86">
          <cell r="A86" t="str">
            <v>22400000</v>
          </cell>
          <cell r="B86" t="str">
            <v>Provisiones Diversas</v>
          </cell>
          <cell r="C86">
            <v>0</v>
          </cell>
        </row>
        <row r="87">
          <cell r="A87"/>
          <cell r="B87" t="str">
            <v>TOTAL PASIVO</v>
          </cell>
          <cell r="C87">
            <v>0</v>
          </cell>
        </row>
        <row r="88">
          <cell r="A88" t="str">
            <v>3</v>
          </cell>
          <cell r="B88" t="str">
            <v>PATRIMONIO</v>
          </cell>
          <cell r="C88">
            <v>0</v>
          </cell>
        </row>
        <row r="89">
          <cell r="A89" t="str">
            <v>31100101</v>
          </cell>
          <cell r="B89" t="str">
            <v>CAPITAL PAGADO</v>
          </cell>
          <cell r="C89">
            <v>0</v>
          </cell>
        </row>
        <row r="90">
          <cell r="A90"/>
          <cell r="B90" t="str">
            <v>APORTES DE CAPITAL</v>
          </cell>
          <cell r="C90">
            <v>0</v>
          </cell>
        </row>
        <row r="91">
          <cell r="A91" t="str">
            <v>31100201</v>
          </cell>
          <cell r="B91" t="str">
            <v>APORTES PATRIMONIALES NO CAPITALIZADOS</v>
          </cell>
          <cell r="C91">
            <v>0</v>
          </cell>
        </row>
        <row r="92">
          <cell r="A92" t="str">
            <v>31100202</v>
          </cell>
          <cell r="B92" t="str">
            <v>PRIMAS EN ACCIONES</v>
          </cell>
          <cell r="C92">
            <v>0</v>
          </cell>
        </row>
        <row r="93">
          <cell r="A93" t="str">
            <v>313</v>
          </cell>
          <cell r="B93" t="str">
            <v>RESERVAS PATRIMONIALES</v>
          </cell>
          <cell r="C93">
            <v>0</v>
          </cell>
        </row>
        <row r="94">
          <cell r="A94" t="str">
            <v>31300001</v>
          </cell>
          <cell r="B94" t="str">
            <v>RESERVA LEGAL</v>
          </cell>
          <cell r="C94"/>
        </row>
        <row r="95">
          <cell r="A95" t="str">
            <v>31300002</v>
          </cell>
          <cell r="B95" t="str">
            <v>OTRAS RESERVAS</v>
          </cell>
          <cell r="C95"/>
        </row>
        <row r="96">
          <cell r="A96" t="str">
            <v>32200001</v>
          </cell>
          <cell r="B96" t="str">
            <v>AJUSTES POR REVALORIZACIONES</v>
          </cell>
          <cell r="C96">
            <v>0</v>
          </cell>
        </row>
        <row r="97">
          <cell r="A97" t="str">
            <v>32200002</v>
          </cell>
          <cell r="B97" t="str">
            <v>AJUSTE/REVAL PARTICIPACIONES OTRAS EMPRESAS</v>
          </cell>
          <cell r="C97">
            <v>0</v>
          </cell>
        </row>
        <row r="98">
          <cell r="A98" t="str">
            <v>32100001</v>
          </cell>
          <cell r="B98" t="str">
            <v>UTILIDADES NO DISTRIBUIBLES</v>
          </cell>
          <cell r="C98"/>
        </row>
        <row r="99">
          <cell r="A99" t="str">
            <v>31400101</v>
          </cell>
          <cell r="B99" t="str">
            <v>RESULTADO ACUMULADO DE PERIODOS ANTERIOR</v>
          </cell>
          <cell r="C99">
            <v>0</v>
          </cell>
        </row>
        <row r="100">
          <cell r="A100" t="str">
            <v>31400201</v>
          </cell>
          <cell r="B100" t="str">
            <v>RESULTADOS DEL EJERCICIO</v>
          </cell>
          <cell r="C100">
            <v>0</v>
          </cell>
        </row>
        <row r="101">
          <cell r="A101" t="str">
            <v>31400099</v>
          </cell>
          <cell r="B101" t="str">
            <v>INTERES MINORITARIO</v>
          </cell>
          <cell r="C101">
            <v>0</v>
          </cell>
        </row>
        <row r="102">
          <cell r="A102"/>
          <cell r="B102" t="str">
            <v>TOTAL PATRIMONIO</v>
          </cell>
          <cell r="C102">
            <v>0</v>
          </cell>
        </row>
        <row r="103">
          <cell r="A103"/>
          <cell r="B103" t="str">
            <v>TOTAL PASIVO Y PATRIMONIO</v>
          </cell>
          <cell r="C103">
            <v>0</v>
          </cell>
        </row>
        <row r="104">
          <cell r="A104"/>
          <cell r="B104" t="str">
            <v>CUENTAS CONTINGENTES</v>
          </cell>
          <cell r="C104">
            <v>0</v>
          </cell>
        </row>
        <row r="105">
          <cell r="A105" t="str">
            <v>41200100</v>
          </cell>
          <cell r="B105" t="str">
            <v>Avales Otorgados</v>
          </cell>
          <cell r="C105">
            <v>0</v>
          </cell>
        </row>
        <row r="106">
          <cell r="A106" t="str">
            <v>41200200</v>
          </cell>
          <cell r="B106" t="str">
            <v>Cartas Fianzas otorgadas</v>
          </cell>
          <cell r="C106">
            <v>0</v>
          </cell>
        </row>
        <row r="107">
          <cell r="A107" t="str">
            <v>41100100</v>
          </cell>
          <cell r="B107" t="str">
            <v>Cartas de crédito</v>
          </cell>
          <cell r="C107">
            <v>0</v>
          </cell>
        </row>
        <row r="108">
          <cell r="A108" t="str">
            <v>41100200</v>
          </cell>
          <cell r="B108" t="str">
            <v>Créditos otorgados no desembolsados</v>
          </cell>
          <cell r="C108">
            <v>0</v>
          </cell>
        </row>
        <row r="109">
          <cell r="A109" t="str">
            <v>41290000</v>
          </cell>
          <cell r="B109" t="str">
            <v>Otras cuentas contingentes</v>
          </cell>
          <cell r="C109">
            <v>0</v>
          </cell>
        </row>
        <row r="110">
          <cell r="A110"/>
          <cell r="B110" t="str">
            <v>INSTRUMENTOS FINANCIEROS DERIVADOS</v>
          </cell>
          <cell r="C110">
            <v>0</v>
          </cell>
        </row>
        <row r="111">
          <cell r="A111"/>
          <cell r="B111" t="str">
            <v>CUENTAS DE ORDEN FIDEICOMISOS</v>
          </cell>
          <cell r="C111">
            <v>0</v>
          </cell>
        </row>
        <row r="112">
          <cell r="A112"/>
          <cell r="B112" t="str">
            <v>CUENTAS DE ORDEN DE CONTROL</v>
          </cell>
          <cell r="C112">
            <v>0</v>
          </cell>
        </row>
        <row r="113">
          <cell r="A113" t="str">
            <v>92400001</v>
          </cell>
          <cell r="B113" t="str">
            <v>Bienes y valores en custodias cuentas ter</v>
          </cell>
          <cell r="C113">
            <v>0</v>
          </cell>
        </row>
        <row r="114">
          <cell r="A114" t="str">
            <v>92400002</v>
          </cell>
          <cell r="B114" t="str">
            <v>Administración de Carteras Colectivas</v>
          </cell>
          <cell r="C114">
            <v>0</v>
          </cell>
        </row>
        <row r="115">
          <cell r="A115" t="str">
            <v>93000000</v>
          </cell>
          <cell r="B115" t="str">
            <v>Otros</v>
          </cell>
          <cell r="C115">
            <v>0</v>
          </cell>
        </row>
        <row r="116">
          <cell r="A116" t="str">
            <v>6</v>
          </cell>
          <cell r="B116" t="str">
            <v>INGRESOS FINANCIEROS</v>
          </cell>
          <cell r="C116">
            <v>0</v>
          </cell>
        </row>
        <row r="117">
          <cell r="A117" t="str">
            <v>61100101</v>
          </cell>
          <cell r="B117" t="str">
            <v>Intereses por Créditos</v>
          </cell>
          <cell r="C117">
            <v>0</v>
          </cell>
        </row>
        <row r="118">
          <cell r="A118" t="str">
            <v>61100102</v>
          </cell>
          <cell r="B118" t="str">
            <v>Comisiones por Créditos</v>
          </cell>
          <cell r="C118">
            <v>0</v>
          </cell>
        </row>
        <row r="119">
          <cell r="A119" t="str">
            <v>61100103</v>
          </cell>
          <cell r="B119" t="str">
            <v>Intereses por Depósitos en Instituciones Financieras</v>
          </cell>
          <cell r="C119">
            <v>0</v>
          </cell>
        </row>
        <row r="120">
          <cell r="A120" t="str">
            <v>61100104</v>
          </cell>
          <cell r="B120" t="str">
            <v>Ganancias por Inversiones</v>
          </cell>
          <cell r="C120">
            <v>0</v>
          </cell>
        </row>
        <row r="121">
          <cell r="A121" t="str">
            <v>61100105</v>
          </cell>
          <cell r="B121" t="str">
            <v>Rendimientos por Inversiones</v>
          </cell>
          <cell r="C121">
            <v>0</v>
          </cell>
        </row>
        <row r="122">
          <cell r="A122" t="str">
            <v>61100199</v>
          </cell>
          <cell r="B122" t="str">
            <v>Otros Ingresos Financieros</v>
          </cell>
          <cell r="C122">
            <v>0</v>
          </cell>
        </row>
        <row r="123">
          <cell r="A123" t="str">
            <v>7</v>
          </cell>
          <cell r="B123" t="str">
            <v>GASTOS FINANCIEROS</v>
          </cell>
          <cell r="C123">
            <v>0</v>
          </cell>
        </row>
        <row r="124">
          <cell r="A124" t="str">
            <v>71100101</v>
          </cell>
          <cell r="B124" t="str">
            <v>Intereses por Captación de Depósitos</v>
          </cell>
          <cell r="C124">
            <v>0</v>
          </cell>
        </row>
        <row r="125">
          <cell r="A125" t="str">
            <v>71100102</v>
          </cell>
          <cell r="B125" t="str">
            <v>Intereses por Obligaciones Financieras</v>
          </cell>
          <cell r="C125">
            <v>0</v>
          </cell>
        </row>
        <row r="126">
          <cell r="A126" t="str">
            <v>71100103</v>
          </cell>
          <cell r="B126" t="str">
            <v>Comisiones por Obligaciones Financieras</v>
          </cell>
          <cell r="C126">
            <v>0</v>
          </cell>
        </row>
        <row r="127">
          <cell r="A127" t="str">
            <v>71100104</v>
          </cell>
          <cell r="B127" t="str">
            <v>Pérdidas por Inversiones</v>
          </cell>
          <cell r="C127">
            <v>0</v>
          </cell>
        </row>
        <row r="128">
          <cell r="A128" t="str">
            <v>71100105</v>
          </cell>
          <cell r="B128" t="str">
            <v>Intereses por Obligaciones Subordinadas</v>
          </cell>
          <cell r="C128">
            <v>0</v>
          </cell>
        </row>
        <row r="129">
          <cell r="A129" t="str">
            <v>71100199</v>
          </cell>
          <cell r="B129" t="str">
            <v>Otros gastos financieros</v>
          </cell>
          <cell r="C129">
            <v>0</v>
          </cell>
        </row>
        <row r="130">
          <cell r="A130"/>
          <cell r="B130" t="str">
            <v>MARGEN FINANCIERO BRUTO</v>
          </cell>
          <cell r="C130">
            <v>0</v>
          </cell>
        </row>
        <row r="131">
          <cell r="A131" t="str">
            <v>71200101</v>
          </cell>
          <cell r="B131" t="str">
            <v>(-) Estimaciones pare Cartera de Crédito</v>
          </cell>
          <cell r="C131">
            <v>0</v>
          </cell>
        </row>
        <row r="132">
          <cell r="A132" t="str">
            <v>71200102</v>
          </cell>
          <cell r="B132" t="str">
            <v>(-) Estimaciones para inversiones</v>
          </cell>
          <cell r="C132">
            <v>0</v>
          </cell>
        </row>
        <row r="133">
          <cell r="A133"/>
          <cell r="B133" t="str">
            <v>MARGEN FINANCIERO NETO</v>
          </cell>
          <cell r="C133">
            <v>0</v>
          </cell>
        </row>
        <row r="134">
          <cell r="A134"/>
          <cell r="B134" t="str">
            <v>INGRESOS (GASTOS) POR DIFERENCIAS DE CAMBIO</v>
          </cell>
          <cell r="C134">
            <v>0</v>
          </cell>
        </row>
        <row r="135">
          <cell r="A135" t="str">
            <v>62100001</v>
          </cell>
          <cell r="B135" t="str">
            <v>Ingresos por diferencias de cambio</v>
          </cell>
          <cell r="C135">
            <v>0</v>
          </cell>
        </row>
        <row r="136">
          <cell r="A136" t="str">
            <v>72100001</v>
          </cell>
          <cell r="B136" t="str">
            <v>Gastos por diferencias de cambio</v>
          </cell>
          <cell r="C136">
            <v>0</v>
          </cell>
        </row>
        <row r="137">
          <cell r="A137"/>
          <cell r="B137" t="str">
            <v>Diferencias de cambios neto</v>
          </cell>
          <cell r="C137">
            <v>0</v>
          </cell>
        </row>
        <row r="138">
          <cell r="A138" t="str">
            <v>62100002</v>
          </cell>
          <cell r="B138" t="str">
            <v>Ingresos por reajuste por indexación</v>
          </cell>
          <cell r="C138">
            <v>0</v>
          </cell>
        </row>
        <row r="139">
          <cell r="A139" t="str">
            <v>72100002</v>
          </cell>
          <cell r="B139" t="str">
            <v>Gastos por reajuste por indexación</v>
          </cell>
          <cell r="C139">
            <v>0</v>
          </cell>
        </row>
        <row r="140">
          <cell r="A140"/>
          <cell r="B140" t="str">
            <v>Reajuste por Indexación neto</v>
          </cell>
          <cell r="C140">
            <v>0</v>
          </cell>
        </row>
        <row r="141">
          <cell r="A141"/>
          <cell r="B141" t="str">
            <v>INGRESOS POR SERVICIOS</v>
          </cell>
          <cell r="C141">
            <v>0</v>
          </cell>
        </row>
        <row r="142">
          <cell r="A142" t="str">
            <v>62100401</v>
          </cell>
          <cell r="B142" t="str">
            <v>Comisiones por operaciones contingentes</v>
          </cell>
          <cell r="C142">
            <v>0</v>
          </cell>
        </row>
        <row r="143">
          <cell r="A143" t="str">
            <v>62100402</v>
          </cell>
          <cell r="B143" t="str">
            <v>Comisiones de Fideicomisos</v>
          </cell>
          <cell r="C143">
            <v>0</v>
          </cell>
        </row>
        <row r="144">
          <cell r="A144" t="str">
            <v>62100403</v>
          </cell>
          <cell r="B144" t="str">
            <v>Comisiones por tarjeta de crédito</v>
          </cell>
          <cell r="C144">
            <v>0</v>
          </cell>
        </row>
        <row r="145">
          <cell r="A145" t="str">
            <v>62100404</v>
          </cell>
          <cell r="B145" t="str">
            <v>Comisiones por cambio y arbitraje de div</v>
          </cell>
          <cell r="C145">
            <v>0</v>
          </cell>
        </row>
        <row r="146">
          <cell r="A146" t="str">
            <v>62100405</v>
          </cell>
          <cell r="B146" t="str">
            <v>Por participación en capital de otras empresas</v>
          </cell>
          <cell r="C146">
            <v>0</v>
          </cell>
        </row>
        <row r="147">
          <cell r="A147" t="str">
            <v>62100406</v>
          </cell>
          <cell r="B147" t="str">
            <v>Por bienes realizables</v>
          </cell>
          <cell r="C147">
            <v>0</v>
          </cell>
        </row>
        <row r="148">
          <cell r="A148" t="str">
            <v>62100496</v>
          </cell>
          <cell r="B148" t="str">
            <v>Comisiones por administración de fondos</v>
          </cell>
          <cell r="C148"/>
        </row>
        <row r="149">
          <cell r="A149" t="str">
            <v>62100497</v>
          </cell>
          <cell r="B149" t="str">
            <v>Primas de seguros</v>
          </cell>
          <cell r="C149"/>
        </row>
        <row r="150">
          <cell r="A150" t="str">
            <v>62100498</v>
          </cell>
          <cell r="B150" t="str">
            <v>Comisiones bursátiles</v>
          </cell>
          <cell r="C150"/>
        </row>
        <row r="151">
          <cell r="A151" t="str">
            <v>62100499</v>
          </cell>
          <cell r="B151" t="str">
            <v>Por otros ingresos diversos</v>
          </cell>
          <cell r="C151">
            <v>0</v>
          </cell>
        </row>
        <row r="152">
          <cell r="A152"/>
          <cell r="B152" t="str">
            <v>GASTOS POR SERVICIOS</v>
          </cell>
          <cell r="C152">
            <v>0</v>
          </cell>
        </row>
        <row r="153">
          <cell r="A153">
            <v>82100401</v>
          </cell>
          <cell r="B153" t="str">
            <v>Por Operaciones Contingentes y Servicios</v>
          </cell>
          <cell r="C153">
            <v>0</v>
          </cell>
        </row>
        <row r="154">
          <cell r="A154">
            <v>82100402</v>
          </cell>
          <cell r="B154" t="str">
            <v>Primas del Fondo del Seguro de Depósitos</v>
          </cell>
          <cell r="C154">
            <v>0</v>
          </cell>
        </row>
        <row r="155">
          <cell r="A155">
            <v>82100403</v>
          </cell>
          <cell r="B155" t="str">
            <v>Comisiones por cambio y arbitraje de divisas</v>
          </cell>
          <cell r="C155">
            <v>0</v>
          </cell>
        </row>
        <row r="156">
          <cell r="A156">
            <v>82100404</v>
          </cell>
          <cell r="B156" t="str">
            <v>Por participación en el capital de otras empresas</v>
          </cell>
          <cell r="C156">
            <v>0</v>
          </cell>
        </row>
        <row r="157">
          <cell r="A157">
            <v>82100405</v>
          </cell>
          <cell r="B157" t="str">
            <v>Por bienes realizables</v>
          </cell>
          <cell r="C157">
            <v>0</v>
          </cell>
        </row>
        <row r="158">
          <cell r="A158">
            <v>82100406</v>
          </cell>
          <cell r="B158" t="str">
            <v>Por amortización de activos intangibles</v>
          </cell>
          <cell r="C158">
            <v>0</v>
          </cell>
        </row>
        <row r="159">
          <cell r="A159" t="str">
            <v>82100496</v>
          </cell>
          <cell r="B159" t="str">
            <v xml:space="preserve">Gastos por administración de fondos </v>
          </cell>
          <cell r="C159"/>
        </row>
        <row r="160">
          <cell r="A160" t="str">
            <v>82100497</v>
          </cell>
          <cell r="B160" t="str">
            <v>Otros costos por administración de  fondos</v>
          </cell>
          <cell r="C160"/>
        </row>
        <row r="161">
          <cell r="A161" t="str">
            <v>82100498</v>
          </cell>
          <cell r="B161" t="str">
            <v>Gasto por operaciones de servicio bursátil</v>
          </cell>
          <cell r="C161"/>
        </row>
        <row r="162">
          <cell r="A162">
            <v>82100499</v>
          </cell>
          <cell r="B162" t="str">
            <v>Por otros gastos diversos</v>
          </cell>
          <cell r="C162">
            <v>0</v>
          </cell>
        </row>
        <row r="163">
          <cell r="A163"/>
          <cell r="B163" t="str">
            <v>MARGEN OPERACIONAL BRUTO</v>
          </cell>
          <cell r="C163">
            <v>0</v>
          </cell>
        </row>
        <row r="164">
          <cell r="A164" t="str">
            <v>8</v>
          </cell>
          <cell r="B164" t="str">
            <v>GASTOS DE AMINISTRACION</v>
          </cell>
          <cell r="C164">
            <v>0</v>
          </cell>
        </row>
        <row r="165">
          <cell r="A165" t="str">
            <v>81100101</v>
          </cell>
          <cell r="B165" t="str">
            <v>Gastos de personal</v>
          </cell>
          <cell r="C165">
            <v>0</v>
          </cell>
        </row>
        <row r="166">
          <cell r="A166" t="str">
            <v>81200101</v>
          </cell>
          <cell r="B166" t="str">
            <v>Gastos generales</v>
          </cell>
          <cell r="C166">
            <v>0</v>
          </cell>
        </row>
        <row r="167">
          <cell r="A167" t="str">
            <v>81200102</v>
          </cell>
          <cell r="B167" t="str">
            <v>Honorarios</v>
          </cell>
          <cell r="C167">
            <v>0</v>
          </cell>
        </row>
        <row r="168">
          <cell r="A168" t="str">
            <v>81300101</v>
          </cell>
          <cell r="B168" t="str">
            <v>Estimaciones, provisiones, depreciaciones</v>
          </cell>
          <cell r="C168">
            <v>0</v>
          </cell>
        </row>
        <row r="169">
          <cell r="A169" t="str">
            <v>81400199</v>
          </cell>
          <cell r="B169" t="str">
            <v>Gastos Varios</v>
          </cell>
          <cell r="C169">
            <v>0</v>
          </cell>
        </row>
        <row r="170">
          <cell r="A170"/>
          <cell r="B170" t="str">
            <v>MARGEN OPERACIONAL NETO</v>
          </cell>
          <cell r="C170">
            <v>0</v>
          </cell>
        </row>
        <row r="171">
          <cell r="A171" t="str">
            <v>63100199</v>
          </cell>
          <cell r="B171" t="str">
            <v>Otros Ingresos</v>
          </cell>
          <cell r="C171">
            <v>0</v>
          </cell>
        </row>
        <row r="172">
          <cell r="A172" t="str">
            <v>82700199</v>
          </cell>
          <cell r="B172" t="str">
            <v>Otros gastos</v>
          </cell>
          <cell r="C172">
            <v>0</v>
          </cell>
        </row>
        <row r="173">
          <cell r="A173"/>
          <cell r="B173" t="str">
            <v>RESULTADOS ANTES DE IMPUESTOS Y PARTICIPACIONES</v>
          </cell>
          <cell r="C173">
            <v>0</v>
          </cell>
        </row>
        <row r="174">
          <cell r="A174" t="str">
            <v>63100401</v>
          </cell>
          <cell r="B174" t="str">
            <v>Ingresos por participación sobre Utilidades</v>
          </cell>
          <cell r="C174">
            <v>0</v>
          </cell>
        </row>
        <row r="175">
          <cell r="A175" t="str">
            <v>82500009</v>
          </cell>
          <cell r="B175" t="str">
            <v>Gastos por participación sobre Utilidades</v>
          </cell>
          <cell r="C175">
            <v>0</v>
          </cell>
        </row>
        <row r="176">
          <cell r="A176" t="str">
            <v>63100501</v>
          </cell>
          <cell r="B176" t="str">
            <v>Ingresos por impuestos</v>
          </cell>
          <cell r="C176">
            <v>0</v>
          </cell>
        </row>
        <row r="177">
          <cell r="A177" t="str">
            <v>83400000</v>
          </cell>
          <cell r="B177" t="str">
            <v>Gasto por impuestos</v>
          </cell>
          <cell r="C177"/>
        </row>
        <row r="178">
          <cell r="A178">
            <v>84000000</v>
          </cell>
          <cell r="B178" t="str">
            <v>Interes no controlador</v>
          </cell>
          <cell r="C178">
            <v>0</v>
          </cell>
        </row>
        <row r="179">
          <cell r="A179"/>
          <cell r="B179" t="str">
            <v>RESULTADO DEL EJERCICIO</v>
          </cell>
          <cell r="C179">
            <v>0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>
            <v>0.15</v>
          </cell>
        </row>
        <row r="6">
          <cell r="C6">
            <v>-1.475791028179172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DRE_DATACACHE"/>
      <sheetName val="-Settings-"/>
      <sheetName val="BS by Entity"/>
    </sheetNames>
    <sheetDataSet>
      <sheetData sheetId="0"/>
      <sheetData sheetId="1">
        <row r="9">
          <cell r="E9" t="str">
            <v>C_CONSOLIDACION</v>
          </cell>
        </row>
        <row r="47">
          <cell r="E47" t="str">
            <v>LANGUAGE_GE</v>
          </cell>
        </row>
        <row r="54">
          <cell r="E54" t="str">
            <v>EVDESCRIPTION</v>
          </cell>
          <cell r="F54" t="str">
            <v>LANGUAGE_GE</v>
          </cell>
        </row>
        <row r="55">
          <cell r="E55" t="str">
            <v>Balance</v>
          </cell>
          <cell r="F55" t="str">
            <v>Balance Sheet by Entity</v>
          </cell>
        </row>
        <row r="56">
          <cell r="E56" t="str">
            <v>Actual Seleccion</v>
          </cell>
          <cell r="F56" t="str">
            <v>Current selection</v>
          </cell>
        </row>
        <row r="57">
          <cell r="E57" t="str">
            <v>Liga Reportes</v>
          </cell>
          <cell r="F57" t="str">
            <v>Linked reports</v>
          </cell>
        </row>
        <row r="58">
          <cell r="E58" t="str">
            <v>Miembros Renglones</v>
          </cell>
          <cell r="F58" t="str">
            <v>Members in row</v>
          </cell>
        </row>
        <row r="59">
          <cell r="E59" t="str">
            <v>Seleccion Estilo</v>
          </cell>
          <cell r="F59" t="str">
            <v>Select by style</v>
          </cell>
        </row>
        <row r="60">
          <cell r="E60" t="str">
            <v>Nivel</v>
          </cell>
          <cell r="F60" t="str">
            <v>Level</v>
          </cell>
        </row>
        <row r="61">
          <cell r="E61" t="str">
            <v>Otros Pasivos</v>
          </cell>
          <cell r="F61" t="str">
            <v>Offset liabilities</v>
          </cell>
        </row>
        <row r="62">
          <cell r="E62" t="str">
            <v>Aplica entre reportes</v>
          </cell>
          <cell r="F62" t="str">
            <v>Apply between reports</v>
          </cell>
        </row>
        <row r="63">
          <cell r="E63" t="str">
            <v>Miembros en Columnas</v>
          </cell>
          <cell r="F63" t="str">
            <v>Members in column</v>
          </cell>
        </row>
        <row r="64">
          <cell r="E64" t="str">
            <v>Todos</v>
          </cell>
          <cell r="F64" t="str">
            <v>All</v>
          </cell>
        </row>
        <row r="65">
          <cell r="E65" t="str">
            <v>Dependientes</v>
          </cell>
          <cell r="F65" t="str">
            <v>Dependants</v>
          </cell>
        </row>
        <row r="66">
          <cell r="E66" t="str">
            <v>Base</v>
          </cell>
          <cell r="F66" t="str">
            <v>Base</v>
          </cell>
        </row>
        <row r="67">
          <cell r="E67" t="str">
            <v>Estilo de Formato</v>
          </cell>
          <cell r="F67" t="str">
            <v>Format by style</v>
          </cell>
        </row>
        <row r="68">
          <cell r="E68" t="str">
            <v>Identacion</v>
          </cell>
          <cell r="F68" t="str">
            <v>Indentation</v>
          </cell>
        </row>
        <row r="69">
          <cell r="E69" t="str">
            <v>Llaves Ocultas</v>
          </cell>
          <cell r="F69" t="str">
            <v>Hide keys</v>
          </cell>
        </row>
        <row r="70">
          <cell r="E70" t="str">
            <v>Diferencia Activos/Pasivos</v>
          </cell>
          <cell r="F70" t="str">
            <v>Difference Assets-Liabilities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ositos"/>
      <sheetName val="Guia"/>
      <sheetName val="Grandes Depositantes"/>
      <sheetName val=" T37-T39 OM"/>
      <sheetName val="DPF"/>
    </sheetNames>
    <sheetDataSet>
      <sheetData sheetId="0">
        <row r="7">
          <cell r="C7">
            <v>43921</v>
          </cell>
        </row>
      </sheetData>
      <sheetData sheetId="1"/>
      <sheetData sheetId="2"/>
      <sheetData sheetId="3"/>
      <sheetData sheetId="4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saveData="0" refreshedBy="Evelyn Concepcion Perez" refreshedDate="44213.379408217595" backgroundQuery="1" createdVersion="3" refreshedVersion="6" minRefreshableVersion="3" recordCount="0" tupleCache="1" supportSubquery="1" supportAdvancedDrill="1" xr:uid="{00000000-000A-0000-FFFF-FFFF01000000}">
  <cacheSource type="external" connectionId="2"/>
  <cacheFields count="9">
    <cacheField name="[Dim Fin Account].[Accounts].[Tree Roots]" caption="Tree Roots" numFmtId="0" hierarchy="7" level="1">
      <sharedItems containsSemiMixedTypes="0" containsString="0"/>
    </cacheField>
    <cacheField name="[Dim Fin Account].[Accounts].[First Level Accounts]" caption="First Level Accounts" numFmtId="0" hierarchy="7" level="2">
      <sharedItems count="6">
        <s v="[Dim Fin Account].[Accounts].&amp;[25183]" c="BKW.2  PASIVOS"/>
        <s v="[Dim Fin Account].[Accounts].&amp;[25341]" c="BKW.1  ACTIVOS"/>
        <s v="[Dim Fin Account].[Accounts].&amp;[25179]" c="BKW.6  INGRESOS"/>
        <s v="[Dim Fin Account].[Accounts].&amp;[25178]" c="BKW.7  COSTOS"/>
        <s v="[Dim Fin Account].[Accounts].&amp;[25177]" c="BKW.8  GASTOS"/>
        <s v="[Dim Fin Account].[Accounts].&amp;[25182]" c="BKW.3  PATRIMONIO"/>
      </sharedItems>
    </cacheField>
    <cacheField name="[Dim Fin Account].[Accounts].[Second Level Accounts]" caption="Second Level Accounts" numFmtId="0" hierarchy="7" level="3">
      <sharedItems count="6">
        <s v="[Dim Fin Account].[Accounts].&amp;[26899]" c="BKW.13  ACTIVO FIJO"/>
        <s v="[Dim Fin Account].[Accounts].&amp;[26444]" c="BKW.24  DEUDA SUBORDINADA"/>
        <s v="[Dim Fin Account].[Accounts].&amp;[25511]" c="BKW.82  GASTOS NO OPERACIONALES"/>
        <s v="[Dim Fin Account].[Accounts].&amp;[25512]" c="BKW.83  IMPUESTOS DIRECTOS"/>
        <s v="[Dim Fin Account].[Accounts].&amp;[60490]" c="BKW.84  CONTRIBUCIONES ESPECIALES"/>
        <s v="[Dim Fin Account].[Accounts].&amp;[25510]" c="BKW.81  GASTOS DE OPERACIÓN"/>
      </sharedItems>
    </cacheField>
    <cacheField name="[Dim Fin Account].[Accounts].[Ledger Accounts]" caption="Ledger Accounts" numFmtId="0" hierarchy="7" level="4">
      <sharedItems count="26">
        <s v="[Dim Fin Account].[Accounts].&amp;[26218]" c="BKW.313  RESERVAS DE CAPITAL"/>
        <s v="[Dim Fin Account].[Accounts].&amp;[26674]" c="BKW.213  OBLIGACIONES A LA VISTA"/>
        <s v="[Dim Fin Account].[Accounts].&amp;[25788]" c="BKW.123  EXISTENCIAS"/>
        <s v="[Dim Fin Account].[Accounts].&amp;[26735]" c="BKW.222  CUENTAS POR PAGAR"/>
        <s v="[Dim Fin Account].[Accounts].&amp;[26736]" c="BKW.225  CRÉDITOS DIFERIDOS"/>
        <s v="[Dim Fin Account].[Accounts].&amp;[27310]" c="BKW.631  INGRESOS NO OPERACIONALES"/>
        <s v="[Dim Fin Account].[Accounts].&amp;[27225]" c="BKW.712  SANEAMIENTO DE ACTIVOS DE INTERMEDIACIÓN"/>
        <s v="[Dim Fin Account].[Accounts].&amp;[25789]" c="BKW.121  SALDOS ENTRE COMPAÑÍAS"/>
        <s v="[Dim Fin Account].[Accounts].&amp;[26732]" c="BKW.221  SALDOS ENTRE COMPAÑÍAS"/>
        <s v="[Dim Fin Account].[Accounts].&amp;[26672]" c="BKW.211  DEPÓSITOS"/>
        <s v="[Dim Fin Account].[Accounts].&amp;[26244]" c="BKW.112  ADQUISICIÓN TEMPORAL DE DOCUMENTOS"/>
        <s v="[Dim Fin Account].[Accounts].&amp;[26091]" c="BKW.812  GASTOS GENERALES"/>
        <s v="[Dim Fin Account].[Accounts].&amp;[25317]" c="BKW.111  FONDOS DISPONIBLES"/>
        <s v="[Dim Fin Account].[Accounts].&amp;[26737]" c="BKW.224  PROVISIONES"/>
        <s v="[Dim Fin Account].[Accounts].&amp;[25314]" c="BKW.114  PRÉSTAMOS"/>
        <s v="[Dim Fin Account].[Accounts].&amp;[26667]" c="BKW.214  TÍTULOS DE EMISIÓN PROPIA"/>
        <s v="[Dim Fin Account].[Accounts].&amp;[26668]" c="BKW.215  DOCUMENTOS TRANSADOS"/>
        <s v="[Dim Fin Account].[Accounts].&amp;[25604]" c="BKW.915  INTERESES SOBRE PRESTAMOS DE DUDOSA RECUPERACIÓN"/>
        <s v="[Dim Fin Account].[Accounts].&amp;[26092]" c="BKW.813  DEPRECIACIONES Y AMORTIZACIONES"/>
        <s v="[Dim Fin Account].[Accounts].&amp;[26216]" c="BKW.311  CAPITAL SOCIAL PAGADO"/>
        <s v="[Dim Fin Account].[Accounts].&amp;[26807]" c="BKW.721  OPERACIONES EN MONEDA EXTRANJERA"/>
        <s v="[Dim Fin Account].[Accounts].&amp;[25787]" c="BKW.122  BIENES RECIBIDOS EN PAGO O ADJUDICADOS"/>
        <s v="[Dim Fin Account].[Accounts].&amp;[26093]" c="BKW.811  GASTOS DE FUNCIONARIOS Y EMPLEADOS"/>
        <s v="[Dim Fin Account].[Accounts].&amp;[26242]" c="BKW.113  INVERSIONES FINANCIERAS"/>
        <s v="[Dim Fin Account].[Accounts].&amp;[25157]" c="BKW.411  CARTAS DE CRÉDITO"/>
        <s v="[Dim Fin Account].[Accounts].&amp;[25154]" c="BKW.412  CONTINGENCIAS POR AVALES Y FIANZAS"/>
      </sharedItems>
    </cacheField>
    <cacheField name="[Dim Fin Account].[Accounts].[Internal Accoutns]" caption="Internal Accoutns" numFmtId="0" hierarchy="7" level="5">
      <sharedItems count="6">
        <s v="[Dim Fin Account].[Accounts].&amp;[25704]" c="BKW.4110  CARTAS DE CRÉDITO"/>
        <s v="[Dim Fin Account].[Accounts].&amp;[27012]" c="BKW.2111  DEPÓSITOS PACTADOS HASTA UN AÑO PLAZO"/>
        <s v="[Dim Fin Account].[Accounts].&amp;[25233]" c="BKW.1149  PROVISIÓN PARA INCOBRABILIDAD DE PRÉSTAMOS"/>
        <s v="[Dim Fin Account].[Accounts].&amp;[27008]" c="BKW.2114  DEPÓSITOS RESTRINGIDOS E INACTIVOS"/>
        <s v="[Dim Fin Account].[Accounts].&amp;[26144]" c="BKW.4129  PROVISIÓN POR PÉRDIDAS"/>
        <s v="[Dim Fin Account].[Accounts].&amp;[25652]" c="BKW.8110  GASTOS DE FUNCIONARIOS Y EMPLEADOS"/>
      </sharedItems>
    </cacheField>
    <cacheField name="[Dim Fin Account].[Accounts].[Internal Accoutns 1]" caption="Internal Accoutns 1" numFmtId="0" hierarchy="7" level="6">
      <sharedItems count="27">
        <s v="[Dim Fin Account].[Accounts].&amp;[26931]" c="BKW.2121.08  ADEUDADO A ENTIDADES EXTRANJERAS"/>
        <s v="[Dim Fin Account].[Accounts].&amp;[25319]" c="BKW.7110.06  PRIMAS POR GARANTÍA DE DEPÓSITOS"/>
        <s v="[Dim Fin Account].[Accounts].&amp;[25330]" c="BKW.6210.03  AVALES Y FIANZAS"/>
        <s v="[Dim Fin Account].[Accounts].&amp;[26305]" c="BKW.2110.01  DEPÓSITOS EN CUENTA CORRIENTE"/>
        <s v="[Dim Fin Account].[Accounts].&amp;[25295]" c="BKW.2142.02  PACTADOS A CINCO O MAS AÑOS PLAZO"/>
        <s v="[Dim Fin Account].[Accounts].&amp;[26861]" c="BKW.2122.07  ADEUDADO AL BMI PARA PRESTAR A TERCEROS"/>
        <s v="[Dim Fin Account].[Accounts].&amp;[26595]" c="BKW.7110.02  PRÉSTAMOS PARA TERCEROS"/>
        <s v="[Dim Fin Account].[Accounts].&amp;[26259]" c="BKW.6110.04  INTERESES SOBRE DEPÓSITOS"/>
        <s v="[Dim Fin Account].[Accounts].&amp;[25331]" c="BKW.6210.01  OPERACIONES EN MONEDA EXTRANJERA"/>
        <s v="[Dim Fin Account].[Accounts].&amp;[26593]" c="BKW.7110.04  TÍTULOS DE EMISIÓN PROPIA (1)"/>
        <s v="[Dim Fin Account].[Accounts].&amp;[26871]" c="BKW.7110.05  PÉRDIDA POR DIFERENCIA DE PRECIOS"/>
        <s v="[Dim Fin Account].[Accounts].&amp;[25803]" c="BKW.3250.02  POR BIENES RECIBIDOS EN PAGO O ADJUDICADOS"/>
        <s v="[Dim Fin Account].[Accounts].&amp;[26256]" c="BKW.6110.03  OPERACIONES TEMPORALES CON DOCUMENTOS"/>
        <s v="[Dim Fin Account].[Accounts].&amp;[26597]" c="BKW.7110.01  DEPÓSITOS"/>
        <s v="[Dim Fin Account].[Accounts].&amp;[25804]" c="BKW.3250.01  POR RIESGOS GENERICOS DE LA ACTIVIDAD BANCARIO"/>
        <s v="[Dim Fin Account].[Accounts].&amp;[25621]" c="BKW.2114.07  DEPÓSITOS INACTIVOS - AHORROS"/>
        <s v="[Dim Fin Account].[Accounts].&amp;[27374]" c="BKW.8110.04  GASTOS DEL DIRECTORIO"/>
        <s v="[Dim Fin Account].[Accounts].&amp;[25624]" c="BKW.2114.04  DEPÓSITOS EMBARGADOS - CUENTA DE AHORRO"/>
        <s v="[Dim Fin Account].[Accounts].&amp;[27371]" c="BKW.8110.03  INDEMNIZACIONES AL PERSONAL"/>
        <s v="[Dim Fin Account].[Accounts].&amp;[27373]" c="BKW.8110.05  OTROS GASTOS DEL PERSONAL"/>
        <s v="[Dim Fin Account].[Accounts].&amp;[27370]" c="BKW.8110.01  REMUNERACIONES"/>
        <s v="[Dim Fin Account].[Accounts].&amp;[25620]" c="BKW.2114.01  DEPÓSITOS EN GARANTÍA - CUENTA DE AHORRO"/>
        <s v="[Dim Fin Account].[Accounts].&amp;[26304]" c="BKW.2110.02  DEPÓSITOS DE AHORRO"/>
        <s v="[Dim Fin Account].[Accounts].&amp;[27372]" c="BKW.8110.02  PRESTACIONES AL PERSONAL"/>
        <s v="[Dim Fin Account].[Accounts].&amp;[26258]" c="BKW.6110.01  CARTERA DE PRÉSTAMOS"/>
        <s v="[Dim Fin Account].[Accounts].&amp;[26257]" c="BKW.6110.02  CARTERA DE INVERSIONES"/>
        <s v="[Dim Fin Account].[Accounts].&amp;[26600]" c="BKW.3240.00  DONACIONES"/>
      </sharedItems>
    </cacheField>
    <cacheField name="[Dim Fin Account].[Accounts].[Internal Accoutns 2]" caption="Internal Accoutns 2" numFmtId="0" hierarchy="7" level="7">
      <sharedItems count="134">
        <s v="[Dim Fin Account].[Accounts].&amp;[26038]" c="BKW.6110.02.01  Intereses"/>
        <s v="[Dim Fin Account].[Accounts].&amp;[25505]" c="BKW.6110.01.05  Comisiones por otorgamiento"/>
        <s v="[Dim Fin Account].[Accounts].&amp;[26544]" c="BKW.6110.01.01.01  Intereses"/>
        <s v="[Dim Fin Account].[Accounts].&amp;[25326]" c="BKW.6310.01.04.01  Liberacion Rva. de Saneamiento Capital Oblig."/>
        <s v="[Dim Fin Account].[Accounts].&amp;[26524]" c="BKW.7120.00.02.01  Saneamiento Obligatorio de Préstamos"/>
        <s v="[Dim Fin Account].[Accounts].&amp;[26990]" c="BKW.2142.02.01  Títulosvalores con garantía hipotecaria - ML"/>
        <s v="[Dim Fin Account].[Accounts].&amp;[72484]" c="BKW.2111.04.05  Bancos - ML"/>
        <s v="[Dim Fin Account].[Accounts].&amp;[72357]" c="BKW.2122.07.99.01  Intereses y otros por pagar - Linea rotativa de Bandesal - ML"/>
        <s v="[Dim Fin Account].[Accounts].&amp;[26037]" c="BKW.6110.02.02  Venta de títulosvalores"/>
        <s v="[Dim Fin Account].[Accounts].&amp;[27076]" c="BKW.2111.13.99.01  Intereses y otros por pagar BCR"/>
        <s v="[Dim Fin Account].[Accounts].&amp;[26250]" c="BKW.2111.03.99.05  Intereses y otros por pagar Bancos"/>
        <s v="[Dim Fin Account].[Accounts].&amp;[72355]" c="BKW.2122.07.01.01  Para prestar a terceros - Línea rotativa ML"/>
        <s v="[Dim Fin Account].[Accounts].&amp;[72482]" c="BKW.2111.03.05  Bancos - ML"/>
        <s v="[Dim Fin Account].[Accounts].&amp;[25303]" c="BKW.2111.04.99.05  Intereses y otros por pagar Bancos"/>
        <s v="[Dim Fin Account].[Accounts].&amp;[72480]" c="BKW.2111.13.01  Banco Central de Reserva - ML"/>
        <s v="[Dim Fin Account].[Accounts].&amp;[25552]" c="BKW.2142.02.99  Intereses y otros por pagar - ML"/>
        <s v="[Dim Fin Account].[Accounts].&amp;[25690]" c="BKW.1131.00.06  Emitidos por otras entidades del Sistema Financiero - ML"/>
        <s v="[Dim Fin Account].[Accounts].&amp;[26345]" c="BKW.2110.01.04  Particulares - ML"/>
        <s v="[Dim Fin Account].[Accounts].&amp;[34394]" c="BKW.2110.01.99.02  Intereses y otros por pagar Entidades del Estado"/>
        <s v="[Dim Fin Account].[Accounts].&amp;[26347]" c="BKW.2110.01.02  Entidades del Estado - ML"/>
        <s v="[Dim Fin Account].[Accounts].&amp;[34398]" c="BKW.2110.01.99.04  Intereses y otros por pagar Particulares"/>
        <s v="[Dim Fin Account].[Accounts].&amp;[34396]" c="BKW.2110.01.99.01  Intereses y otros por pagar BCR"/>
        <s v="[Dim Fin Account].[Accounts].&amp;[25896]" c="BKW.2110.02.99.04  Intereses y otros por pagar Particulares"/>
        <s v="[Dim Fin Account].[Accounts].&amp;[67751]" c="BKW.2110.01.01  Banco Central de Reserva"/>
        <s v="[Dim Fin Account].[Accounts].&amp;[34399]" c="BKW.2110.01.99.06  Intereses y otros por pagar Otras Entidades del S.F."/>
        <s v="[Dim Fin Account].[Accounts].&amp;[26346]" c="BKW.2110.01.03  Empresas privadas - ML"/>
        <s v="[Dim Fin Account].[Accounts].&amp;[25903]" c="BKW.2110.02.99.02  Intereses y otros por pagar Entidades Estado"/>
        <s v="[Dim Fin Account].[Accounts].&amp;[26979]" c="BKW.2110.02.02  Entidades del Estado - ML"/>
        <s v="[Dim Fin Account].[Accounts].&amp;[26983]" c="BKW.2110.02.04  Particulares - ML"/>
        <s v="[Dim Fin Account].[Accounts].&amp;[72423]" c="BKW.2110.02.05  Bancos - ML"/>
        <s v="[Dim Fin Account].[Accounts].&amp;[26343]" c="BKW.2110.01.06  Otras entidades del Sistema Financiero - ML"/>
        <s v="[Dim Fin Account].[Accounts].&amp;[25902]" c="BKW.2110.02.99.01  Intereses y otros por pagar BCR"/>
        <s v="[Dim Fin Account].[Accounts].&amp;[26981]" c="BKW.2110.02.06  Otras entidades del Sistema Financiero - ML"/>
        <s v="[Dim Fin Account].[Accounts].&amp;[72351]" c="BKW.2110.01.99.05  Intereses y otros por pagar Bancos"/>
        <s v="[Dim Fin Account].[Accounts].&amp;[34395]" c="BKW.2110.01.99.03  Intereses y otros por pagar Empresas Privadas"/>
        <s v="[Dim Fin Account].[Accounts].&amp;[25596]" c="BKW.2110.02.99.03  Intereses y otros por pagar Privada"/>
        <s v="[Dim Fin Account].[Accounts].&amp;[26980]" c="BKW.2110.02.03  Empresas privadas - ML"/>
        <s v="[Dim Fin Account].[Accounts].&amp;[72344]" c="BKW.2110.01.05  Bancos - ML"/>
        <s v="[Dim Fin Account].[Accounts].&amp;[25591]" c="BKW.2110.02.99.05  Intereses y otros por pagar Bancos"/>
        <s v="[Dim Fin Account].[Accounts].&amp;[25594]" c="BKW.2110.02.99.06  Intereses y otros por pagar Otras"/>
        <s v="[Dim Fin Account].[Accounts].&amp;[25642]" c="BKW.3110.01.01  Acciones comunes"/>
        <s v="[Dim Fin Account].[Accounts].&amp;[25747]" c="BKW.2112.01.99.06  Intereses y otros por pagar Otras"/>
        <s v="[Dim Fin Account].[Accounts].&amp;[25961]" c="BKW.2112.01.06  Otras entidades del Sistema Financiero - ML"/>
        <s v="[Dim Fin Account].[Accounts].&amp;[27065]" c="BKW.1131.00.99  Intereses y otros por cobrar - ML"/>
        <s v="[Dim Fin Account].[Accounts].&amp;[25689]" c="BKW.1131.00.01  Emitidos por el BCR - ML"/>
        <s v="[Dim Fin Account].[Accounts].&amp;[71821]" c="BKW.1132.00.06  Emitidos por otras entidades del Sistema Financiero - ML"/>
        <s v="[Dim Fin Account].[Accounts].&amp;[71862]" c="BKW.1132.00.99  Intereses y otros por cobrar - ML"/>
        <s v="[Dim Fin Account].[Accounts].&amp;[72419]" c="BKW.1132.00.02  Emitidos por el estado - ML"/>
        <s v="[Dim Fin Account].[Accounts].&amp;[71817]" c="BKW.1130.02.02  Emitidos por el Estado - ML"/>
        <s v="[Dim Fin Account].[Accounts].&amp;[25686]" c="BKW.1131.00.02  Emitidos por el Estado - ML"/>
        <s v="[Dim Fin Account].[Accounts].&amp;[26273]" c="BKW.8110.02.09  AFP'S"/>
        <s v="[Dim Fin Account].[Accounts].&amp;[26319]" c="BKW.2111.14.03  Empresas privadas - ML"/>
        <s v="[Dim Fin Account].[Accounts].&amp;[25836]" c="BKW.2111.14.04  Particulares - ML"/>
        <s v="[Dim Fin Account].[Accounts].&amp;[25413]" c="BKW.2111.07.99.06  Intereses y otros por pagar Otras"/>
        <s v="[Dim Fin Account].[Accounts].&amp;[26555]" c="BKW.2111.06.06  Otras entidades del Sistema Financiero - ML"/>
        <s v="[Dim Fin Account].[Accounts].&amp;[26620]" c="BKW.2112.01.99.02  Intereses y otros por pagar Entidades Estado"/>
        <s v="[Dim Fin Account].[Accounts].&amp;[26318]" c="BKW.2111.14.02  Entidades del Estado - ML"/>
        <s v="[Dim Fin Account].[Accounts].&amp;[27064]" c="BKW.2111.14.99.04  Intereses y otros por pagar Particulares"/>
        <s v="[Dim Fin Account].[Accounts].&amp;[27106]" c="BKW.2111.05.06  Otras entidades del Sistema Financiero - ML"/>
        <s v="[Dim Fin Account].[Accounts].&amp;[26550]" c="BKW.2112.04.04  Particulares - ML"/>
        <s v="[Dim Fin Account].[Accounts].&amp;[26117]" c="BKW.2111.02.99.04  Intereses y otros por pagar Particulares"/>
        <s v="[Dim Fin Account].[Accounts].&amp;[26252]" c="BKW.2111.03.99.03  Intereses y otros por pagar Privada"/>
        <s v="[Dim Fin Account].[Accounts].&amp;[25576]" c="BKW.2112.04.99.03  Intereses y otros por pagar - ML"/>
        <s v="[Dim Fin Account].[Accounts].&amp;[26116]" c="BKW.2111.02.99.06  Intereses y otros por pagar Otras"/>
        <s v="[Dim Fin Account].[Accounts].&amp;[25762]" c="BKW.2111.13.02  Entidades del Estado - ML"/>
        <s v="[Dim Fin Account].[Accounts].&amp;[26987]" c="BKW.2111.03.99.04  Intereses y otros por pagar Particulares"/>
        <s v="[Dim Fin Account].[Accounts].&amp;[25410]" c="BKW.2111.07.99.03  Intereses y otros por pagar Privada"/>
        <s v="[Dim Fin Account].[Accounts].&amp;[26557]" c="BKW.2111.06.03  Empresas privadas - ML"/>
        <s v="[Dim Fin Account].[Accounts].&amp;[27060]" c="BKW.2111.14.99.02  Intereses y otros por pagar Entidades Estado"/>
        <s v="[Dim Fin Account].[Accounts].&amp;[27114]" c="BKW.2111.06.99.04  Intereses y otros por pagar Particulares"/>
        <s v="[Dim Fin Account].[Accounts].&amp;[25585]" c="BKW.2111.05.99.03  Intereses y otros por pagar Privada"/>
        <s v="[Dim Fin Account].[Accounts].&amp;[26443]" c="BKW.2111.04.02  Entidades del Estado - ML"/>
        <s v="[Dim Fin Account].[Accounts].&amp;[25307]" c="BKW.2111.04.99.02  Intereses y otros por pagar Entidades Estado"/>
        <s v="[Dim Fin Account].[Accounts].&amp;[27113]" c="BKW.2111.06.99.06  Intereses y otros por pagar Otras"/>
        <s v="[Dim Fin Account].[Accounts].&amp;[27245]" c="BKW.2111.07.04  Particulares - ML"/>
        <s v="[Dim Fin Account].[Accounts].&amp;[25761]" c="BKW.2111.13.03  Empresas privadas - ML"/>
        <s v="[Dim Fin Account].[Accounts].&amp;[25764]" c="BKW.2111.13.04  Particulares - ML"/>
        <s v="[Dim Fin Account].[Accounts].&amp;[26211]" c="BKW.2111.08.03  Empresas privadas - ML"/>
        <s v="[Dim Fin Account].[Accounts].&amp;[25766]" c="BKW.2111.13.06  Otras entidades del Sistema Financiero - ML"/>
        <s v="[Dim Fin Account].[Accounts].&amp;[26438]" c="BKW.2111.04.04  Particulares - ML"/>
        <s v="[Dim Fin Account].[Accounts].&amp;[25957]" c="BKW.2112.01.03  Empresas privadas - ML"/>
        <s v="[Dim Fin Account].[Accounts].&amp;[26575]" c="BKW.2111.02.06  Otras entidades del Sistema Financiero - ML"/>
        <s v="[Dim Fin Account].[Accounts].&amp;[25582]" c="BKW.2111.05.99.04  Intereses y otros por pagar Particulares"/>
        <s v="[Dim Fin Account].[Accounts].&amp;[27078]" c="BKW.2111.13.99.03  Intereses y otros por pagar Privada"/>
        <s v="[Dim Fin Account].[Accounts].&amp;[26119]" c="BKW.2111.02.99.02  Intereses y otros por pagar Entidades Estado"/>
        <s v="[Dim Fin Account].[Accounts].&amp;[26547]" c="BKW.2112.04.03  Empresas privadas - ML"/>
        <s v="[Dim Fin Account].[Accounts].&amp;[25265]" c="BKW.2111.08.99.02  Intereses y otros por pagar Entidades Estado"/>
        <s v="[Dim Fin Account].[Accounts].&amp;[26253]" c="BKW.2111.03.99.02  Intereses y otros por pagar Entidades Estado"/>
        <s v="[Dim Fin Account].[Accounts].&amp;[25266]" c="BKW.2111.08.99.03  Intereses y otros por pagar Privada"/>
        <s v="[Dim Fin Account].[Accounts].&amp;[26442]" c="BKW.2111.04.03  Empresas privadas - ML"/>
        <s v="[Dim Fin Account].[Accounts].&amp;[25959]" c="BKW.2112.01.04  Particulares - ML"/>
        <s v="[Dim Fin Account].[Accounts].&amp;[27103]" c="BKW.2111.05.02  Entidades del Estado - ML"/>
        <s v="[Dim Fin Account].[Accounts].&amp;[25415]" c="BKW.2111.07.99.04  Intereses y otros por pagar Particulares"/>
        <s v="[Dim Fin Account].[Accounts].&amp;[26483]" c="BKW.2111.05.04  Particulares - ML"/>
        <s v="[Dim Fin Account].[Accounts].&amp;[26572]" c="BKW.2111.02.03  Empresas privadas - ML"/>
        <s v="[Dim Fin Account].[Accounts].&amp;[27110]" c="BKW.2111.06.99.02  Intereses y otros por pagar Entidades Estado"/>
        <s v="[Dim Fin Account].[Accounts].&amp;[25958]" c="BKW.2112.01.02  Entidades del Estado - ML"/>
        <s v="[Dim Fin Account].[Accounts].&amp;[26642]" c="BKW.2111.03.03  Empresas privadas - ML"/>
        <s v="[Dim Fin Account].[Accounts].&amp;[25418]" c="BKW.2111.03.99.06  Intereses y otros por pagar Otras"/>
        <s v="[Dim Fin Account].[Accounts].&amp;[25308]" c="BKW.2111.04.99.03  Intereses y otros por pagar Privada"/>
        <s v="[Dim Fin Account].[Accounts].&amp;[25269]" c="BKW.2111.08.99.06  Intereses y otros por pagar Otras"/>
        <s v="[Dim Fin Account].[Accounts].&amp;[25267]" c="BKW.2111.08.99.04  Intereses y otros por pagar Particulares"/>
        <s v="[Dim Fin Account].[Accounts].&amp;[27246]" c="BKW.2111.07.06  Otras entidades del Sistema Financiero - ML"/>
        <s v="[Dim Fin Account].[Accounts].&amp;[27250]" c="BKW.2111.07.03  Empresas privadas - ML"/>
        <s v="[Dim Fin Account].[Accounts].&amp;[25628]" c="BKW.2111.03.02  Entidades del Estado - ML"/>
        <s v="[Dim Fin Account].[Accounts].&amp;[27059]" c="BKW.2111.14.99.03  Intereses y otros por pagar Privada"/>
        <s v="[Dim Fin Account].[Accounts].&amp;[26212]" c="BKW.2111.08.02  Entidades del Estado - ML"/>
        <s v="[Dim Fin Account].[Accounts].&amp;[25586]" c="BKW.2111.05.99.02  Intereses y otros por pagar Entidades Estado"/>
        <s v="[Dim Fin Account].[Accounts].&amp;[26213]" c="BKW.2111.08.04  Particulares - ML"/>
        <s v="[Dim Fin Account].[Accounts].&amp;[26120]" c="BKW.2111.02.99.03  Intereses y otros por pagar Privada"/>
        <s v="[Dim Fin Account].[Accounts].&amp;[26576]" c="BKW.2111.02.04  Particulares - ML"/>
        <s v="[Dim Fin Account].[Accounts].&amp;[27079]" c="BKW.2111.13.99.04  Intereses y otros por pagar Particulares"/>
        <s v="[Dim Fin Account].[Accounts].&amp;[27104]" c="BKW.2111.05.03  Empresas privadas - ML"/>
        <s v="[Dim Fin Account].[Accounts].&amp;[27080]" c="BKW.2111.13.99.05  Intereses y otros por pagar Bancos"/>
        <s v="[Dim Fin Account].[Accounts].&amp;[25583]" c="BKW.2111.05.99.06  Intereses y otros por pagar Otras"/>
        <s v="[Dim Fin Account].[Accounts].&amp;[27081]" c="BKW.2111.13.99.06  Intereses y otros por pagar Otras"/>
        <s v="[Dim Fin Account].[Accounts].&amp;[26121]" c="BKW.2111.02.99.01  Intereses y otros por pagar BCR"/>
        <s v="[Dim Fin Account].[Accounts].&amp;[25304]" c="BKW.2111.04.99.06  Intereses y otros por pagar Otras"/>
        <s v="[Dim Fin Account].[Accounts].&amp;[26440]" c="BKW.2111.04.06  Otras entidades del Sistema Financiero - ML"/>
        <s v="[Dim Fin Account].[Accounts].&amp;[26573]" c="BKW.2111.02.02  Entidades del Estado - ML"/>
        <s v="[Dim Fin Account].[Accounts].&amp;[25644]" c="BKW.2111.03.06  Otras entidades del Sistema Financiero - ML"/>
        <s v="[Dim Fin Account].[Accounts].&amp;[25563]" c="BKW.2111.04.99.04  Intereses y otros por pagar Particulares"/>
        <s v="[Dim Fin Account].[Accounts].&amp;[26643]" c="BKW.2111.03.04  Particulares - ML"/>
        <s v="[Dim Fin Account].[Accounts].&amp;[27249]" c="BKW.2111.07.02  Entidades del Estado - ML"/>
        <s v="[Dim Fin Account].[Accounts].&amp;[26942]" c="BKW.2111.07.99.02  Intereses y otros por pagar Entidades Estado"/>
        <s v="[Dim Fin Account].[Accounts].&amp;[25745]" c="BKW.2112.01.99.04  Intereses y otros por pagar Particulares"/>
        <s v="[Dim Fin Account].[Accounts].&amp;[27111]" c="BKW.2111.06.99.03  Intereses y otros por pagar Privada"/>
        <s v="[Dim Fin Account].[Accounts].&amp;[27077]" c="BKW.2111.13.99.02  Intereses y otros por pagar Entidades Estado"/>
        <s v="[Dim Fin Account].[Accounts].&amp;[26621]" c="BKW.2112.01.99.03  Intereses y otros por pagar Privada"/>
        <s v="[Dim Fin Account].[Accounts].&amp;[26556]" c="BKW.2111.06.04  Particulares - ML"/>
        <s v="[Dim Fin Account].[Accounts].&amp;[26215]" c="BKW.2111.08.06  Otras entidades del Sistema Financiero - ML"/>
        <s v="[Dim Fin Account].[Accounts].&amp;[26558]" c="BKW.2111.06.02  Entidades del Estado - ML"/>
        <s v="[Dim Fin Account].[Accounts].&amp;[25572]" c="BKW.2112.04.99.04  Intereses y otros por pagar - ML"/>
        <s v="[Dim Fin Account].[Accounts].&amp;[26525]" c="BKW.7120.00.02.03  Saneamiento Obligatorio de Intereses"/>
      </sharedItems>
    </cacheField>
    <cacheField name="[Dim Date].[Dates].[Year]" caption="Year" numFmtId="0" hierarchy="4" level="1">
      <sharedItems containsSemiMixedTypes="0" containsString="0"/>
    </cacheField>
    <cacheField name="[Dim Date].[Dates].[Month]" caption="Month" numFmtId="0" hierarchy="4" level="2">
      <sharedItems count="29">
        <s v="[Dim Date].[Dates].[Year].&amp;[2020].&amp;[12]" c="12"/>
        <s v="[Dim Date].[Dates].[Year].&amp;[2019].&amp;[9]" c="9"/>
        <s v="[Dim Date].[Dates].[Year].&amp;[2020].&amp;[9]" c="9"/>
        <s v="[Dim Date].[Dates].[Year].&amp;[2019].&amp;[12]" c="12"/>
        <s v="[Dim Date].[Dates].[Year].&amp;[2017].&amp;[12]" c="12"/>
        <s v="[Dim Date].[Dates].[Year].&amp;[2018].&amp;[12]" c="12"/>
        <s v="[Dim Date].[Dates].[Year].&amp;[2020].&amp;[5]" c="5"/>
        <s v="[Dim Date].[Dates].[Year].&amp;[2020].&amp;[3]" c="3"/>
        <s v="[Dim Date].[Dates].[Year].&amp;[2020].&amp;[11]" c="11"/>
        <s v="[Dim Date].[Dates].[Year].&amp;[2020].&amp;[10]" c="10"/>
        <s v="[Dim Date].[Dates].[Year].&amp;[2020].&amp;[2]" c="2"/>
        <s v="[Dim Date].[Dates].[Year].&amp;[2020].&amp;[7]" c="7"/>
        <s v="[Dim Date].[Dates].[Year].&amp;[2020].&amp;[6]" c="6"/>
        <s v="[Dim Date].[Dates].[Year].&amp;[2020].&amp;[4]" c="4"/>
        <s v="[Dim Date].[Dates].[Year].&amp;[2020].&amp;[1]" c="1"/>
        <s v="[Dim Date].[Dates].[Year].&amp;[2020].&amp;[8]" c="8"/>
        <s v="[Dim Date].[Dates].[Year].&amp;[2021].&amp;[1]" c="1"/>
        <s v="[Dim Date].[Dates].[Year].&amp;[2021].&amp;[3]" c="3"/>
        <s v="[Dim Date].[Dates].[Year].&amp;[2021].&amp;[4]" c="4"/>
        <s v="[Dim Date].[Dates].[Year].&amp;[2021].&amp;[2]" c="2"/>
        <s v="[Dim Date].[Dates].[Year].&amp;[2021].&amp;[6]" c="6"/>
        <s v="[Dim Date].[Dates].[Year].&amp;[2021].&amp;[7]" c="7"/>
        <s v="[Dim Date].[Dates].[Year].&amp;[2021].&amp;[12]" c="12"/>
        <s v="[Dim Date].[Dates].[Year].&amp;[2021].&amp;[10]" c="10"/>
        <s v="[Dim Date].[Dates].[Year].&amp;[2021].&amp;[9]" c="9"/>
        <s v="[Dim Date].[Dates].[Year].&amp;[2021].&amp;[11]" c="11"/>
        <s v="[Dim Date].[Dates].[Year].&amp;[2021].&amp;[5]" c="5"/>
        <s v="[Dim Date].[Dates].[Year].&amp;[2021].&amp;[8]" c="8"/>
        <s v="[Dim Date].[Dates].[Year].&amp;[2022].&amp;[12]" c="12"/>
      </sharedItems>
    </cacheField>
  </cacheFields>
  <cacheHierarchies count="75">
    <cacheHierarchy uniqueName="[Dim Currency].[Original Currencies]" caption="Original Currencies" attribute="1" keyAttribute="1" defaultMemberUniqueName="[Dim Currency].[Original Currencies].[All Currencies]" allUniqueName="[Dim Currency].[Original Currencies].[All Currencies]" dimensionUniqueName="[Dim Currency]" displayFolder="" count="2" unbalanced="0"/>
    <cacheHierarchy uniqueName="[Dim Data Layer].[Data Layer Description]" caption="Data Layer Description" attribute="1" defaultMemberUniqueName="[Dim Data Layer].[Data Layer Description].[All]" allUniqueName="[Dim Data Layer].[Data Layer Description].[All]" dimensionUniqueName="[Dim Data Layer]" displayFolder="" count="2" unbalanced="0"/>
    <cacheHierarchy uniqueName="[Dim Data Layer].[Data Layer Id]" caption="Data Layer Id" attribute="1" defaultMemberUniqueName="[Dim Data Layer].[Data Layer Id].[All]" allUniqueName="[Dim Data Layer].[Data Layer Id].[All]" dimensionUniqueName="[Dim Data Layer]" displayFolder="" count="2" unbalanced="0"/>
    <cacheHierarchy uniqueName="[Dim Data Layer].[Data Layers]" caption="Data Layers" defaultMemberUniqueName="[Dim Data Layer].[Data Layers].&amp;[1]" dimensionUniqueName="[Dim Data Layer]" displayFolder="" count="3" unbalanced="1"/>
    <cacheHierarchy uniqueName="[Dim Date].[Dates]" caption="Dates" time="1" defaultMemberUniqueName="[Dim Date].[Dates].[All Dates]" allUniqueName="[Dim Date].[Dates].[All Dates]" dimensionUniqueName="[Dim Date]" displayFolder="" count="4" unbalanced="0">
      <fieldsUsage count="3">
        <fieldUsage x="-1"/>
        <fieldUsage x="7"/>
        <fieldUsage x="8"/>
      </fieldsUsage>
    </cacheHierarchy>
    <cacheHierarchy uniqueName="[Dim Date].[Quarters]" caption="Quarters" time="1" defaultMemberUniqueName="[Dim Date].[Quarters].[All]" allUniqueName="[Dim Date].[Quarters].[All]" dimensionUniqueName="[Dim Date]" displayFolder="" count="4" unbalanced="0"/>
    <cacheHierarchy uniqueName="[Dim Date].[Weeks]" caption="Weeks" time="1" defaultMemberUniqueName="[Dim Date].[Weeks].[All]" allUniqueName="[Dim Date].[Weeks].[All]" dimensionUniqueName="[Dim Date]" displayFolder="" count="3" unbalanced="0"/>
    <cacheHierarchy uniqueName="[Dim Fin Account].[Accounts]" caption="Accounts" defaultMemberUniqueName="[Dim Fin Account].[Accounts].[All Accounts]" allUniqueName="[Dim Fin Account].[Accounts].[All Accounts]" dimensionUniqueName="[Dim Fin Account]" displayFolder="" count="13" unbalanced="1">
      <fieldsUsage count="8">
        <fieldUsage x="-1"/>
        <fieldUsage x="0"/>
        <fieldUsage x="1"/>
        <fieldUsage x="2"/>
        <fieldUsage x="3"/>
        <fieldUsage x="4"/>
        <fieldUsage x="5"/>
        <fieldUsage x="6"/>
      </fieldsUsage>
    </cacheHierarchy>
    <cacheHierarchy uniqueName="[Dim Fin Account].[Fin Account Description]" caption="Fin Account Description" attribute="1" defaultMemberUniqueName="[Dim Fin Account].[Fin Account Description].[All Accounts]" allUniqueName="[Dim Fin Account].[Fin Account Description].[All Accounts]" dimensionUniqueName="[Dim Fin Account]" displayFolder="" count="2" unbalanced="0"/>
    <cacheHierarchy uniqueName="[Dim Fin Account].[Fin Account Id]" caption="Fin Account Id" attribute="1" defaultMemberUniqueName="[Dim Fin Account].[Fin Account Id].[All Accounts]" allUniqueName="[Dim Fin Account].[Fin Account Id].[All Accounts]" dimensionUniqueName="[Dim Fin Account]" displayFolder="" count="2" unbalanced="0"/>
    <cacheHierarchy uniqueName="[Dim Organisational Unit].[Organisational Units]" caption="Organisational Units" attribute="1" defaultMemberUniqueName="[Dim Organisational Unit].[Organisational Units].[All Units]" allUniqueName="[Dim Organisational Unit].[Organisational Units].[All Units]" dimensionUniqueName="[Dim Organisational Unit]" displayFolder="" count="2" unbalanced="0"/>
    <cacheHierarchy uniqueName="[Dim Organisational Unit].[Reporting Unit]" caption="Reporting Unit" attribute="1" defaultMemberUniqueName="[Dim Organisational Unit].[Reporting Unit].[All Units]" allUniqueName="[Dim Organisational Unit].[Reporting Unit].[All Units]" dimensionUniqueName="[Dim Organisational Unit]" displayFolder="" count="2" unbalanced="0"/>
    <cacheHierarchy uniqueName="[Dim Region].[Region Id]" caption="Region Id" attribute="1" defaultMemberUniqueName="[Dim Region].[Region Id].[All Regions]" allUniqueName="[Dim Region].[Region Id].[All Regions]" dimensionUniqueName="[Dim Region]" displayFolder="" count="2" unbalanced="0"/>
    <cacheHierarchy uniqueName="[Dim Region].[Region Name]" caption="Region Name" attribute="1" keyAttribute="1" defaultMemberUniqueName="[Dim Region].[Region Name].[All Regions]" allUniqueName="[Dim Region].[Region Name].[All Regions]" dimensionUniqueName="[Dim Region]" displayFolder="" count="2" unbalanced="0"/>
    <cacheHierarchy uniqueName="[Dim Region].[Regions]" caption="Regions" defaultMemberUniqueName="[Dim Region].[Regions].[All Regions]" allUniqueName="[Dim Region].[Regions].[All Regions]" dimensionUniqueName="[Dim Region]" displayFolder="" count="3" unbalanced="1"/>
    <cacheHierarchy uniqueName="[Measures]" caption="Measures" attribute="1" keyAttribute="1" defaultMemberUniqueName="[Measures].[Balance in USD]" dimensionUniqueName="[Measures]" displayFolder="" measures="1" count="1" unbalanced="0"/>
    <cacheHierarchy uniqueName="[Dim Currency].[Currency Id]" caption="Currency Id" attribute="1" defaultMemberUniqueName="[Dim Currency].[Currency Id].[All Currencies]" allUniqueName="[Dim Currency].[Currency Id].[All Currencies]" dimensionUniqueName="[Dim Currency]" displayFolder="" count="2" unbalanced="0" hidden="1"/>
    <cacheHierarchy uniqueName="[Dim Currency].[Description]" caption="Description" attribute="1" defaultMemberUniqueName="[Dim Currency].[Description].[All Currencies]" allUniqueName="[Dim Currency].[Description].[All Currencies]" dimensionUniqueName="[Dim Currency]" displayFolder="" count="2" unbalanced="0" hidden="1"/>
    <cacheHierarchy uniqueName="[Dim Currency].[Isocode]" caption="Isocode" attribute="1" defaultMemberUniqueName="[Dim Currency].[Isocode].[All Currencies]" allUniqueName="[Dim Currency].[Isocode].[All Currencies]" dimensionUniqueName="[Dim Currency]" displayFolder="" count="2" unbalanced="0" hidden="1"/>
    <cacheHierarchy uniqueName="[Dim Currency].[Isonumber]" caption="Isonumber" attribute="1" defaultMemberUniqueName="[Dim Currency].[Isonumber].[All Currencies]" allUniqueName="[Dim Currency].[Isonumber].[All Currencies]" dimensionUniqueName="[Dim Currency]" displayFolder="" count="2" unbalanced="0" hidden="1"/>
    <cacheHierarchy uniqueName="[Dim Data Layer].[Aggregation Operator]" caption="Aggregation Operator" attribute="1" defaultMemberUniqueName="[Dim Data Layer].[Aggregation Operator].[All]" allUniqueName="[Dim Data Layer].[Aggregation Operator].[All]" dimensionUniqueName="[Dim Data Layer]" displayFolder="" count="2" unbalanced="0" hidden="1"/>
    <cacheHierarchy uniqueName="[Dim Data Layer].[View Dim Is Forecast]" caption="View Dim Is Forecast" attribute="1" keyAttribute="1" defaultMemberUniqueName="[Dim Data Layer].[View Dim Is Forecast].[All]" allUniqueName="[Dim Data Layer].[View Dim Is Forecast].[All]" dimensionUniqueName="[Dim Data Layer]" displayFolder="" count="2" unbalanced="0" hidden="1"/>
    <cacheHierarchy uniqueName="[Dim Date].[Date]" caption="Date" attribute="1" time="1" defaultMemberUniqueName="[Dim Date].[Date].[All]" allUniqueName="[Dim Date].[Date].[All]" dimensionUniqueName="[Dim Date]" displayFolder="" count="2" unbalanced="0" hidden="1"/>
    <cacheHierarchy uniqueName="[Dim Date].[DateKey]" caption="DateKey" attribute="1" time="1" keyAttribute="1" defaultMemberUniqueName="[Dim Date].[DateKey].[All]" allUniqueName="[Dim Date].[DateKey].[All]" dimensionUniqueName="[Dim Date]" displayFolder="" count="2" memberValueDatatype="2" unbalanced="0" hidden="1"/>
    <cacheHierarchy uniqueName="[Dim Date].[Day Of Month]" caption="Day Of Month" attribute="1" time="1" defaultMemberUniqueName="[Dim Date].[Day Of Month].[All]" allUniqueName="[Dim Date].[Day Of Month].[All]" dimensionUniqueName="[Dim Date]" displayFolder="" count="2" unbalanced="0" hidden="1"/>
    <cacheHierarchy uniqueName="[Dim Date].[Day Of Week]" caption="Day Of Week" attribute="1" time="1" defaultMemberUniqueName="[Dim Date].[Day Of Week].[All]" allUniqueName="[Dim Date].[Day Of Week].[All]" dimensionUniqueName="[Dim Date]" displayFolder="" count="2" unbalanced="0" hidden="1"/>
    <cacheHierarchy uniqueName="[Dim Date].[Days]" caption="Days" time="1" defaultMemberUniqueName="[Dim Date].[Days].[All Days]" allUniqueName="[Dim Date].[Days].[All Days]" dimensionUniqueName="[Dim Date]" displayFolder="" count="4" unbalanced="0" hidden="1"/>
    <cacheHierarchy uniqueName="[Dim Date].[Month]" caption="Month" attribute="1" time="1" defaultMemberUniqueName="[Dim Date].[Month].[All]" allUniqueName="[Dim Date].[Month].[All]" dimensionUniqueName="[Dim Date]" displayFolder="" count="2" unbalanced="0" hidden="1"/>
    <cacheHierarchy uniqueName="[Dim Date].[Quarter]" caption="Quarter" attribute="1" time="1" defaultMemberUniqueName="[Dim Date].[Quarter].[All]" allUniqueName="[Dim Date].[Quarter].[All]" dimensionUniqueName="[Dim Date]" displayFolder="" count="2" unbalanced="0" hidden="1"/>
    <cacheHierarchy uniqueName="[Dim Date].[Week]" caption="Week" attribute="1" time="1" defaultMemberUniqueName="[Dim Date].[Week].[All]" allUniqueName="[Dim Date].[Week].[All]" dimensionUniqueName="[Dim Date]" displayFolder="" count="2" unbalanced="0" hidden="1"/>
    <cacheHierarchy uniqueName="[Dim Date].[Year]" caption="Year" attribute="1" time="1" defaultMemberUniqueName="[Dim Date].[Year].[All]" allUniqueName="[Dim Date].[Year].[All]" dimensionUniqueName="[Dim Date]" displayFolder="" count="2" unbalanced="0" hidden="1"/>
    <cacheHierarchy uniqueName="[Dim Fin Account].[Aggregator]" caption="Aggregator" attribute="1" defaultMemberUniqueName="[Dim Fin Account].[Aggregator].[All Accounts]" allUniqueName="[Dim Fin Account].[Aggregator].[All Accounts]" dimensionUniqueName="[Dim Fin Account]" displayFolder="" count="2" unbalanced="0" hidden="1"/>
    <cacheHierarchy uniqueName="[Dim Fin Account].[Description Local]" caption="Description Local" attribute="1" defaultMemberUniqueName="[Dim Fin Account].[Description Local].[All Accounts]" allUniqueName="[Dim Fin Account].[Description Local].[All Accounts]" dimensionUniqueName="[Dim Fin Account]" displayFolder="" count="2" unbalanced="0" hidden="1"/>
    <cacheHierarchy uniqueName="[Dim Fin Account].[Dim Fin Account]" caption="Dim Fin Account" attribute="1" keyAttribute="1" defaultMemberUniqueName="[Dim Fin Account].[Dim Fin Account].[All Accounts]" allUniqueName="[Dim Fin Account].[Dim Fin Account].[All Accounts]" dimensionUniqueName="[Dim Fin Account]" displayFolder="" count="2" unbalanced="0" hidden="1"/>
    <cacheHierarchy uniqueName="[Dim Fin Account].[Dim Fin Data Source]" caption="Dim Fin Data Source" attribute="1" defaultMemberUniqueName="[Dim Fin Account].[Dim Fin Data Source].[All Accounts]" allUniqueName="[Dim Fin Account].[Dim Fin Data Source].[All Accounts]" dimensionUniqueName="[Dim Fin Account]" displayFolder="" count="2" unbalanced="0" hidden="1"/>
    <cacheHierarchy uniqueName="[Dim Fin Account].[Dim Fin Data Source - Description]" caption="Dim Fin Data Source - Description" attribute="1" defaultMemberUniqueName="[Dim Fin Account].[Dim Fin Data Source - Description].[All Accounts]" allUniqueName="[Dim Fin Account].[Dim Fin Data Source - Description].[All Accounts]" dimensionUniqueName="[Dim Fin Account]" displayFolder="" count="2" unbalanced="0" hidden="1"/>
    <cacheHierarchy uniqueName="[Dim Fin Account].[Fin Data Source Id]" caption="Fin Data Source Id" attribute="1" defaultMemberUniqueName="[Dim Fin Account].[Fin Data Source Id].[All Accounts]" allUniqueName="[Dim Fin Account].[Fin Data Source Id].[All Accounts]" dimensionUniqueName="[Dim Fin Account]" displayFolder="" count="2" unbalanced="0" hidden="1"/>
    <cacheHierarchy uniqueName="[Dim Fin Account].[Full Description]" caption="Full Description" attribute="1" defaultMemberUniqueName="[Dim Fin Account].[Full Description].[All Accounts]" allUniqueName="[Dim Fin Account].[Full Description].[All Accounts]" dimensionUniqueName="[Dim Fin Account]" displayFolder="" count="2" unbalanced="0" hidden="1"/>
    <cacheHierarchy uniqueName="[Dim Fin Account].[Multiplier]" caption="Multiplier" attribute="1" defaultMemberUniqueName="[Dim Fin Account].[Multiplier].[All Accounts]" allUniqueName="[Dim Fin Account].[Multiplier].[All Accounts]" dimensionUniqueName="[Dim Fin Account]" displayFolder="" count="2" unbalanced="0" hidden="1"/>
    <cacheHierarchy uniqueName="[Dim Fin Account].[Normal Is Credit]" caption="Normal Is Credit" attribute="1" defaultMemberUniqueName="[Dim Fin Account].[Normal Is Credit].[All Accounts]" allUniqueName="[Dim Fin Account].[Normal Is Credit].[All Accounts]" dimensionUniqueName="[Dim Fin Account]" displayFolder="" count="2" unbalanced="0" hidden="1"/>
    <cacheHierarchy uniqueName="[Dim Fin Account].[Parent Fin Account Id]" caption="Parent Fin Account Id" attribute="1" defaultMemberUniqueName="[Dim Fin Account].[Parent Fin Account Id].[All Accounts]" allUniqueName="[Dim Fin Account].[Parent Fin Account Id].[All Accounts]" dimensionUniqueName="[Dim Fin Account]" displayFolder="" count="2" unbalanced="0" hidden="1"/>
    <cacheHierarchy uniqueName="[Dim Organisational Unit].[Age]" caption="Age" attribute="1" defaultMemberUniqueName="[Dim Organisational Unit].[Age].[All Units]" allUniqueName="[Dim Organisational Unit].[Age].[All Units]" dimensionUniqueName="[Dim Organisational Unit]" displayFolder="" count="2" unbalanced="0" hidden="1"/>
    <cacheHierarchy uniqueName="[Dim Organisational Unit].[Institution Name]" caption="Institution Name" attribute="1" defaultMemberUniqueName="[Dim Organisational Unit].[Institution Name].[All Units]" allUniqueName="[Dim Organisational Unit].[Institution Name].[All Units]" dimensionUniqueName="[Dim Organisational Unit]" displayFolder="" count="2" unbalanced="0" hidden="1"/>
    <cacheHierarchy uniqueName="[Dim Organisational Unit].[Location]" caption="Location" attribute="1" defaultMemberUniqueName="[Dim Organisational Unit].[Location].[All Units]" allUniqueName="[Dim Organisational Unit].[Location].[All Units]" dimensionUniqueName="[Dim Organisational Unit]" displayFolder="" count="2" unbalanced="0" hidden="1"/>
    <cacheHierarchy uniqueName="[Dim Organisational Unit].[Organisational Unit Key]" caption="Organisational Unit Key" attribute="1" keyAttribute="1" defaultMemberUniqueName="[Dim Organisational Unit].[Organisational Unit Key].[All Units]" allUniqueName="[Dim Organisational Unit].[Organisational Unit Key].[All Units]" dimensionUniqueName="[Dim Organisational Unit]" displayFolder="" count="2" unbalanced="0" hidden="1"/>
    <cacheHierarchy uniqueName="[Dim Organisational Unit].[Region Key]" caption="Region Key" attribute="1" defaultMemberUniqueName="[Dim Organisational Unit].[Region Key].[All Units]" allUniqueName="[Dim Organisational Unit].[Region Key].[All Units]" dimensionUniqueName="[Dim Organisational Unit]" displayFolder="" count="2" unbalanced="0" hidden="1"/>
    <cacheHierarchy uniqueName="[Dim Organisational Unit].[Size]" caption="Size" attribute="1" defaultMemberUniqueName="[Dim Organisational Unit].[Size].[All Units]" allUniqueName="[Dim Organisational Unit].[Size].[All Units]" dimensionUniqueName="[Dim Organisational Unit]" displayFolder="" count="2" unbalanced="0" hidden="1"/>
    <cacheHierarchy uniqueName="[Dim Organisational Unit].[Unit Name]" caption="Unit Name" attribute="1" defaultMemberUniqueName="[Dim Organisational Unit].[Unit Name].[All Units]" allUniqueName="[Dim Organisational Unit].[Unit Name].[All Units]" dimensionUniqueName="[Dim Organisational Unit]" displayFolder="" count="2" unbalanced="0" hidden="1"/>
    <cacheHierarchy uniqueName="[Dim Organisational Unit].[Unit Name Local]" caption="Unit Name Local" attribute="1" defaultMemberUniqueName="[Dim Organisational Unit].[Unit Name Local].[All Units]" allUniqueName="[Dim Organisational Unit].[Unit Name Local].[All Units]" dimensionUniqueName="[Dim Organisational Unit]" displayFolder="" count="2" unbalanced="0" hidden="1"/>
    <cacheHierarchy uniqueName="[Dim Region].[Parent Region Id]" caption="Parent Region Id" attribute="1" defaultMemberUniqueName="[Dim Region].[Parent Region Id].[All Regions]" allUniqueName="[Dim Region].[Parent Region Id].[All Regions]" dimensionUniqueName="[Dim Region]" displayFolder="" count="2" unbalanced="0" hidden="1"/>
    <cacheHierarchy uniqueName="[Dim Region].[Parent Region Name]" caption="Parent Region Name" attribute="1" defaultMemberUniqueName="[Dim Region].[Parent Region Name].[All Regions]" allUniqueName="[Dim Region].[Parent Region Name].[All Regions]" dimensionUniqueName="[Dim Region]" displayFolder="" count="2" unbalanced="0" hidden="1"/>
    <cacheHierarchy uniqueName="[Measures].[Balance in Original Currency]" caption="Balance in Original Currency" measure="1" displayFolder="Balances" measureGroup="Balances" count="0"/>
    <cacheHierarchy uniqueName="[Measures].[Balance in Local Currency]" caption="Balance in Local Currency" measure="1" displayFolder="Balances" measureGroup="Balances" count="0"/>
    <cacheHierarchy uniqueName="[Measures].[Balance in EUR]" caption="Balance in EUR" measure="1" displayFolder="Balances" measureGroup="Balances" count="0"/>
    <cacheHierarchy uniqueName="[Measures].[Balance in USD]" caption="Balance in USD" measure="1" displayFolder="Balances" measureGroup="Balances" count="0"/>
    <cacheHierarchy uniqueName="[Measures].[Debits in Original Currency]" caption="Debits in Original Currency" measure="1" displayFolder="Auxiliary Measures (Year-Month)\Debits" measureGroup="Balances" count="0"/>
    <cacheHierarchy uniqueName="[Measures].[Debits in Local Currency]" caption="Debits in Local Currency" measure="1" displayFolder="Auxiliary Measures (Year-Month)\Debits" measureGroup="Balances" count="0"/>
    <cacheHierarchy uniqueName="[Measures].[Debits in EUR]" caption="Debits in EUR" measure="1" displayFolder="Auxiliary Measures (Year-Month)\Debits" measureGroup="Balances" count="0"/>
    <cacheHierarchy uniqueName="[Measures].[Debits in USD]" caption="Debits in USD" measure="1" displayFolder="Auxiliary Measures (Year-Month)\Debits" measureGroup="Balances" count="0"/>
    <cacheHierarchy uniqueName="[Measures].[Credits in Original Currency]" caption="Credits in Original Currency" measure="1" displayFolder="Auxiliary Measures (Year-Month)\Credits" measureGroup="Balances" count="0"/>
    <cacheHierarchy uniqueName="[Measures].[Credits in Local Currency]" caption="Credits in Local Currency" measure="1" displayFolder="Auxiliary Measures (Year-Month)\Credits" measureGroup="Balances" count="0"/>
    <cacheHierarchy uniqueName="[Measures].[Credits in EUR]" caption="Credits in EUR" measure="1" displayFolder="Auxiliary Measures (Year-Month)\Credits" measureGroup="Balances" count="0"/>
    <cacheHierarchy uniqueName="[Measures].[Credits in USD]" caption="Credits in USD" measure="1" displayFolder="Auxiliary Measures (Year-Month)\Credits" measureGroup="Balances" count="0"/>
    <cacheHierarchy uniqueName="[Measures].[Non-null Balance in EUR]" caption="Non-null Balance in EUR" measure="1" displayFolder="Non-null Balances" count="0"/>
    <cacheHierarchy uniqueName="[Measures].[Non-null Balance in USD]" caption="Non-null Balance in USD" measure="1" displayFolder="Non-null Balances" count="0"/>
    <cacheHierarchy uniqueName="[Measures].[Non-null Balance in Local Currency]" caption="Non-null Balance in Local Currency" measure="1" displayFolder="Non-null Balances" count="0"/>
    <cacheHierarchy uniqueName="[Measures].[Non-null Balance in Original Currency]" caption="Non-null Balance in Original Currency" measure="1" displayFolder="Non-null Balances" count="0"/>
    <cacheHierarchy uniqueName="[Measures].[Avg in EUR]" caption="Avg in EUR" measure="1" displayFolder="Annualized Average Balances (Year-Month)" count="0"/>
    <cacheHierarchy uniqueName="[Measures].[Avg in USD]" caption="Avg in USD" measure="1" displayFolder="Annualized Average Balances (Year-Month)" count="0"/>
    <cacheHierarchy uniqueName="[Measures].[Avg in Local Currency]" caption="Avg in Local Currency" measure="1" displayFolder="Annualized Average Balances (Year-Month)" count="0"/>
    <cacheHierarchy uniqueName="[Measures].[Avg in Original Currency]" caption="Avg in Original Currency" measure="1" displayFolder="Annualized Average Balances (Year-Month)" count="0"/>
    <cacheHierarchy uniqueName="[Measures].[Change in EUR]" caption="Change in EUR" measure="1" displayFolder="Change in Balance (Year-Month)" count="0"/>
    <cacheHierarchy uniqueName="[Measures].[Change in USD]" caption="Change in USD" measure="1" displayFolder="Change in Balance (Year-Month)" count="0"/>
    <cacheHierarchy uniqueName="[Measures].[Change in Local Currency]" caption="Change in Local Currency" measure="1" displayFolder="Change in Balance (Year-Month)" count="0"/>
    <cacheHierarchy uniqueName="[Measures].[Change in Original Currency]" caption="Change in Original Currency" measure="1" displayFolder="Change in Balance (Year-Month)" count="0"/>
  </cacheHierarchies>
  <kpis count="0"/>
  <tupleCache>
    <entries count="1143">
      <n v="50000000" in="0">
        <tpls c="2">
          <tpl fld="8" item="0"/>
          <tpl fld="6" item="5"/>
        </tpls>
      </n>
      <n v="6500000" in="0">
        <tpls c="2">
          <tpl fld="8" item="0"/>
          <tpl fld="6" item="6"/>
        </tpls>
      </n>
      <n v="51367486.350000001" in="0">
        <tpls c="2">
          <tpl fld="8" item="0"/>
          <tpl fld="5" item="4"/>
        </tpls>
      </n>
      <n v="0" in="0">
        <tpls c="2">
          <tpl fld="8" item="1"/>
          <tpl fld="3" item="7"/>
        </tpls>
      </n>
      <n v="5.0640664994716644E-9" in="0">
        <tpls c="2">
          <tpl fld="8" item="1"/>
          <tpl fld="3" item="8"/>
        </tpls>
      </n>
      <n v="3944235.67" in="0">
        <tpls c="2">
          <tpl fld="8" item="2"/>
          <tpl hier="7" item="3"/>
        </tpls>
      </n>
      <n v="934867.37" in="0">
        <tpls c="2">
          <tpl fld="8" item="1"/>
          <tpl hier="7" item="3"/>
        </tpls>
      </n>
      <n v="98982.03" in="0">
        <tpls c="2">
          <tpl fld="8" item="3"/>
          <tpl fld="6" item="7"/>
        </tpls>
      </n>
      <n v="35392107.810000002" in="0">
        <tpls c="2">
          <tpl fld="8" item="0"/>
          <tpl fld="5" item="5"/>
        </tpls>
      </n>
      <n v="5119.88" in="0">
        <tpls c="2">
          <tpl fld="8" item="0"/>
          <tpl fld="6" item="9"/>
        </tpls>
      </n>
      <n v="105153.59" in="0">
        <tpls c="2">
          <tpl fld="8" item="0"/>
          <tpl fld="6" item="7"/>
        </tpls>
      </n>
      <n v="1898344" in="0">
        <tpls c="2">
          <tpl fld="8" item="2"/>
          <tpl hier="7" item="6"/>
        </tpls>
      </n>
      <m in="0">
        <tpls c="2">
          <tpl fld="8" item="3"/>
          <tpl fld="6" item="10"/>
        </tpls>
      </m>
      <n v="36750843.709999993" in="0">
        <tpls c="2">
          <tpl fld="8" item="3"/>
          <tpl fld="5" item="5"/>
        </tpls>
      </n>
      <n v="2616818.36" in="0">
        <tpls c="2">
          <tpl fld="8" item="3"/>
          <tpl fld="4" item="2"/>
        </tpls>
      </n>
      <n v="1215.55" in="0">
        <tpls c="2">
          <tpl fld="8" item="2"/>
          <tpl fld="6" item="8"/>
        </tpls>
      </n>
      <n v="3825.14" in="0">
        <tpls c="2">
          <tpl fld="8" item="0"/>
          <tpl fld="6" item="10"/>
        </tpls>
      </n>
      <n v="50000000" in="0">
        <tpls c="2">
          <tpl fld="8" item="3"/>
          <tpl fld="6" item="5"/>
        </tpls>
      </n>
      <n v="61861223.129999995" in="0">
        <tpls c="2">
          <tpl fld="8" item="1"/>
          <tpl hier="7" item="1"/>
        </tpls>
      </n>
      <n v="34573001.619999997" in="0">
        <tpls c="2">
          <tpl fld="8" item="3"/>
          <tpl fld="6" item="11"/>
        </tpls>
      </n>
      <n v="0" in="0">
        <tpls c="2">
          <tpl fld="8" item="1"/>
          <tpl fld="2" item="1"/>
        </tpls>
      </n>
      <m in="0">
        <tpls c="2">
          <tpl fld="8" item="3"/>
          <tpl fld="6" item="6"/>
        </tpls>
      </m>
      <n v="2096233.0999999999" in="0">
        <tpls c="2">
          <tpl fld="8" item="1"/>
          <tpl fld="3" item="5"/>
        </tpls>
      </n>
      <n v="1691277.27" in="0">
        <tpls c="2">
          <tpl fld="8" item="1"/>
          <tpl fld="2" item="2"/>
        </tpls>
      </n>
      <n v="1000000" in="0">
        <tpls c="2">
          <tpl fld="8" item="0"/>
          <tpl fld="6" item="12"/>
        </tpls>
      </n>
      <n v="0" in="0">
        <tpls c="2">
          <tpl fld="8" item="2"/>
          <tpl fld="5" item="8"/>
        </tpls>
      </n>
      <m in="0">
        <tpls c="2">
          <tpl fld="8" item="3"/>
          <tpl fld="6" item="13"/>
        </tpls>
      </m>
      <m in="0">
        <tpls c="2">
          <tpl fld="8" item="3"/>
          <tpl fld="6" item="14"/>
        </tpls>
      </m>
      <n v="852619.84" in="0">
        <tpls c="2">
          <tpl fld="8" item="0"/>
          <tpl fld="3" item="17"/>
        </tpls>
      </n>
      <n v="1367486.35" in="0">
        <tpls c="2">
          <tpl fld="8" item="0"/>
          <tpl fld="6" item="15"/>
        </tpls>
      </n>
      <n v="65294.559999999998" in="0">
        <tpls c="2">
          <tpl fld="8" item="2"/>
          <tpl fld="5" item="10"/>
        </tpls>
      </n>
      <n v="2712234.4499999997" in="0">
        <tpls c="2">
          <tpl fld="8" item="4"/>
          <tpl fld="3" item="5"/>
        </tpls>
      </n>
      <n v="3083421.43" in="0">
        <tpls c="2">
          <tpl fld="8" item="4"/>
          <tpl fld="2" item="2"/>
        </tpls>
      </n>
      <n v="3161617.6300000004" in="0">
        <tpls c="2">
          <tpl fld="8" item="1"/>
          <tpl hier="7" item="8"/>
        </tpls>
      </n>
      <n v="53801.73" in="0">
        <tpls c="2">
          <tpl fld="8" item="4"/>
          <tpl fld="5" item="8"/>
        </tpls>
      </n>
      <n v="57470.81" in="0">
        <tpls c="2">
          <tpl fld="8" item="1"/>
          <tpl hier="7" item="9"/>
        </tpls>
      </n>
      <n v="72474.740000000005" in="0">
        <tpls c="2">
          <tpl fld="8" item="2"/>
          <tpl hier="7" item="9"/>
        </tpls>
      </n>
      <n v="1873971.29" in="0">
        <tpls c="2">
          <tpl fld="8" item="1"/>
          <tpl fld="3" item="13"/>
        </tpls>
      </n>
      <n v="68685.119999999995" in="0">
        <tpls c="2">
          <tpl fld="8" item="2"/>
          <tpl hier="7" item="4"/>
        </tpls>
      </n>
      <n v="150000" in="0">
        <tpls c="2">
          <tpl fld="8" item="0"/>
          <tpl fld="6" item="14"/>
        </tpls>
      </n>
      <m in="0">
        <tpls c="2">
          <tpl fld="8" item="3"/>
          <tpl fld="6" item="12"/>
        </tpls>
      </m>
      <n v="6187365.2300000014" in="0">
        <tpls c="2">
          <tpl fld="8" item="0"/>
          <tpl fld="4" item="3"/>
        </tpls>
      </n>
      <n v="2746908.5500000003" in="0">
        <tpls c="2">
          <tpl fld="8" item="5"/>
          <tpl fld="4" item="2"/>
        </tpls>
      </n>
      <n v="5088383.620000001" in="0">
        <tpls c="2">
          <tpl fld="8" item="0"/>
          <tpl fld="3" item="21"/>
        </tpls>
      </n>
      <n v="4435470.04" in="0">
        <tpls c="2">
          <tpl fld="8" item="1"/>
          <tpl fld="5" item="6"/>
        </tpls>
      </n>
      <n v="980000" in="0">
        <tpls c="2">
          <tpl fld="8" item="0"/>
          <tpl fld="6" item="16"/>
        </tpls>
      </n>
      <n v="5448611.9100000001" in="0">
        <tpls c="2">
          <tpl fld="8" item="2"/>
          <tpl fld="3" item="21"/>
        </tpls>
      </n>
      <n v="3657649.96" in="0">
        <tpls c="2">
          <tpl fld="8" item="2"/>
          <tpl fld="5" item="11"/>
        </tpls>
      </n>
      <n v="6296834.5899999989" in="0">
        <tpls c="2">
          <tpl fld="8" item="1"/>
          <tpl fld="3" item="21"/>
        </tpls>
      </n>
      <n v="3356694.2600000002" in="0">
        <tpls c="2">
          <tpl fld="8" item="1"/>
          <tpl fld="5" item="11"/>
        </tpls>
      </n>
      <m in="0">
        <tpls c="2">
          <tpl fld="8" item="3"/>
          <tpl fld="6" item="9"/>
        </tpls>
      </m>
      <n v="60199.38" in="0">
        <tpls c="2">
          <tpl fld="8" item="0"/>
          <tpl fld="6" item="8"/>
        </tpls>
      </n>
      <n v="833493.63" in="0">
        <tpls c="2">
          <tpl fld="8" item="4"/>
          <tpl fld="5" item="9"/>
        </tpls>
      </n>
      <n v="1113682.5" in="0">
        <tpls c="2">
          <tpl fld="8" item="2"/>
          <tpl fld="3" item="5"/>
        </tpls>
      </n>
      <n v="975056.26000000013" in="0">
        <tpls c="2">
          <tpl fld="8" item="2"/>
          <tpl fld="2" item="2"/>
        </tpls>
      </n>
      <n v="51160273.979999997" in="0">
        <tpls c="2">
          <tpl fld="8" item="3"/>
          <tpl fld="5" item="4"/>
        </tpls>
      </n>
      <n v="167751.32" in="0">
        <tpls c="2">
          <tpl fld="8" item="1"/>
          <tpl fld="2" item="3"/>
        </tpls>
      </n>
      <n v="35286954.219999999" in="0">
        <tpls c="2">
          <tpl fld="8" item="0"/>
          <tpl fld="6" item="11"/>
        </tpls>
      </n>
      <n v="3680906.87" in="0">
        <tpls c="2">
          <tpl fld="8" item="4"/>
          <tpl fld="5" item="6"/>
        </tpls>
      </n>
      <n v="2168525.31" in="0">
        <tpls c="2">
          <tpl fld="8" item="2"/>
          <tpl fld="3" item="13"/>
        </tpls>
      </n>
      <n v="1435393.5300000003" in="0">
        <tpls c="2">
          <tpl fld="8" item="4"/>
          <tpl fld="3" item="18"/>
        </tpls>
      </n>
      <n v="0" in="0">
        <tpls c="2">
          <tpl fld="8" item="2"/>
          <tpl fld="3" item="7"/>
        </tpls>
      </n>
      <n v="8.8475644588470459E-9" in="0">
        <tpls c="2">
          <tpl fld="8" item="2"/>
          <tpl fld="3" item="8"/>
        </tpls>
      </n>
      <n v="6337093.3400000008" in="0">
        <tpls c="2">
          <tpl fld="8" item="1"/>
          <tpl fld="3" item="11"/>
        </tpls>
      </n>
      <n v="20687.89" in="0">
        <tpls c="2">
          <tpl fld="8" item="4"/>
          <tpl fld="3" item="20"/>
        </tpls>
      </n>
      <n v="29895552.550000001" in="0">
        <tpls c="2">
          <tpl fld="8" item="2"/>
          <tpl hier="7" item="10"/>
        </tpls>
      </n>
      <n v="11970.61" in="0">
        <tpls c="2">
          <tpl fld="8" item="0"/>
          <tpl fld="6" item="13"/>
        </tpls>
      </n>
      <n v="1160273.98" in="0">
        <tpls c="2">
          <tpl fld="8" item="3"/>
          <tpl fld="6" item="15"/>
        </tpls>
      </n>
      <n v="4688191.1400000006" in="0">
        <tpls c="2">
          <tpl fld="8" item="0"/>
          <tpl fld="4" item="2"/>
        </tpls>
      </n>
      <n v="104616423.45000003" in="0">
        <tpls c="2">
          <tpl fld="8" item="1"/>
          <tpl fld="3" item="12"/>
        </tpls>
      </n>
      <n v="7081385.1299999999" in="0">
        <tpls c="2">
          <tpl fld="8" item="4"/>
          <tpl fld="3" item="11"/>
        </tpls>
      </n>
      <n v="54242322.719999991" in="0">
        <tpls c="2">
          <tpl fld="8" item="2"/>
          <tpl hier="7" item="1"/>
        </tpls>
      </n>
      <n v="0" in="0">
        <tpls c="2">
          <tpl fld="8" item="2"/>
          <tpl fld="3" item="20"/>
        </tpls>
      </n>
      <n v="25928283.149999999" in="0">
        <tpls c="2">
          <tpl fld="8" item="1"/>
          <tpl hier="7" item="10"/>
        </tpls>
      </n>
      <n v="5834239.9099999992" in="0">
        <tpls c="2">
          <tpl fld="8" item="2"/>
          <tpl fld="3" item="11"/>
        </tpls>
      </n>
      <n v="93179.88" in="0">
        <tpls c="2">
          <tpl fld="8" item="1"/>
          <tpl fld="2" item="4"/>
        </tpls>
      </n>
      <n v="1513039.79" in="0">
        <tpls c="2">
          <tpl fld="8" item="1"/>
          <tpl fld="3" item="18"/>
        </tpls>
      </n>
      <n v="695917.22" in="0">
        <tpls c="2">
          <tpl fld="8" item="3"/>
          <tpl fld="3" item="17"/>
        </tpls>
      </n>
      <n v="562299.96" in="0">
        <tpls c="2">
          <tpl fld="8" item="4"/>
          <tpl hier="7" item="7"/>
        </tpls>
      </n>
      <n v="896547.81" in="0">
        <tpls c="2">
          <tpl fld="8" item="1"/>
          <tpl hier="7" item="7"/>
        </tpls>
      </n>
      <n v="713083.12" in="0">
        <tpls c="2">
          <tpl fld="8" item="2"/>
          <tpl hier="7" item="7"/>
        </tpls>
      </n>
      <n v="76953.59" in="0">
        <tpls c="2">
          <tpl fld="8" item="2"/>
          <tpl fld="2" item="3"/>
        </tpls>
      </n>
      <n v="467944.88" in="0">
        <tpls c="2">
          <tpl fld="8" item="4"/>
          <tpl fld="2" item="3"/>
        </tpls>
      </n>
      <n v="55000000" in="0">
        <tpls c="2">
          <tpl fld="8" item="1"/>
          <tpl fld="3" item="19"/>
        </tpls>
      </n>
      <n v="65000000" in="0">
        <tpls c="2">
          <tpl fld="8" item="2"/>
          <tpl fld="3" item="19"/>
        </tpls>
      </n>
      <n v="437300.08999999997" in="0">
        <tpls c="2">
          <tpl fld="8" item="4"/>
          <tpl fld="5" item="7"/>
        </tpls>
      </n>
      <n v="1277577.4000000001" in="0">
        <tpls c="2">
          <tpl fld="8" item="1"/>
          <tpl fld="5" item="7"/>
        </tpls>
      </n>
      <n v="210328.77" in="0">
        <tpls c="2">
          <tpl fld="8" item="2"/>
          <tpl fld="2" item="4"/>
        </tpls>
      </n>
      <n v="5677.47" in="0">
        <tpls c="2">
          <tpl fld="8" item="1"/>
          <tpl fld="5" item="12"/>
        </tpls>
      </n>
      <n v="21910.33" in="0">
        <tpls c="2">
          <tpl fld="8" item="2"/>
          <tpl fld="5" item="12"/>
        </tpls>
      </n>
      <n v="6792.08" in="0">
        <tpls c="2">
          <tpl fld="8" item="4"/>
          <tpl fld="5" item="12"/>
        </tpls>
      </n>
      <n v="7847356.9600000009" in="0">
        <tpls c="2">
          <tpl fld="8" item="1"/>
          <tpl fld="3" item="22"/>
        </tpls>
      </n>
      <n v="7299736.6900000004" in="0">
        <tpls c="2">
          <tpl fld="8" item="2"/>
          <tpl fld="3" item="22"/>
        </tpls>
      </n>
      <n v="6712850.7300000004" in="0">
        <tpls c="2">
          <tpl fld="8" item="4"/>
          <tpl fld="3" item="22"/>
        </tpls>
      </n>
      <n v="4204947.51" in="0">
        <tpls c="2">
          <tpl fld="8" item="2"/>
          <tpl hier="7" item="2"/>
        </tpls>
      </n>
      <n v="1721927.56" in="0">
        <tpls c="2">
          <tpl fld="8" item="1"/>
          <tpl hier="7" item="2"/>
        </tpls>
      </n>
      <n v="257450.37" in="0">
        <tpls c="2">
          <tpl fld="8" item="4"/>
          <tpl hier="7" item="2"/>
        </tpls>
      </n>
      <n v="12053673.609999996" in="0">
        <tpls c="2">
          <tpl fld="8" item="2"/>
          <tpl fld="5" item="13"/>
        </tpls>
      </n>
      <n v="3899499.1499999994" in="0">
        <tpls c="2">
          <tpl fld="8" item="2"/>
          <tpl fld="5" item="6"/>
        </tpls>
      </n>
      <n v="0" in="0">
        <tpls c="2">
          <tpl fld="8" item="2"/>
          <tpl fld="2" item="1"/>
        </tpls>
      </n>
      <n v="2111865.6799999997" in="0">
        <tpls c="2">
          <tpl fld="8" item="1"/>
          <tpl hier="7" item="6"/>
        </tpls>
      </n>
      <n v="2445857.5999999996" in="0">
        <tpls c="2">
          <tpl fld="8" item="4"/>
          <tpl hier="7" item="12"/>
        </tpls>
      </n>
      <n v="351321.89" in="0">
        <tpls c="2">
          <tpl fld="8" item="4"/>
          <tpl hier="7" item="4"/>
        </tpls>
      </n>
      <n v="2533603.79" in="0">
        <tpls c="2">
          <tpl fld="8" item="0"/>
          <tpl fld="3" item="5"/>
        </tpls>
      </n>
      <n v="1454468.99" in="0">
        <tpls c="2">
          <tpl fld="8" item="0"/>
          <tpl fld="2" item="2"/>
        </tpls>
      </n>
      <n v="800949.52" in="0">
        <tpls c="2">
          <tpl fld="8" item="1"/>
          <tpl fld="6" item="8"/>
        </tpls>
      </n>
      <n v="36748436.080000006" in="0">
        <tpls c="2">
          <tpl fld="8" item="2"/>
          <tpl fld="5" item="5"/>
        </tpls>
      </n>
      <n v="407899757.58000004" in="0">
        <tpls c="2">
          <tpl fld="8" item="1"/>
          <tpl fld="3" item="14"/>
        </tpls>
      </n>
      <n v="3112570.7" in="0">
        <tpls c="2">
          <tpl fld="8" item="4"/>
          <tpl hier="7" item="8"/>
        </tpls>
      </n>
      <n v="27424869.260000005" in="0">
        <tpls c="2">
          <tpl fld="8" item="4"/>
          <tpl hier="7" item="10"/>
        </tpls>
      </n>
      <n v="1776044.84" in="0">
        <tpls c="2">
          <tpl fld="8" item="1"/>
          <tpl fld="5" item="9"/>
        </tpls>
      </n>
      <n v="2030372.65" in="0">
        <tpls c="2">
          <tpl fld="8" item="2"/>
          <tpl hier="7" item="12"/>
        </tpls>
      </n>
      <n v="184.8" in="0">
        <tpls c="2">
          <tpl fld="8" item="1"/>
          <tpl fld="5" item="10"/>
        </tpls>
      </n>
      <n v="3574941.36" in="0">
        <tpls c="2">
          <tpl fld="8" item="0"/>
          <tpl fld="5" item="11"/>
        </tpls>
      </n>
      <n v="825449.52" in="0">
        <tpls c="2">
          <tpl fld="8" item="3"/>
          <tpl fld="6" item="8"/>
        </tpls>
      </n>
      <n v="8706285.0200000014" in="0">
        <tpls c="2">
          <tpl fld="8" item="2"/>
          <tpl hier="7" item="5"/>
        </tpls>
      </n>
      <n v="1562870.27" in="0">
        <tpls c="2">
          <tpl fld="8" item="2"/>
          <tpl fld="3" item="18"/>
        </tpls>
      </n>
      <n v="98794839.769999996" in="0">
        <tpls c="2">
          <tpl fld="8" item="2"/>
          <tpl fld="3" item="23"/>
        </tpls>
      </n>
      <n v="50467123.289999999" in="0">
        <tpls c="2">
          <tpl fld="8" item="1"/>
          <tpl fld="3" item="15"/>
        </tpls>
      </n>
      <n v="0" in="0">
        <tpls c="2">
          <tpl fld="8" item="1"/>
          <tpl fld="3" item="16"/>
        </tpls>
      </n>
      <n v="238795.93" in="0">
        <tpls c="2">
          <tpl fld="8" item="1"/>
          <tpl hier="7" item="4"/>
        </tpls>
      </n>
      <n v="10195524.709999995" in="0">
        <tpls c="2">
          <tpl fld="8" item="1"/>
          <tpl fld="2" item="0"/>
        </tpls>
      </n>
      <n v="36581876.539999999" in="0">
        <tpls c="2">
          <tpl fld="8" item="1"/>
          <tpl fld="5" item="5"/>
        </tpls>
      </n>
      <n v="7856602.4399999995" in="0">
        <tpls c="2">
          <tpl fld="8" item="1"/>
          <tpl fld="5" item="13"/>
        </tpls>
      </n>
      <n v="0" in="0">
        <tpls c="2">
          <tpl fld="8" item="1"/>
          <tpl fld="3" item="20"/>
        </tpls>
      </n>
      <n v="85850780.809999987" in="0">
        <tpls c="2">
          <tpl fld="8" item="2"/>
          <tpl fld="3" item="12"/>
        </tpls>
      </n>
      <n v="445682897.34999985" in="0">
        <tpls c="2">
          <tpl fld="8" item="2"/>
          <tpl fld="3" item="9"/>
        </tpls>
      </n>
      <n v="7385479.169999999" in="0">
        <tpls c="2">
          <tpl fld="8" item="4"/>
          <tpl fld="5" item="13"/>
        </tpls>
      </n>
      <n v="2475434.2800000003" in="0">
        <tpls c="2">
          <tpl fld="8" item="2"/>
          <tpl hier="7" item="8"/>
        </tpls>
      </n>
      <n v="682379.30999999994" in="0">
        <tpls c="2">
          <tpl fld="8" item="2"/>
          <tpl fld="5" item="7"/>
        </tpls>
      </n>
      <n v="2509516.35" in="0">
        <tpls c="2">
          <tpl fld="8" item="3"/>
          <tpl hier="7" item="2"/>
        </tpls>
      </n>
      <n v="481401468.00999987" in="0">
        <tpls c="2">
          <tpl fld="8" item="2"/>
          <tpl fld="3" item="14"/>
        </tpls>
      </n>
      <n v="3092351.9899999998" in="0">
        <tpls c="2">
          <tpl fld="8" item="2"/>
          <tpl fld="5" item="9"/>
        </tpls>
      </n>
      <n v="11393964" in="0">
        <tpls c="2">
          <tpl fld="8" item="2"/>
          <tpl fld="2" item="0"/>
        </tpls>
      </n>
      <n v="0" in="0">
        <tpls c="2">
          <tpl fld="8" item="1"/>
          <tpl fld="5" item="8"/>
        </tpls>
      </n>
      <n v="3696736.22" in="0">
        <tpls c="2">
          <tpl fld="8" item="1"/>
          <tpl fld="3" item="10"/>
        </tpls>
      </n>
      <n v="2066779.2699999998" in="0">
        <tpls c="2">
          <tpl fld="8" item="3"/>
          <tpl hier="7" item="14"/>
        </tpls>
      </n>
      <n v="73098041.260000005" in="0">
        <tpls c="2">
          <tpl fld="8" item="2"/>
          <tpl fld="3" item="15"/>
        </tpls>
      </n>
      <n v="43079305.350000001" in="0">
        <tpls c="2">
          <tpl fld="8" item="1"/>
          <tpl fld="3" item="23"/>
        </tpls>
      </n>
      <n v="1855818.97" in="0">
        <tpls c="2">
          <tpl fld="8" item="1"/>
          <tpl hier="7" item="12"/>
        </tpls>
      </n>
      <n v="0" in="0">
        <tpls c="2">
          <tpl fld="8" item="2"/>
          <tpl fld="3" item="10"/>
        </tpls>
      </n>
      <n v="367396627.20999992" in="0">
        <tpls c="2">
          <tpl fld="8" item="1"/>
          <tpl fld="3" item="9"/>
        </tpls>
      </n>
      <n v="7833810.2599999988" in="0">
        <tpls c="2">
          <tpl fld="8" item="1"/>
          <tpl hier="7" item="5"/>
        </tpls>
      </n>
      <n v="0" in="0">
        <tpls c="2">
          <tpl fld="8" item="2"/>
          <tpl fld="3" item="16"/>
        </tpls>
      </n>
      <n v="104254.49" in="0">
        <tpls c="2">
          <tpl fld="8" item="4"/>
          <tpl fld="2" item="4"/>
        </tpls>
      </n>
      <n v="2826.54" in="0">
        <tpls c="2">
          <tpl fld="8" item="3"/>
          <tpl fld="5" item="10"/>
        </tpls>
      </n>
      <n v="3320065.9000000004" in="0">
        <tpls c="2">
          <tpl fld="8" item="3"/>
          <tpl fld="5" item="11"/>
        </tpls>
      </n>
      <n v="2178778" in="0">
        <tpls c="2">
          <tpl fld="8" item="0"/>
          <tpl fld="5" item="14"/>
        </tpls>
      </n>
      <n v="3396511.4" in="0">
        <tpls c="2">
          <tpl fld="8" item="0"/>
          <tpl hier="7" item="14"/>
        </tpls>
      </n>
      <n v="570835.49" in="0">
        <tpls c="2">
          <tpl fld="8" item="3"/>
          <tpl hier="7" item="13"/>
        </tpls>
      </n>
      <n v="58000" in="0">
        <tpls c="2">
          <tpl fld="8" item="3"/>
          <tpl fld="5" item="14"/>
        </tpls>
      </n>
      <n v="946822.29999999993" in="0">
        <tpls c="2">
          <tpl fld="8" item="0"/>
          <tpl fld="3" item="0"/>
        </tpls>
      </n>
      <n v="95406.42" in="0">
        <tpls c="2">
          <tpl fld="8" item="0"/>
          <tpl fld="5" item="10"/>
        </tpls>
      </n>
      <n v="5731621.7699999996" in="0">
        <tpls c="2">
          <tpl fld="8" item="3"/>
          <tpl fld="3" item="21"/>
        </tpls>
      </n>
      <n v="465951.29000000004" in="0">
        <tpls c="2">
          <tpl fld="8" item="0"/>
          <tpl hier="7" item="13"/>
        </tpls>
      </n>
      <n v="521285025.31999999" in="0">
        <tpls c="2">
          <tpl fld="8" item="1"/>
          <tpl fld="1" item="0"/>
        </tpls>
      </n>
      <n v="691595949.51999998" in="0">
        <tpls c="2">
          <tpl fld="8" item="2"/>
          <tpl fld="1" item="1"/>
        </tpls>
      </n>
      <n v="35231061.75999999" in="0">
        <tpls c="2">
          <tpl fld="8" item="1"/>
          <tpl fld="1" item="2"/>
        </tpls>
      </n>
      <n v="16820668.899999999" in="0">
        <tpls c="2">
          <tpl fld="8" item="1"/>
          <tpl fld="1" item="3"/>
        </tpls>
      </n>
      <n v="17649698.559999999" in="0">
        <tpls c="2">
          <tpl fld="8" item="1"/>
          <tpl fld="1" item="4"/>
        </tpls>
      </n>
      <n v="583618392.16000009" in="0">
        <tpls c="2">
          <tpl fld="8" item="1"/>
          <tpl fld="1" item="1"/>
        </tpls>
      </n>
      <n v="2863897.8499999992" in="0">
        <tpls c="2">
          <tpl fld="8" item="2"/>
          <tpl hier="7" item="0"/>
        </tpls>
      </n>
      <n v="617855277.13" in="0">
        <tpls c="2">
          <tpl fld="8" item="2"/>
          <tpl fld="1" item="0"/>
        </tpls>
      </n>
      <n v="38463807.149999991" in="0">
        <tpls c="2">
          <tpl fld="8" item="2"/>
          <tpl fld="1" item="2"/>
        </tpls>
      </n>
      <n v="21854275.080000002" in="0">
        <tpls c="2">
          <tpl fld="8" item="2"/>
          <tpl fld="1" item="3"/>
        </tpls>
      </n>
      <n v="15959185.489999998" in="0">
        <tpls c="2">
          <tpl fld="8" item="2"/>
          <tpl fld="1" item="4"/>
        </tpls>
      </n>
      <n v="3174478.2800000021" in="0">
        <tpls c="2">
          <tpl fld="8" item="1"/>
          <tpl hier="7" item="0"/>
        </tpls>
      </n>
      <n v="12856204.510000002" in="0">
        <tpls c="2">
          <tpl fld="8" item="3"/>
          <tpl fld="6" item="17"/>
        </tpls>
      </n>
      <n v="15713839.32" in="0">
        <tpls c="2">
          <tpl fld="8" item="0"/>
          <tpl fld="6" item="17"/>
        </tpls>
      </n>
      <n v="0" in="0">
        <tpls c="2">
          <tpl fld="8" item="0"/>
          <tpl fld="6" item="18"/>
        </tpls>
      </n>
      <n v="7752587.6200000001" in="0">
        <tpls c="2">
          <tpl fld="8" item="0"/>
          <tpl fld="6" item="19"/>
        </tpls>
      </n>
      <n v="0" in="0">
        <tpls c="2">
          <tpl fld="8" item="0"/>
          <tpl fld="6" item="20"/>
        </tpls>
      </n>
      <n v="0" in="0">
        <tpls c="2">
          <tpl fld="8" item="0"/>
          <tpl fld="6" item="21"/>
        </tpls>
      </n>
      <n v="0" in="0">
        <tpls c="2">
          <tpl fld="8" item="0"/>
          <tpl fld="6" item="22"/>
        </tpls>
      </n>
      <n v="109826.33" in="0">
        <tpls c="2">
          <tpl fld="8" item="0"/>
          <tpl fld="6" item="23"/>
        </tpls>
      </n>
      <n v="2308977.38" in="0">
        <tpls c="2">
          <tpl fld="8" item="3"/>
          <tpl fld="6" item="19"/>
        </tpls>
      </n>
      <n v="0" in="0">
        <tpls c="2">
          <tpl fld="8" item="0"/>
          <tpl fld="6" item="24"/>
        </tpls>
      </n>
      <n v="74639160.849999994" in="0">
        <tpls c="2">
          <tpl fld="8" item="3"/>
          <tpl fld="6" item="25"/>
        </tpls>
      </n>
      <n v="0" in="0">
        <tpls c="2">
          <tpl fld="8" item="0"/>
          <tpl fld="6" item="26"/>
        </tpls>
      </n>
      <n v="102590980.20999999" in="0">
        <tpls c="2">
          <tpl fld="8" item="0"/>
          <tpl fld="6" item="25"/>
        </tpls>
      </n>
      <n v="1349271.19" in="0">
        <tpls c="2">
          <tpl fld="8" item="0"/>
          <tpl fld="6" item="27"/>
        </tpls>
      </n>
      <n v="47561636.620000005" in="0">
        <tpls c="2">
          <tpl fld="8" item="0"/>
          <tpl fld="6" item="28"/>
        </tpls>
      </n>
      <n v="13410.02" in="0">
        <tpls c="2">
          <tpl fld="8" item="3"/>
          <tpl fld="6" item="23"/>
        </tpls>
      </n>
      <n v="3563.06" in="0">
        <tpls c="2">
          <tpl fld="8" item="0"/>
          <tpl fld="6" item="29"/>
        </tpls>
      </n>
      <n v="11516219.629999999" in="0">
        <tpls c="2">
          <tpl fld="8" item="3"/>
          <tpl fld="6" item="30"/>
        </tpls>
      </n>
      <m in="0">
        <tpls c="2">
          <tpl fld="8" item="0"/>
          <tpl fld="6" item="31"/>
        </tpls>
      </m>
      <n v="848193.32" in="0">
        <tpls c="2">
          <tpl fld="8" item="3"/>
          <tpl fld="3" item="0"/>
        </tpls>
      </n>
      <n v="8406937.9100000001" in="0">
        <tpls c="2">
          <tpl fld="8" item="0"/>
          <tpl fld="6" item="32"/>
        </tpls>
      </n>
      <n v="0" in="0">
        <tpls c="2">
          <tpl fld="8" item="0"/>
          <tpl fld="6" item="33"/>
        </tpls>
      </n>
      <n v="73090325.810000002" in="0">
        <tpls c="2">
          <tpl fld="8" item="2"/>
          <tpl fld="1" item="5"/>
        </tpls>
      </n>
      <n v="0" in="0">
        <tpls c="2">
          <tpl fld="8" item="0"/>
          <tpl fld="6" item="34"/>
        </tpls>
      </n>
      <n v="0" in="0">
        <tpls c="2">
          <tpl fld="8" item="0"/>
          <tpl fld="6" item="35"/>
        </tpls>
      </n>
      <n v="5456518.3399999999" in="0">
        <tpls c="2">
          <tpl fld="8" item="0"/>
          <tpl fld="6" item="36"/>
        </tpls>
      </n>
      <n v="18653218.350000001" in="0">
        <tpls c="2">
          <tpl fld="8" item="0"/>
          <tpl fld="6" item="30"/>
        </tpls>
      </n>
      <n v="3019451.77" in="0">
        <tpls c="2">
          <tpl fld="8" item="0"/>
          <tpl fld="6" item="37"/>
        </tpls>
      </n>
      <n v="61572672.540000007" in="0">
        <tpls c="2">
          <tpl fld="8" item="1"/>
          <tpl fld="1" item="5"/>
        </tpls>
      </n>
      <n v="0" in="0">
        <tpls c="2">
          <tpl fld="8" item="3"/>
          <tpl fld="6" item="38"/>
        </tpls>
      </n>
      <n v="0" in="0">
        <tpls c="2">
          <tpl fld="8" item="3"/>
          <tpl fld="6" item="39"/>
        </tpls>
      </n>
      <n v="4713139.58" in="0">
        <tpls c="2">
          <tpl fld="8" item="0"/>
          <tpl hier="7" item="15"/>
        </tpls>
      </n>
      <n v="65000000" in="0">
        <tpls c="2">
          <tpl fld="8" item="6"/>
          <tpl fld="6" item="40"/>
        </tpls>
      </n>
      <n v="65000000" in="0">
        <tpls c="2">
          <tpl fld="8" item="2"/>
          <tpl fld="6" item="40"/>
        </tpls>
      </n>
      <n v="2719835.46" in="0">
        <tpls c="2">
          <tpl fld="8" item="3"/>
          <tpl hier="7" item="15"/>
        </tpls>
      </n>
      <n v="0" in="0">
        <tpls c="2">
          <tpl fld="8" item="0"/>
          <tpl fld="6" item="38"/>
        </tpls>
      </n>
      <n v="65000000" in="0">
        <tpls c="2">
          <tpl fld="8" item="0"/>
          <tpl fld="6" item="40"/>
        </tpls>
      </n>
      <n v="55000000" in="0">
        <tpls c="2">
          <tpl fld="8" item="7"/>
          <tpl fld="6" item="40"/>
        </tpls>
      </n>
      <n v="0" in="0">
        <tpls c="2">
          <tpl fld="8" item="0"/>
          <tpl fld="6" item="39"/>
        </tpls>
      </n>
      <n v="65000000" in="0">
        <tpls c="2">
          <tpl fld="8" item="8"/>
          <tpl fld="6" item="40"/>
        </tpls>
      </n>
      <n v="65000000" in="0">
        <tpls c="2">
          <tpl fld="8" item="9"/>
          <tpl fld="6" item="40"/>
        </tpls>
      </n>
      <n v="55000000" in="0">
        <tpls c="2">
          <tpl fld="8" item="10"/>
          <tpl fld="6" item="40"/>
        </tpls>
      </n>
      <n v="0" in="0">
        <tpls c="2">
          <tpl fld="8" item="3"/>
          <tpl fld="6" item="37"/>
        </tpls>
      </n>
      <n v="65000000" in="0">
        <tpls c="2">
          <tpl fld="8" item="11"/>
          <tpl fld="6" item="40"/>
        </tpls>
      </n>
      <n v="65000000" in="0">
        <tpls c="2">
          <tpl fld="8" item="12"/>
          <tpl fld="6" item="40"/>
        </tpls>
      </n>
      <n v="65000000" in="0">
        <tpls c="2">
          <tpl fld="8" item="13"/>
          <tpl fld="6" item="40"/>
        </tpls>
      </n>
      <n v="55000000" in="0">
        <tpls c="2">
          <tpl fld="8" item="14"/>
          <tpl fld="6" item="40"/>
        </tpls>
      </n>
      <n v="0" in="0">
        <tpls c="2">
          <tpl fld="8" item="0"/>
          <tpl fld="6" item="41"/>
        </tpls>
      </n>
      <n v="65000000" in="0">
        <tpls c="2">
          <tpl fld="8" item="15"/>
          <tpl fld="6" item="40"/>
        </tpls>
      </n>
      <n v="875000" in="0">
        <tpls c="2">
          <tpl fld="8" item="3"/>
          <tpl fld="6" item="42"/>
        </tpls>
      </n>
      <n v="0" in="0">
        <tpls c="2">
          <tpl fld="8" item="0"/>
          <tpl fld="6" item="42"/>
        </tpls>
      </n>
      <n v="1240.58" in="0">
        <tpls c="2">
          <tpl fld="8" item="3"/>
          <tpl fld="6" item="41"/>
        </tpls>
      </n>
      <n v="2707628.74" in="0">
        <tpls c="2">
          <tpl fld="8" item="0"/>
          <tpl fld="6" item="43"/>
        </tpls>
      </n>
      <n v="0" in="0">
        <tpls c="2">
          <tpl fld="8" item="0"/>
          <tpl fld="6" item="44"/>
        </tpls>
      </n>
      <n v="7086.84" in="0">
        <tpls c="2">
          <tpl fld="8" item="3"/>
          <tpl fld="6" item="29"/>
        </tpls>
      </n>
      <n v="3324055.82" in="0">
        <tpls c="2">
          <tpl fld="8" item="0"/>
          <tpl fld="6" item="45"/>
        </tpls>
      </n>
      <n v="0" in="0">
        <tpls c="2">
          <tpl fld="8" item="3"/>
          <tpl fld="6" item="33"/>
        </tpls>
      </n>
      <n v="1830760.18" in="0">
        <tpls c="2">
          <tpl fld="8" item="3"/>
          <tpl fld="6" item="43"/>
        </tpls>
      </n>
      <n v="100949.82" in="0">
        <tpls c="2">
          <tpl fld="8" item="0"/>
          <tpl fld="6" item="46"/>
        </tpls>
      </n>
      <n v="41564.449999999997" in="0">
        <tpls c="2">
          <tpl fld="8" item="3"/>
          <tpl fld="6" item="46"/>
        </tpls>
      </n>
      <n v="1021612.11" in="0">
        <tpls c="2">
          <tpl fld="8" item="3"/>
          <tpl fld="6" item="45"/>
        </tpls>
      </n>
      <n v="54530.74" in="0">
        <tpls c="2">
          <tpl fld="8" item="0"/>
          <tpl fld="6" item="47"/>
        </tpls>
      </n>
      <n v="0" in="0">
        <tpls c="2">
          <tpl fld="8" item="0"/>
          <tpl fld="6" item="48"/>
        </tpls>
      </n>
      <n v="79879067.50999999" in="0">
        <tpls c="2">
          <tpl fld="8" item="0"/>
          <tpl fld="3" item="15"/>
        </tpls>
      </n>
      <n v="2500000" in="0">
        <tpls c="2">
          <tpl fld="8" item="3"/>
          <tpl fld="6" item="48"/>
        </tpls>
      </n>
      <n v="88232548.379999995" in="0">
        <tpls c="2">
          <tpl fld="8" item="0"/>
          <tpl fld="6" item="49"/>
        </tpls>
      </n>
      <n v="0" in="0">
        <tpls c="2">
          <tpl fld="8" item="0"/>
          <tpl fld="3" item="24"/>
        </tpls>
      </n>
      <n v="2749801.6199999996" in="0">
        <tpls c="2">
          <tpl fld="8" item="0"/>
          <tpl fld="5" item="15"/>
        </tpls>
      </n>
      <n v="55000000" in="0">
        <tpls c="2">
          <tpl fld="8" item="3"/>
          <tpl fld="3" item="19"/>
        </tpls>
      </n>
      <n v="514650.0999999998" in="0">
        <tpls c="2">
          <tpl fld="8" item="0"/>
          <tpl fld="6" item="50"/>
        </tpls>
      </n>
      <n v="0" in="0">
        <tpls c="2">
          <tpl fld="8" item="3"/>
          <tpl fld="3" item="10"/>
        </tpls>
      </n>
      <n v="5000000" in="0">
        <tpls c="2">
          <tpl fld="8" item="0"/>
          <tpl fld="3" item="16"/>
        </tpls>
      </n>
      <n v="2719835.46" in="0">
        <tpls c="2">
          <tpl fld="8" item="3"/>
          <tpl fld="3" item="25"/>
        </tpls>
      </n>
      <n v="8058645" in="0">
        <tpls c="2">
          <tpl fld="8" item="0"/>
          <tpl fld="3" item="11"/>
        </tpls>
      </n>
      <n v="56698360.030000001" in="0">
        <tpls c="2">
          <tpl fld="8" item="0"/>
          <tpl hier="7" item="1"/>
        </tpls>
      </n>
      <n v="14687.03" in="0">
        <tpls c="2">
          <tpl fld="8" item="0"/>
          <tpl fld="5" item="16"/>
        </tpls>
      </n>
      <n v="8548735.0699999984" in="0">
        <tpls c="2">
          <tpl fld="8" item="3"/>
          <tpl fld="3" item="11"/>
        </tpls>
      </n>
      <n v="2503.92" in="0">
        <tpls c="2">
          <tpl fld="8" item="0"/>
          <tpl fld="5" item="17"/>
        </tpls>
      </n>
      <n v="431284408.45999992" in="0">
        <tpls c="2">
          <tpl fld="8" item="3"/>
          <tpl fld="3" item="14"/>
        </tpls>
      </n>
      <n v="1617835.9799999997" in="0">
        <tpls c="2">
          <tpl fld="8" item="3"/>
          <tpl fld="5" item="15"/>
        </tpls>
      </n>
      <n v="0" in="0">
        <tpls c="2">
          <tpl fld="8" item="3"/>
          <tpl fld="4" item="4"/>
        </tpls>
      </n>
      <n v="299445.35000000003" in="0">
        <tpls c="2">
          <tpl fld="8" item="3"/>
          <tpl fld="5" item="18"/>
        </tpls>
      </n>
      <n v="4713139.58" in="0">
        <tpls c="2">
          <tpl fld="8" item="0"/>
          <tpl fld="3" item="25"/>
        </tpls>
      </n>
      <n v="9825204.929999996" in="0">
        <tpls c="2">
          <tpl fld="8" item="0"/>
          <tpl fld="4" item="5"/>
        </tpls>
      </n>
      <n v="73711300.680000007" in="0">
        <tpls c="2">
          <tpl fld="8" item="3"/>
          <tpl fld="3" item="15"/>
        </tpls>
      </n>
      <n v="0" in="0">
        <tpls c="2">
          <tpl fld="8" item="3"/>
          <tpl fld="3" item="24"/>
        </tpls>
      </n>
      <n v="65000000" in="0">
        <tpls c="2">
          <tpl fld="8" item="0"/>
          <tpl fld="3" item="19"/>
        </tpls>
      </n>
      <n v="291174.12999999995" in="0">
        <tpls c="2">
          <tpl fld="8" item="3"/>
          <tpl fld="5" item="19"/>
        </tpls>
      </n>
      <n v="49674628.659999996" in="0">
        <tpls c="2">
          <tpl fld="8" item="3"/>
          <tpl fld="6" item="49"/>
        </tpls>
      </n>
      <n v="6997650.6200000001" in="0">
        <tpls c="2">
          <tpl fld="8" item="3"/>
          <tpl fld="5" item="20"/>
        </tpls>
      </n>
      <n v="136967.82999999999" in="0">
        <tpls c="2">
          <tpl fld="8" item="0"/>
          <tpl fld="5" item="18"/>
        </tpls>
      </n>
      <n v="0" in="0">
        <tpls c="2">
          <tpl fld="8" item="0"/>
          <tpl fld="3" item="10"/>
        </tpls>
      </n>
      <n v="6862195.29" in="0">
        <tpls c="2">
          <tpl fld="8" item="0"/>
          <tpl fld="5" item="20"/>
        </tpls>
      </n>
      <n v="10382484.029999999" in="0">
        <tpls c="2">
          <tpl fld="8" item="3"/>
          <tpl fld="4" item="5"/>
        </tpls>
      </n>
      <n v="56048565.399999999" in="0">
        <tpls c="2">
          <tpl fld="8" item="3"/>
          <tpl fld="3" item="23"/>
        </tpls>
      </n>
      <n v="524353.43999999994" in="0">
        <tpls c="2">
          <tpl fld="8" item="3"/>
          <tpl fld="6" item="50"/>
        </tpls>
      </n>
      <n v="20947518.789999999" in="0">
        <tpls c="2">
          <tpl fld="8" item="3"/>
          <tpl fld="2" item="5"/>
        </tpls>
      </n>
      <n v="20024118.800000001" in="0">
        <tpls c="2">
          <tpl fld="8" item="0"/>
          <tpl fld="2" item="5"/>
        </tpls>
      </n>
      <n v="505205846.87999994" in="0">
        <tpls c="2">
          <tpl fld="8" item="0"/>
          <tpl fld="3" item="9"/>
        </tpls>
      </n>
      <n v="2140268.8699999996" in="0">
        <tpls c="2">
          <tpl fld="8" item="0"/>
          <tpl fld="3" item="18"/>
        </tpls>
      </n>
      <n v="114102.76" in="0">
        <tpls c="2">
          <tpl fld="8" item="0"/>
          <tpl fld="5" item="19"/>
        </tpls>
      </n>
      <n v="2016299.69" in="0">
        <tpls c="2">
          <tpl fld="8" item="3"/>
          <tpl fld="3" item="18"/>
        </tpls>
      </n>
      <n v="2500000" in="0">
        <tpls c="2">
          <tpl fld="8" item="3"/>
          <tpl fld="3" item="16"/>
        </tpls>
      </n>
      <n v="2550.8000000000002" in="0">
        <tpls c="2">
          <tpl fld="8" item="3"/>
          <tpl fld="5" item="17"/>
        </tpls>
      </n>
      <n v="0" in="0">
        <tpls c="2">
          <tpl fld="8" item="3"/>
          <tpl fld="5" item="21"/>
        </tpls>
      </n>
      <n v="12578.55" in="0">
        <tpls c="2">
          <tpl fld="8" item="3"/>
          <tpl fld="5" item="16"/>
        </tpls>
      </n>
      <n v="60651685.060000002" in="0">
        <tpls c="2">
          <tpl fld="8" item="3"/>
          <tpl fld="5" item="22"/>
        </tpls>
      </n>
      <n v="62777927.120000005" in="0">
        <tpls c="2">
          <tpl fld="8" item="0"/>
          <tpl fld="5" item="22"/>
        </tpls>
      </n>
      <n v="0" in="0">
        <tpls c="2">
          <tpl fld="8" item="3"/>
          <tpl fld="6" item="44"/>
        </tpls>
      </n>
      <n v="0" in="0">
        <tpls c="2">
          <tpl fld="8" item="0"/>
          <tpl fld="4" item="4"/>
        </tpls>
      </n>
      <n v="0" in="0">
        <tpls c="2">
          <tpl fld="8" item="0"/>
          <tpl fld="5" item="21"/>
        </tpls>
      </n>
      <n v="2697252.0199999991" in="0">
        <tpls c="2">
          <tpl fld="8" item="0"/>
          <tpl fld="5" item="23"/>
        </tpls>
      </n>
      <n v="2781635.38" in="0">
        <tpls c="2">
          <tpl fld="8" item="3"/>
          <tpl fld="5" item="23"/>
        </tpls>
      </n>
      <n v="118363.35000000002" in="0">
        <tpls c="2">
          <tpl fld="8" item="3"/>
          <tpl fld="6" item="51"/>
        </tpls>
      </n>
      <n v="7339607.4200000009" in="0">
        <tpls c="2">
          <tpl fld="8" item="3"/>
          <tpl fld="6" item="52"/>
        </tpls>
      </n>
      <n v="52024000.439999998" in="0">
        <tpls c="2">
          <tpl fld="8" item="3"/>
          <tpl hier="7" item="1"/>
        </tpls>
      </n>
      <n v="0" in="0">
        <tpls c="2">
          <tpl fld="8" item="0"/>
          <tpl fld="3" item="20"/>
        </tpls>
      </n>
      <n v="0" in="0">
        <tpls c="2">
          <tpl fld="8" item="3"/>
          <tpl fld="2" item="1"/>
        </tpls>
      </n>
      <n v="2769451.1100000003" in="0">
        <tpls c="2">
          <tpl fld="8" item="3"/>
          <tpl fld="3" item="5"/>
        </tpls>
      </n>
      <n v="2166994.34" in="0">
        <tpls c="2">
          <tpl fld="8" item="3"/>
          <tpl fld="2" item="2"/>
        </tpls>
      </n>
      <n v="0" in="0">
        <tpls c="2">
          <tpl fld="8" item="0"/>
          <tpl fld="3" item="7"/>
        </tpls>
      </n>
      <n v="-6.5192580223083496E-9" in="0">
        <tpls c="2">
          <tpl fld="8" item="0"/>
          <tpl fld="3" item="8"/>
        </tpls>
      </n>
      <n v="0" in="0">
        <tpls c="2">
          <tpl fld="8" item="3"/>
          <tpl fld="3" item="7"/>
        </tpls>
      </n>
      <n v="3.2596290111541748E-9" in="0">
        <tpls c="2">
          <tpl fld="8" item="3"/>
          <tpl fld="3" item="8"/>
        </tpls>
      </n>
      <n v="6060330.6699999999" in="0">
        <tpls c="2">
          <tpl fld="8" item="0"/>
          <tpl hier="7" item="2"/>
        </tpls>
      </n>
      <n v="62999.65" in="0">
        <tpls c="2">
          <tpl fld="8" item="0"/>
          <tpl hier="7" item="9"/>
        </tpls>
      </n>
      <n v="116512084.62" in="0">
        <tpls c="2">
          <tpl fld="8" item="3"/>
          <tpl fld="3" item="12"/>
        </tpls>
      </n>
      <n v="728274.56" in="0">
        <tpls c="2">
          <tpl fld="8" item="0"/>
          <tpl fld="5" item="7"/>
        </tpls>
      </n>
      <n v="1720412.06" in="0">
        <tpls c="2">
          <tpl fld="8" item="3"/>
          <tpl fld="5" item="7"/>
        </tpls>
      </n>
      <n v="13668791.85" in="0">
        <tpls c="2">
          <tpl fld="8" item="0"/>
          <tpl fld="2" item="0"/>
        </tpls>
      </n>
      <n v="0" in="0">
        <tpls c="2">
          <tpl fld="8" item="3"/>
          <tpl fld="3" item="20"/>
        </tpls>
      </n>
      <n v="0" in="0">
        <tpls c="2">
          <tpl fld="8" item="0"/>
          <tpl fld="5" item="8"/>
        </tpls>
      </n>
      <n v="79619.98" in="0">
        <tpls c="2">
          <tpl fld="8" item="3"/>
          <tpl hier="7" item="9"/>
        </tpls>
      </n>
      <n v="40585574.359999999" in="0">
        <tpls c="2">
          <tpl fld="8" item="0"/>
          <tpl hier="7" item="10"/>
        </tpls>
      </n>
      <n v="1508695.7400000002" in="0">
        <tpls c="2">
          <tpl fld="8" item="0"/>
          <tpl fld="3" item="13"/>
        </tpls>
      </n>
      <n v="6009082.5800000001" in="0">
        <tpls c="2">
          <tpl fld="8" item="3"/>
          <tpl fld="5" item="6"/>
        </tpls>
      </n>
      <n v="1155196.71" in="0">
        <tpls c="2">
          <tpl fld="8" item="3"/>
          <tpl hier="7" item="7"/>
        </tpls>
      </n>
      <n v="3770724.68" in="0">
        <tpls c="2">
          <tpl fld="8" item="0"/>
          <tpl hier="7" item="8"/>
        </tpls>
      </n>
      <n v="1516040.4" in="0">
        <tpls c="2">
          <tpl fld="8" item="3"/>
          <tpl hier="7" item="3"/>
        </tpls>
      </n>
      <n v="1280854.1000000001" in="0">
        <tpls c="2">
          <tpl fld="8" item="3"/>
          <tpl fld="3" item="13"/>
        </tpls>
      </n>
      <n v="23921.34" in="0">
        <tpls c="2">
          <tpl fld="8" item="0"/>
          <tpl fld="5" item="12"/>
        </tpls>
      </n>
      <n v="131185628.93000001" in="0">
        <tpls c="2">
          <tpl fld="8" item="0"/>
          <tpl fld="3" item="12"/>
        </tpls>
      </n>
      <n v="51047.11" in="0">
        <tpls c="2">
          <tpl fld="8" item="3"/>
          <tpl fld="5" item="12"/>
        </tpls>
      </n>
      <n v="1351201.3" in="0">
        <tpls c="2">
          <tpl fld="8" item="0"/>
          <tpl hier="7" item="3"/>
        </tpls>
      </n>
      <n v="164675.09" in="0">
        <tpls c="2">
          <tpl fld="8" item="3"/>
          <tpl fld="2" item="4"/>
        </tpls>
      </n>
      <n v="78982.509999999995" in="0">
        <tpls c="2">
          <tpl fld="8" item="3"/>
          <tpl fld="2" item="3"/>
        </tpls>
      </n>
      <n v="16508342.640000001" in="0">
        <tpls c="2">
          <tpl fld="8" item="0"/>
          <tpl fld="5" item="13"/>
        </tpls>
      </n>
      <n v="2523577.09" in="0">
        <tpls c="2">
          <tpl fld="8" item="3"/>
          <tpl fld="5" item="9"/>
        </tpls>
      </n>
      <n v="11412097.360000005" in="0">
        <tpls c="2">
          <tpl fld="8" item="0"/>
          <tpl hier="7" item="5"/>
        </tpls>
      </n>
      <n v="11181818.27" in="0">
        <tpls c="2">
          <tpl fld="8" item="3"/>
          <tpl fld="2" item="0"/>
        </tpls>
      </n>
      <n v="312986.08" in="0">
        <tpls c="2">
          <tpl fld="8" item="3"/>
          <tpl hier="7" item="4"/>
        </tpls>
      </n>
      <n v="9825204.9299999978" in="0">
        <tpls c="2">
          <tpl fld="8" item="0"/>
          <tpl fld="3" item="22"/>
        </tpls>
      </n>
      <n v="103415336.92999998" in="0">
        <tpls c="2">
          <tpl fld="8" item="0"/>
          <tpl fld="3" item="23"/>
        </tpls>
      </n>
      <n v="0" in="0">
        <tpls c="2">
          <tpl fld="8" item="3"/>
          <tpl fld="5" item="8"/>
        </tpls>
      </n>
      <n v="69639.72" in="0">
        <tpls c="2">
          <tpl fld="8" item="0"/>
          <tpl hier="7" item="4"/>
        </tpls>
      </n>
      <n v="2822665.95" in="0">
        <tpls c="2">
          <tpl fld="8" item="3"/>
          <tpl hier="7" item="6"/>
        </tpls>
      </n>
      <n v="5294772.4999999991" in="0">
        <tpls c="2">
          <tpl fld="8" item="0"/>
          <tpl fld="5" item="6"/>
        </tpls>
      </n>
      <n v="0" in="0">
        <tpls c="2">
          <tpl fld="8" item="0"/>
          <tpl fld="2" item="1"/>
        </tpls>
      </n>
      <n v="3136950.7" in="0">
        <tpls c="2">
          <tpl fld="8" item="0"/>
          <tpl hier="7" item="6"/>
        </tpls>
      </n>
      <n v="4233776.63" in="0">
        <tpls c="2">
          <tpl fld="8" item="0"/>
          <tpl fld="5" item="9"/>
        </tpls>
      </n>
      <n v="504407254.53000009" in="0">
        <tpls c="2">
          <tpl fld="8" item="0"/>
          <tpl fld="3" item="14"/>
        </tpls>
      </n>
      <n v="4558640.7300000004" in="0">
        <tpls c="2">
          <tpl fld="8" item="3"/>
          <tpl hier="7" item="8"/>
        </tpls>
      </n>
      <n v="3509371.2299999995" in="0">
        <tpls c="2">
          <tpl fld="8" item="0"/>
          <tpl hier="7" item="12"/>
        </tpls>
      </n>
      <n v="395222168.06999969" in="0">
        <tpls c="2">
          <tpl fld="8" item="3"/>
          <tpl fld="3" item="9"/>
        </tpls>
      </n>
      <n v="10382484.029999999" in="0">
        <tpls c="2">
          <tpl fld="8" item="3"/>
          <tpl fld="3" item="22"/>
        </tpls>
      </n>
      <n v="975749.63" in="0">
        <tpls c="2">
          <tpl fld="8" item="0"/>
          <tpl hier="7" item="7"/>
        </tpls>
      </n>
      <n v="2271255.5299999998" in="0">
        <tpls c="2">
          <tpl fld="8" item="3"/>
          <tpl hier="7" item="12"/>
        </tpls>
      </n>
      <n v="11493513.119999999" in="0">
        <tpls c="2">
          <tpl fld="8" item="3"/>
          <tpl fld="5" item="13"/>
        </tpls>
      </n>
      <n v="261058.26" in="0">
        <tpls c="2">
          <tpl fld="8" item="0"/>
          <tpl fld="2" item="4"/>
        </tpls>
      </n>
      <n v="6341.45" in="0">
        <tpls c="2">
          <tpl fld="8" item="0"/>
          <tpl fld="2" item="3"/>
        </tpls>
      </n>
      <n v="35371310.990000002" in="0">
        <tpls c="2">
          <tpl fld="8" item="3"/>
          <tpl hier="7" item="10"/>
        </tpls>
      </n>
      <n v="7889516.9600000018" in="0">
        <tpls c="2">
          <tpl fld="8" item="3"/>
          <tpl hier="7" item="5"/>
        </tpls>
      </n>
      <n v="628648015.48000002" in="0">
        <tpls c="2">
          <tpl fld="8" item="3"/>
          <tpl fld="1" item="1"/>
        </tpls>
      </n>
      <n v="565907493.32999969" in="0">
        <tpls c="2">
          <tpl fld="8" item="3"/>
          <tpl fld="1" item="0"/>
        </tpls>
      </n>
      <n v="769177493.22000003" in="0">
        <tpls c="2">
          <tpl fld="8" item="0"/>
          <tpl fld="1" item="1"/>
        </tpls>
      </n>
      <n v="692116990.72000003" in="0">
        <tpls c="2">
          <tpl fld="8" item="0"/>
          <tpl fld="1" item="0"/>
        </tpls>
      </n>
      <n v="2359967.9100000127" in="0">
        <tpls c="2">
          <tpl fld="8" item="0"/>
          <tpl hier="7" item="0"/>
        </tpls>
      </n>
      <n v="3057264.6000000043" in="0">
        <tpls c="2">
          <tpl fld="8" item="3"/>
          <tpl hier="7" item="0"/>
        </tpls>
      </n>
      <n v="48118813.950000003" in="0">
        <tpls c="2">
          <tpl fld="8" item="3"/>
          <tpl fld="1" item="2"/>
        </tpls>
      </n>
      <n v="23455451.569999997" in="0">
        <tpls c="2">
          <tpl fld="8" item="3"/>
          <tpl fld="1" item="3"/>
        </tpls>
      </n>
      <n v="23358170.730000008" in="0">
        <tpls c="2">
          <tpl fld="8" item="3"/>
          <tpl fld="1" item="4"/>
        </tpls>
      </n>
      <n v="75591640.550000012" in="0">
        <tpls c="2">
          <tpl fld="8" item="0"/>
          <tpl fld="1" item="5"/>
        </tpls>
      </n>
      <n v="53832268.500000007" in="0">
        <tpls c="2">
          <tpl fld="8" item="0"/>
          <tpl fld="1" item="2"/>
        </tpls>
      </n>
      <n v="30617419.049999997" in="0">
        <tpls c="2">
          <tpl fld="8" item="0"/>
          <tpl fld="1" item="3"/>
        </tpls>
      </n>
      <n v="21745987.499999996" in="0">
        <tpls c="2">
          <tpl fld="8" item="0"/>
          <tpl fld="1" item="4"/>
        </tpls>
      </n>
      <n v="61435330.5" in="0">
        <tpls c="2">
          <tpl fld="8" item="3"/>
          <tpl fld="1" item="5"/>
        </tpls>
      </n>
      <n v="52813.23" in="0">
        <tpls c="2">
          <tpl fld="8" item="0"/>
          <tpl fld="6" item="53"/>
        </tpls>
      </n>
      <n v="4000000" in="0">
        <tpls c="2">
          <tpl fld="8" item="0"/>
          <tpl fld="6" item="54"/>
        </tpls>
      </n>
      <n v="0" in="0">
        <tpls c="2">
          <tpl fld="8" item="3"/>
          <tpl fld="6" item="55"/>
        </tpls>
      </n>
      <n v="0" in="0">
        <tpls c="2">
          <tpl fld="8" item="3"/>
          <tpl fld="6" item="56"/>
        </tpls>
      </n>
      <n v="0" in="0">
        <tpls c="2">
          <tpl fld="8" item="0"/>
          <tpl fld="6" item="57"/>
        </tpls>
      </n>
      <n v="2300000" in="0">
        <tpls c="2">
          <tpl fld="8" item="0"/>
          <tpl fld="6" item="58"/>
        </tpls>
      </n>
      <n v="220307.57000000004" in="0">
        <tpls c="2">
          <tpl fld="8" item="3"/>
          <tpl fld="6" item="59"/>
        </tpls>
      </n>
      <n v="797.07" in="0">
        <tpls c="2">
          <tpl fld="8" item="3"/>
          <tpl fld="6" item="60"/>
        </tpls>
      </n>
      <n v="2306.0100000000002" in="0">
        <tpls c="2">
          <tpl fld="8" item="0"/>
          <tpl fld="6" item="61"/>
        </tpls>
      </n>
      <n v="0" in="0">
        <tpls c="2">
          <tpl fld="8" item="0"/>
          <tpl fld="6" item="62"/>
        </tpls>
      </n>
      <n v="0" in="0">
        <tpls c="2">
          <tpl fld="8" item="3"/>
          <tpl fld="6" item="63"/>
        </tpls>
      </n>
      <n v="7565519.7000000002" in="0">
        <tpls c="2">
          <tpl fld="8" item="0"/>
          <tpl fld="6" item="64"/>
        </tpls>
      </n>
      <n v="5601799.8600000003" in="0">
        <tpls c="2">
          <tpl fld="8" item="3"/>
          <tpl fld="6" item="27"/>
        </tpls>
      </n>
      <n v="578.77" in="0">
        <tpls c="2">
          <tpl fld="8" item="0"/>
          <tpl fld="6" item="65"/>
        </tpls>
      </n>
      <n v="40163.729999999996" in="0">
        <tpls c="2">
          <tpl fld="8" item="0"/>
          <tpl fld="6" item="66"/>
        </tpls>
      </n>
      <n v="1500000" in="0">
        <tpls c="2">
          <tpl fld="8" item="3"/>
          <tpl fld="6" item="67"/>
        </tpls>
      </n>
      <n v="0" in="0">
        <tpls c="2">
          <tpl fld="8" item="0"/>
          <tpl fld="6" item="68"/>
        </tpls>
      </n>
      <n v="422.12999999999994" in="0">
        <tpls c="2">
          <tpl fld="8" item="0"/>
          <tpl fld="6" item="69"/>
        </tpls>
      </n>
      <n v="0" in="0">
        <tpls c="2">
          <tpl fld="8" item="3"/>
          <tpl fld="6" item="24"/>
        </tpls>
      </n>
      <n v="966.38" in="0">
        <tpls c="2">
          <tpl fld="8" item="0"/>
          <tpl fld="6" item="70"/>
        </tpls>
      </n>
      <n v="0" in="0">
        <tpls c="2">
          <tpl fld="8" item="3"/>
          <tpl fld="6" item="57"/>
        </tpls>
      </n>
      <n v="800000" in="0">
        <tpls c="2">
          <tpl fld="8" item="0"/>
          <tpl fld="6" item="71"/>
        </tpls>
      </n>
      <n v="596.30999999999995" in="0">
        <tpls c="2">
          <tpl fld="8" item="0"/>
          <tpl fld="6" item="72"/>
        </tpls>
      </n>
      <n v="448.77" in="0">
        <tpls c="2">
          <tpl fld="8" item="3"/>
          <tpl fld="6" item="73"/>
        </tpls>
      </n>
      <n v="22441474.27" in="0">
        <tpls c="2">
          <tpl fld="8" item="3"/>
          <tpl fld="6" item="74"/>
        </tpls>
      </n>
      <n v="26337145.309999999" in="0">
        <tpls c="2">
          <tpl fld="8" item="0"/>
          <tpl fld="6" item="75"/>
        </tpls>
      </n>
      <n v="42431747.75" in="0">
        <tpls c="2">
          <tpl fld="8" item="0"/>
          <tpl fld="6" item="76"/>
        </tpls>
      </n>
      <n v="518500" in="0">
        <tpls c="2">
          <tpl fld="8" item="3"/>
          <tpl fld="6" item="77"/>
        </tpls>
      </n>
      <n v="4825000" in="0">
        <tpls c="2">
          <tpl fld="8" item="3"/>
          <tpl fld="6" item="78"/>
        </tpls>
      </n>
      <n v="5437041.2800000003" in="0">
        <tpls c="2">
          <tpl fld="8" item="0"/>
          <tpl fld="6" item="79"/>
        </tpls>
      </n>
      <n v="0" in="0">
        <tpls c="2">
          <tpl fld="8" item="0"/>
          <tpl fld="6" item="63"/>
        </tpls>
      </n>
      <n v="0" in="0">
        <tpls c="2">
          <tpl fld="8" item="3"/>
          <tpl fld="6" item="68"/>
        </tpls>
      </n>
      <n v="24343" in="0">
        <tpls c="2">
          <tpl fld="8" item="0"/>
          <tpl fld="6" item="80"/>
        </tpls>
      </n>
      <n v="0" in="0">
        <tpls c="2">
          <tpl fld="8" item="0"/>
          <tpl fld="6" item="81"/>
        </tpls>
      </n>
      <n v="1147.8899999999999" in="0">
        <tpls c="2">
          <tpl fld="8" item="3"/>
          <tpl fld="6" item="82"/>
        </tpls>
      </n>
      <n v="51443.91" in="0">
        <tpls c="2">
          <tpl fld="8" item="0"/>
          <tpl fld="6" item="83"/>
        </tpls>
      </n>
      <n v="0" in="0">
        <tpls c="2">
          <tpl fld="8" item="0"/>
          <tpl fld="6" item="84"/>
        </tpls>
      </n>
      <n v="0" in="0">
        <tpls c="2">
          <tpl fld="8" item="0"/>
          <tpl fld="6" item="85"/>
        </tpls>
      </n>
      <n v="14515145.310000001" in="0">
        <tpls c="2">
          <tpl fld="8" item="3"/>
          <tpl fld="6" item="75"/>
        </tpls>
      </n>
      <n v="0" in="0">
        <tpls c="2">
          <tpl fld="8" item="3"/>
          <tpl fld="6" item="86"/>
        </tpls>
      </n>
      <n v="0" in="0">
        <tpls c="2">
          <tpl fld="8" item="3"/>
          <tpl fld="6" item="18"/>
        </tpls>
      </n>
      <m in="0">
        <tpls c="2">
          <tpl fld="8" item="3"/>
          <tpl fld="6" item="31"/>
        </tpls>
      </m>
      <n v="0" in="0">
        <tpls c="2">
          <tpl fld="8" item="0"/>
          <tpl fld="6" item="87"/>
        </tpls>
      </n>
      <n v="349.08" in="0">
        <tpls c="2">
          <tpl fld="8" item="3"/>
          <tpl fld="6" item="85"/>
        </tpls>
      </n>
      <n v="757.20999999999981" in="0">
        <tpls c="2">
          <tpl fld="8" item="0"/>
          <tpl fld="6" item="60"/>
        </tpls>
      </n>
      <n v="7.81" in="0">
        <tpls c="2">
          <tpl fld="8" item="0"/>
          <tpl fld="6" item="88"/>
        </tpls>
      </n>
      <n v="124650.21" in="0">
        <tpls c="2">
          <tpl fld="8" item="0"/>
          <tpl fld="6" item="59"/>
        </tpls>
      </n>
      <n v="37764561.079999998" in="0">
        <tpls c="2">
          <tpl fld="8" item="3"/>
          <tpl fld="6" item="89"/>
        </tpls>
      </n>
      <n v="0" in="0">
        <tpls c="2">
          <tpl fld="8" item="3"/>
          <tpl fld="6" item="20"/>
        </tpls>
      </n>
      <n v="3662.7599999999998" in="0">
        <tpls c="2">
          <tpl fld="8" item="3"/>
          <tpl fld="6" item="70"/>
        </tpls>
      </n>
      <n v="19666380.159999996" in="0">
        <tpls c="2">
          <tpl fld="8" item="3"/>
          <tpl fld="6" item="90"/>
        </tpls>
      </n>
      <n v="2500000" in="0">
        <tpls c="2">
          <tpl fld="8" item="0"/>
          <tpl fld="6" item="91"/>
        </tpls>
      </n>
      <n v="42290661.819999993" in="0">
        <tpls c="2">
          <tpl fld="8" item="3"/>
          <tpl fld="6" item="76"/>
        </tpls>
      </n>
      <n v="0" in="0">
        <tpls c="2">
          <tpl fld="8" item="3"/>
          <tpl fld="6" item="84"/>
        </tpls>
      </n>
      <n v="6515.64" in="0">
        <tpls c="2">
          <tpl fld="8" item="3"/>
          <tpl fld="6" item="72"/>
        </tpls>
      </n>
      <n v="80967.64" in="0">
        <tpls c="2">
          <tpl fld="8" item="3"/>
          <tpl fld="6" item="92"/>
        </tpls>
      </n>
      <n v="379.92999999999995" in="0">
        <tpls c="2">
          <tpl fld="8" item="3"/>
          <tpl fld="6" item="69"/>
        </tpls>
      </n>
      <n v="462000.08" in="0">
        <tpls c="2">
          <tpl fld="8" item="3"/>
          <tpl fld="6" item="93"/>
        </tpls>
      </n>
      <n v="100" in="0">
        <tpls c="2">
          <tpl fld="8" item="3"/>
          <tpl fld="6" item="94"/>
        </tpls>
      </n>
      <n v="3115.78" in="0">
        <tpls c="2">
          <tpl fld="8" item="3"/>
          <tpl fld="6" item="95"/>
        </tpls>
      </n>
      <n v="0" in="0">
        <tpls c="2">
          <tpl fld="8" item="3"/>
          <tpl fld="6" item="96"/>
        </tpls>
      </n>
      <n v="2418676.65" in="0">
        <tpls c="2">
          <tpl fld="8" item="3"/>
          <tpl fld="6" item="97"/>
        </tpls>
      </n>
      <n v="2950000" in="0">
        <tpls c="2">
          <tpl fld="8" item="3"/>
          <tpl fld="6" item="71"/>
        </tpls>
      </n>
      <n v="12430.32" in="0">
        <tpls c="2">
          <tpl fld="8" item="0"/>
          <tpl fld="6" item="73"/>
        </tpls>
      </n>
      <n v="28471.68" in="0">
        <tpls c="2">
          <tpl fld="8" item="3"/>
          <tpl fld="6" item="53"/>
        </tpls>
      </n>
      <n v="0" in="0">
        <tpls c="2">
          <tpl fld="8" item="0"/>
          <tpl fld="6" item="98"/>
        </tpls>
      </n>
      <n v="81142.489999999991" in="0">
        <tpls c="2">
          <tpl fld="8" item="0"/>
          <tpl fld="6" item="99"/>
        </tpls>
      </n>
      <n v="431.5" in="0">
        <tpls c="2">
          <tpl fld="8" item="3"/>
          <tpl fld="6" item="100"/>
        </tpls>
      </n>
      <n v="9056.2500000000018" in="0">
        <tpls c="2">
          <tpl fld="8" item="0"/>
          <tpl fld="6" item="101"/>
        </tpls>
      </n>
      <n v="0" in="0">
        <tpls c="2">
          <tpl fld="8" item="3"/>
          <tpl fld="6" item="35"/>
        </tpls>
      </n>
      <n v="13857816.26" in="0">
        <tpls c="2">
          <tpl fld="8" item="3"/>
          <tpl fld="6" item="102"/>
        </tpls>
      </n>
      <n v="13898476.609999999" in="0">
        <tpls c="2">
          <tpl fld="8" item="3"/>
          <tpl fld="6" item="103"/>
        </tpls>
      </n>
      <n v="0" in="0">
        <tpls c="2">
          <tpl fld="8" item="3"/>
          <tpl fld="6" item="104"/>
        </tpls>
      </n>
      <n v="564570.08000000007" in="0">
        <tpls c="2">
          <tpl fld="8" item="0"/>
          <tpl fld="6" item="93"/>
        </tpls>
      </n>
      <n v="0" in="0">
        <tpls c="2">
          <tpl fld="8" item="3"/>
          <tpl fld="6" item="62"/>
        </tpls>
      </n>
      <n v="1063.19" in="0">
        <tpls c="2">
          <tpl fld="8" item="3"/>
          <tpl fld="6" item="65"/>
        </tpls>
      </n>
      <n v="5186866.72" in="0">
        <tpls c="2">
          <tpl fld="8" item="13"/>
          <tpl fld="5" item="13"/>
        </tpls>
      </n>
      <n v="0" in="0">
        <tpls c="2">
          <tpl fld="8" item="0"/>
          <tpl fld="6" item="105"/>
        </tpls>
      </n>
      <n v="0" in="0">
        <tpls c="2">
          <tpl fld="8" item="0"/>
          <tpl fld="6" item="106"/>
        </tpls>
      </n>
      <n v="5573.21" in="0">
        <tpls c="2">
          <tpl fld="8" item="0"/>
          <tpl fld="6" item="107"/>
        </tpls>
      </n>
      <n v="10958.38" in="0">
        <tpls c="2">
          <tpl fld="8" item="3"/>
          <tpl fld="6" item="101"/>
        </tpls>
      </n>
      <n v="0" in="0">
        <tpls c="2">
          <tpl fld="8" item="3"/>
          <tpl fld="6" item="26"/>
        </tpls>
      </n>
      <n v="1980635" in="0">
        <tpls c="2">
          <tpl fld="8" item="0"/>
          <tpl fld="6" item="108"/>
        </tpls>
      </n>
      <n v="0" in="0">
        <tpls c="2">
          <tpl fld="8" item="0"/>
          <tpl fld="6" item="56"/>
        </tpls>
      </n>
      <n v="0.01" in="0">
        <tpls c="2">
          <tpl fld="8" item="3"/>
          <tpl fld="6" item="109"/>
        </tpls>
      </n>
      <n v="1101.9100000000001" in="0">
        <tpls c="2">
          <tpl fld="8" item="3"/>
          <tpl fld="6" item="61"/>
        </tpls>
      </n>
      <n v="9600000" in="0">
        <tpls c="2">
          <tpl fld="8" item="0"/>
          <tpl fld="6" item="78"/>
        </tpls>
      </n>
      <n v="132110.18000000002" in="0">
        <tpls c="2">
          <tpl fld="8" item="3"/>
          <tpl fld="6" item="110"/>
        </tpls>
      </n>
      <n v="222178.74999999997" in="0">
        <tpls c="2">
          <tpl fld="8" item="0"/>
          <tpl fld="6" item="111"/>
        </tpls>
      </n>
      <n v="0" in="0">
        <tpls c="2">
          <tpl fld="8" item="0"/>
          <tpl fld="6" item="104"/>
        </tpls>
      </n>
      <n v="100" in="0">
        <tpls c="2">
          <tpl fld="8" item="0"/>
          <tpl fld="6" item="94"/>
        </tpls>
      </n>
      <n v="0" in="0">
        <tpls c="2">
          <tpl fld="8" item="3"/>
          <tpl fld="6" item="21"/>
        </tpls>
      </n>
      <n v="500000" in="0">
        <tpls c="2">
          <tpl fld="8" item="0"/>
          <tpl fld="6" item="112"/>
        </tpls>
      </n>
      <n v="0" in="0">
        <tpls c="2">
          <tpl fld="8" item="0"/>
          <tpl fld="6" item="113"/>
        </tpls>
      </n>
      <n v="18519534.210000001" in="0">
        <tpls c="2">
          <tpl fld="8" item="0"/>
          <tpl fld="6" item="103"/>
        </tpls>
      </n>
      <n v="0" in="0">
        <tpls c="2">
          <tpl fld="8" item="3"/>
          <tpl fld="6" item="105"/>
        </tpls>
      </n>
      <n v="736.01" in="0">
        <tpls c="2">
          <tpl fld="8" item="3"/>
          <tpl fld="6" item="88"/>
        </tpls>
      </n>
      <n v="0" in="0">
        <tpls c="2">
          <tpl fld="8" item="0"/>
          <tpl fld="6" item="100"/>
        </tpls>
      </n>
      <n v="14979262.469999999" in="0">
        <tpls c="2">
          <tpl fld="8" item="8"/>
          <tpl fld="5" item="13"/>
        </tpls>
      </n>
      <n v="0" in="0">
        <tpls c="2">
          <tpl fld="8" item="3"/>
          <tpl fld="6" item="22"/>
        </tpls>
      </n>
      <n v="550.28" in="0">
        <tpls c="2">
          <tpl fld="8" item="3"/>
          <tpl fld="6" item="114"/>
        </tpls>
      </n>
      <n v="1304679.3900000001" in="0">
        <tpls c="2">
          <tpl fld="8" item="14"/>
          <tpl fld="5" item="13"/>
        </tpls>
      </n>
      <n v="73509.52" in="0">
        <tpls c="2">
          <tpl fld="8" item="3"/>
          <tpl fld="6" item="115"/>
        </tpls>
      </n>
      <n v="0" in="0">
        <tpls c="2">
          <tpl fld="8" item="0"/>
          <tpl fld="6" item="116"/>
        </tpls>
      </n>
      <n v="4589592.17" in="0">
        <tpls c="2">
          <tpl fld="8" item="3"/>
          <tpl fld="6" item="79"/>
        </tpls>
      </n>
      <n v="9726.6299999999992" in="0">
        <tpls c="2">
          <tpl fld="8" item="3"/>
          <tpl fld="6" item="117"/>
        </tpls>
      </n>
      <n v="8358800" in="0">
        <tpls c="2">
          <tpl fld="8" item="3"/>
          <tpl fld="6" item="118"/>
        </tpls>
      </n>
      <n v="0" in="0">
        <tpls c="2">
          <tpl fld="8" item="0"/>
          <tpl fld="6" item="119"/>
        </tpls>
      </n>
      <n v="32295.43" in="0">
        <tpls c="2">
          <tpl fld="8" item="0"/>
          <tpl fld="6" item="117"/>
        </tpls>
      </n>
      <n v="0" in="0">
        <tpls c="2">
          <tpl fld="8" item="0"/>
          <tpl fld="6" item="96"/>
        </tpls>
      </n>
      <n v="86668.19" in="0">
        <tpls c="2">
          <tpl fld="8" item="0"/>
          <tpl fld="6" item="92"/>
        </tpls>
      </n>
      <n v="41468395.989999995" in="0">
        <tpls c="2">
          <tpl fld="8" item="3"/>
          <tpl fld="6" item="28"/>
        </tpls>
      </n>
      <n v="1000000" in="0">
        <tpls c="2">
          <tpl fld="8" item="3"/>
          <tpl fld="6" item="54"/>
        </tpls>
      </n>
      <n v="21447816.260000002" in="0">
        <tpls c="2">
          <tpl fld="8" item="0"/>
          <tpl fld="6" item="102"/>
        </tpls>
      </n>
      <n v="0" in="0">
        <tpls c="2">
          <tpl fld="8" item="3"/>
          <tpl fld="6" item="107"/>
        </tpls>
      </n>
      <n v="0" in="0">
        <tpls c="2">
          <tpl fld="8" item="3"/>
          <tpl fld="6" item="34"/>
        </tpls>
      </n>
      <n v="0" in="0">
        <tpls c="2">
          <tpl fld="8" item="0"/>
          <tpl fld="6" item="120"/>
        </tpls>
      </n>
      <n v="22358.309999999998" in="0">
        <tpls c="2">
          <tpl fld="8" item="0"/>
          <tpl fld="6" item="51"/>
        </tpls>
      </n>
      <n v="10503.099999999999" in="0">
        <tpls c="2">
          <tpl fld="8" item="3"/>
          <tpl fld="6" item="121"/>
        </tpls>
      </n>
      <n v="4138.5200000000004" in="0">
        <tpls c="2">
          <tpl fld="8" item="0"/>
          <tpl fld="6" item="114"/>
        </tpls>
      </n>
      <n v="14165.37" in="0">
        <tpls c="2">
          <tpl fld="8" item="0"/>
          <tpl fld="6" item="122"/>
        </tpls>
      </n>
      <n v="8617572.4699999988" in="0">
        <tpls c="2">
          <tpl fld="8" item="0"/>
          <tpl fld="6" item="123"/>
        </tpls>
      </n>
      <n v="2139799.77" in="0">
        <tpls c="2">
          <tpl fld="8" item="3"/>
          <tpl fld="6" item="108"/>
        </tpls>
      </n>
      <n v="18394.71" in="0">
        <tpls c="2">
          <tpl fld="8" item="0"/>
          <tpl fld="6" item="124"/>
        </tpls>
      </n>
      <n v="0" in="0">
        <tpls c="2">
          <tpl fld="8" item="3"/>
          <tpl fld="6" item="119"/>
        </tpls>
      </n>
      <n v="20702780.16" in="0">
        <tpls c="2">
          <tpl fld="8" item="0"/>
          <tpl fld="6" item="90"/>
        </tpls>
      </n>
      <n v="186848.37" in="0">
        <tpls c="2">
          <tpl fld="8" item="3"/>
          <tpl fld="6" item="122"/>
        </tpls>
      </n>
      <n v="0" in="0">
        <tpls c="2">
          <tpl fld="8" item="3"/>
          <tpl fld="6" item="81"/>
        </tpls>
      </n>
      <n v="69978.100000000006" in="0">
        <tpls c="2">
          <tpl fld="8" item="0"/>
          <tpl fld="6" item="125"/>
        </tpls>
      </n>
      <n v="49828.98" in="0">
        <tpls c="2">
          <tpl fld="8" item="3"/>
          <tpl fld="6" item="83"/>
        </tpls>
      </n>
      <n v="0" in="0">
        <tpls c="2">
          <tpl fld="8" item="3"/>
          <tpl fld="6" item="116"/>
        </tpls>
      </n>
      <n v="6899610.4100000001" in="0">
        <tpls c="2">
          <tpl fld="8" item="0"/>
          <tpl fld="6" item="52"/>
        </tpls>
      </n>
      <n v="1711.5" in="0">
        <tpls c="2">
          <tpl fld="8" item="3"/>
          <tpl fld="6" item="126"/>
        </tpls>
      </n>
      <n v="4205434.9000000004" in="0">
        <tpls c="2">
          <tpl fld="8" item="3"/>
          <tpl fld="6" item="36"/>
        </tpls>
      </n>
      <n v="6576851.9800000004" in="0">
        <tpls c="2">
          <tpl fld="8" item="6"/>
          <tpl fld="5" item="13"/>
        </tpls>
      </n>
      <n v="3858631.2300000004" in="0">
        <tpls c="2">
          <tpl fld="8" item="7"/>
          <tpl fld="5" item="13"/>
        </tpls>
      </n>
      <n v="77108.44" in="0">
        <tpls c="2">
          <tpl fld="8" item="3"/>
          <tpl fld="6" item="99"/>
        </tpls>
      </n>
      <n v="0.01" in="0">
        <tpls c="2">
          <tpl fld="8" item="0"/>
          <tpl fld="6" item="109"/>
        </tpls>
      </n>
      <n v="24343" in="0">
        <tpls c="2">
          <tpl fld="8" item="3"/>
          <tpl fld="6" item="80"/>
        </tpls>
      </n>
      <n v="0" in="0">
        <tpls c="2">
          <tpl fld="8" item="3"/>
          <tpl fld="6" item="87"/>
        </tpls>
      </n>
      <n v="17188.05" in="0">
        <tpls c="2">
          <tpl fld="8" item="3"/>
          <tpl fld="6" item="127"/>
        </tpls>
      </n>
      <n v="14519028.560000001" in="0">
        <tpls c="2">
          <tpl fld="8" item="3"/>
          <tpl fld="6" item="123"/>
        </tpls>
      </n>
      <n v="3149.81" in="0">
        <tpls c="2">
          <tpl fld="8" item="3"/>
          <tpl fld="6" item="128"/>
        </tpls>
      </n>
      <n v="48144.48000000001" in="0">
        <tpls c="2">
          <tpl fld="8" item="3"/>
          <tpl fld="6" item="125"/>
        </tpls>
      </n>
      <n v="0" in="0">
        <tpls c="2">
          <tpl fld="8" item="3"/>
          <tpl fld="6" item="106"/>
        </tpls>
      </n>
      <n v="0" in="0">
        <tpls c="2">
          <tpl fld="8" item="3"/>
          <tpl fld="6" item="113"/>
        </tpls>
      </n>
      <n v="0" in="0">
        <tpls c="2">
          <tpl fld="8" item="3"/>
          <tpl fld="6" item="120"/>
        </tpls>
      </n>
      <n v="28848.97" in="0">
        <tpls c="2">
          <tpl fld="8" item="3"/>
          <tpl fld="6" item="124"/>
        </tpls>
      </n>
      <n v="0" in="0">
        <tpls c="2">
          <tpl fld="8" item="3"/>
          <tpl fld="6" item="91"/>
        </tpls>
      </n>
      <n v="3100000" in="0">
        <tpls c="2">
          <tpl fld="8" item="0"/>
          <tpl fld="6" item="97"/>
        </tpls>
      </n>
      <n v="14898800" in="0">
        <tpls c="2">
          <tpl fld="8" item="0"/>
          <tpl fld="6" item="118"/>
        </tpls>
      </n>
      <n v="0" in="0">
        <tpls c="2">
          <tpl fld="8" item="0"/>
          <tpl fld="6" item="86"/>
        </tpls>
      </n>
      <n v="20511118.660000004" in="0">
        <tpls c="2">
          <tpl fld="8" item="0"/>
          <tpl fld="6" item="74"/>
        </tpls>
      </n>
      <n v="31904.29" in="0">
        <tpls c="2">
          <tpl fld="8" item="3"/>
          <tpl fld="6" item="129"/>
        </tpls>
      </n>
      <n v="9313760.4000000004" in="0">
        <tpls c="2">
          <tpl fld="8" item="11"/>
          <tpl fld="5" item="13"/>
        </tpls>
      </n>
      <n v="13994.529999999999" in="0">
        <tpls c="2">
          <tpl fld="8" item="0"/>
          <tpl fld="6" item="126"/>
        </tpls>
      </n>
      <n v="300000" in="0">
        <tpls c="2">
          <tpl fld="8" item="3"/>
          <tpl fld="6" item="58"/>
        </tpls>
      </n>
      <n v="51691500" in="0">
        <tpls c="2">
          <tpl fld="8" item="0"/>
          <tpl fld="6" item="89"/>
        </tpls>
      </n>
      <n v="0" in="0">
        <tpls c="2">
          <tpl fld="8" item="0"/>
          <tpl fld="6" item="130"/>
        </tpls>
      </n>
      <n v="51110.180000000008" in="0">
        <tpls c="2">
          <tpl fld="8" item="0"/>
          <tpl fld="6" item="110"/>
        </tpls>
      </n>
      <n v="3100000" in="0">
        <tpls c="2">
          <tpl fld="8" item="0"/>
          <tpl fld="6" item="131"/>
        </tpls>
      </n>
      <n v="16556.34" in="0">
        <tpls c="2">
          <tpl fld="8" item="0"/>
          <tpl fld="6" item="121"/>
        </tpls>
      </n>
      <n v="0" in="0">
        <tpls c="2">
          <tpl fld="8" item="3"/>
          <tpl fld="6" item="132"/>
        </tpls>
      </n>
      <n v="12129.87" in="0">
        <tpls c="2">
          <tpl fld="8" item="0"/>
          <tpl fld="6" item="127"/>
        </tpls>
      </n>
      <n v="500000" in="0">
        <tpls c="2">
          <tpl fld="8" item="3"/>
          <tpl fld="6" item="130"/>
        </tpls>
      </n>
      <n v="5500" in="0">
        <tpls c="2">
          <tpl fld="8" item="0"/>
          <tpl fld="6" item="77"/>
        </tpls>
      </n>
      <n v="1655154.05" in="0">
        <tpls c="2">
          <tpl fld="8" item="3"/>
          <tpl fld="6" item="131"/>
        </tpls>
      </n>
      <n v="0" in="0">
        <tpls c="2">
          <tpl fld="8" item="3"/>
          <tpl fld="6" item="98"/>
        </tpls>
      </n>
      <n v="1301.8600000000001" in="0">
        <tpls c="2">
          <tpl fld="8" item="0"/>
          <tpl fld="6" item="82"/>
        </tpls>
      </n>
      <n v="3404.27" in="0">
        <tpls c="2">
          <tpl fld="8" item="0"/>
          <tpl fld="6" item="128"/>
        </tpls>
      </n>
      <n v="263555.33999999997" in="0">
        <tpls c="2">
          <tpl fld="8" item="3"/>
          <tpl fld="6" item="111"/>
        </tpls>
      </n>
      <n v="206498.05" in="0">
        <tpls c="2">
          <tpl fld="8" item="0"/>
          <tpl fld="6" item="115"/>
        </tpls>
      </n>
      <n v="0" in="0">
        <tpls c="2">
          <tpl fld="8" item="0"/>
          <tpl fld="6" item="55"/>
        </tpls>
      </n>
      <n v="4416.26" in="0">
        <tpls c="2">
          <tpl fld="8" item="0"/>
          <tpl fld="6" item="95"/>
        </tpls>
      </n>
      <n v="8614886.2300000004" in="0">
        <tpls c="2">
          <tpl fld="8" item="3"/>
          <tpl fld="6" item="64"/>
        </tpls>
      </n>
      <n v="9368967.4700000007" in="0">
        <tpls c="2">
          <tpl fld="8" item="3"/>
          <tpl fld="6" item="32"/>
        </tpls>
      </n>
      <n v="31904.29" in="0">
        <tpls c="2">
          <tpl fld="8" item="0"/>
          <tpl fld="6" item="129"/>
        </tpls>
      </n>
      <n v="43618.49" in="0">
        <tpls c="2">
          <tpl fld="8" item="3"/>
          <tpl fld="6" item="66"/>
        </tpls>
      </n>
      <n v="0" in="0">
        <tpls c="2">
          <tpl fld="8" item="0"/>
          <tpl fld="6" item="132"/>
        </tpls>
      </n>
      <n v="6000000" in="0">
        <tpls c="2">
          <tpl fld="8" item="0"/>
          <tpl fld="6" item="67"/>
        </tpls>
      </n>
      <n v="1325009.24" in="0">
        <tpls c="2">
          <tpl fld="8" item="3"/>
          <tpl fld="6" item="112"/>
        </tpls>
      </n>
      <n v="13506125.74" in="0">
        <tpls c="2">
          <tpl fld="8" item="9"/>
          <tpl fld="5" item="13"/>
        </tpls>
      </n>
      <n v="10699434.900000002" in="0">
        <tpls c="2">
          <tpl fld="8" item="15"/>
          <tpl fld="5" item="13"/>
        </tpls>
      </n>
      <n v="472360167.79000008" in="0">
        <tpls c="2">
          <tpl fld="8" item="9"/>
          <tpl fld="3" item="9"/>
        </tpls>
      </n>
      <n v="421363044.0399999" in="0">
        <tpls c="2">
          <tpl fld="8" item="14"/>
          <tpl fld="3" item="9"/>
        </tpls>
      </n>
      <n v="436498957.05999988" in="0">
        <tpls c="2">
          <tpl fld="8" item="7"/>
          <tpl fld="3" item="9"/>
        </tpls>
      </n>
      <n v="490846600.23000008" in="0">
        <tpls c="2">
          <tpl fld="8" item="8"/>
          <tpl fld="3" item="9"/>
        </tpls>
      </n>
      <n v="434328717.37000018" in="0">
        <tpls c="2">
          <tpl fld="8" item="13"/>
          <tpl fld="3" item="9"/>
        </tpls>
      </n>
      <n v="434734083.15999991" in="0">
        <tpls c="2">
          <tpl fld="8" item="11"/>
          <tpl fld="3" item="9"/>
        </tpls>
      </n>
      <n v="3428132.77" in="0">
        <tpls c="2">
          <tpl fld="8" item="3"/>
          <tpl fld="4" item="3"/>
        </tpls>
      </n>
      <n v="462120034.75999999" in="0">
        <tpls c="2">
          <tpl fld="8" item="13"/>
          <tpl fld="3" item="14"/>
        </tpls>
      </n>
      <n v="433174879.60000014" in="0">
        <tpls c="2">
          <tpl fld="8" item="6"/>
          <tpl fld="3" item="9"/>
        </tpls>
      </n>
      <n v="2523642.0399999996" in="0">
        <tpls c="2">
          <tpl fld="8" item="10"/>
          <tpl fld="5" item="13"/>
        </tpls>
      </n>
      <n v="435336615.09999996" in="0">
        <tpls c="2">
          <tpl fld="8" item="12"/>
          <tpl fld="3" item="9"/>
        </tpls>
      </n>
      <n v="493814353.65000015" in="0">
        <tpls c="2">
          <tpl fld="8" item="9"/>
          <tpl fld="3" item="14"/>
        </tpls>
      </n>
      <n v="454040580.1699999" in="0">
        <tpls c="2">
          <tpl fld="8" item="7"/>
          <tpl fld="3" item="14"/>
        </tpls>
      </n>
      <n v="436996832.67000008" in="0">
        <tpls c="2">
          <tpl fld="8" item="10"/>
          <tpl fld="3" item="14"/>
        </tpls>
      </n>
      <n v="441981654.49000013" in="0">
        <tpls c="2">
          <tpl fld="8" item="15"/>
          <tpl fld="3" item="9"/>
        </tpls>
      </n>
      <n v="477587697.69" in="0">
        <tpls c="2">
          <tpl fld="8" item="15"/>
          <tpl fld="3" item="14"/>
        </tpls>
      </n>
      <n v="3568698.4000000004" in="0">
        <tpls c="2">
          <tpl fld="8" item="11"/>
          <tpl fld="4" item="2"/>
        </tpls>
      </n>
      <n v="474341490.74999994" in="0">
        <tpls c="2">
          <tpl fld="8" item="12"/>
          <tpl fld="3" item="14"/>
        </tpls>
      </n>
      <n v="3682167.55" in="0">
        <tpls c="2">
          <tpl fld="8" item="8"/>
          <tpl fld="4" item="2"/>
        </tpls>
      </n>
      <n v="288782183.36999995" in="0">
        <tpls c="2">
          <tpl fld="8" item="0"/>
          <tpl hier="7" item="16"/>
        </tpls>
      </n>
      <n v="229826454.69" in="0">
        <tpls c="2">
          <tpl fld="8" item="3"/>
          <tpl hier="7" item="16"/>
        </tpls>
      </n>
      <n v="3283974.99" in="0">
        <tpls c="2">
          <tpl fld="8" item="14"/>
          <tpl fld="5" item="24"/>
        </tpls>
      </n>
      <n v="26623928.039999999" in="0">
        <tpls c="2">
          <tpl fld="8" item="15"/>
          <tpl fld="5" item="24"/>
        </tpls>
      </n>
      <n v="410357846.34999979" in="0">
        <tpls c="2">
          <tpl fld="8" item="10"/>
          <tpl fld="3" item="9"/>
        </tpls>
      </n>
      <n v="505183230.49000007" in="0">
        <tpls c="2">
          <tpl fld="8" item="8"/>
          <tpl fld="3" item="14"/>
        </tpls>
      </n>
      <n v="23188850.990000002" in="0">
        <tpls c="2">
          <tpl fld="8" item="11"/>
          <tpl fld="5" item="24"/>
        </tpls>
      </n>
      <n v="3057798.02" in="0">
        <tpls c="2">
          <tpl fld="8" item="13"/>
          <tpl fld="4" item="2"/>
        </tpls>
      </n>
      <n v="3847258.6700000004" in="0">
        <tpls c="2">
          <tpl fld="8" item="2"/>
          <tpl fld="4" item="2"/>
        </tpls>
      </n>
      <n v="6352802.8199999994" in="0">
        <tpls c="2">
          <tpl fld="8" item="10"/>
          <tpl fld="5" item="24"/>
        </tpls>
      </n>
      <n v="3759941.66" in="0">
        <tpls c="2">
          <tpl fld="8" item="15"/>
          <tpl fld="4" item="2"/>
        </tpls>
      </n>
      <n v="16422506.729999999" in="0">
        <tpls c="2">
          <tpl fld="8" item="6"/>
          <tpl fld="5" item="24"/>
        </tpls>
      </n>
      <n v="469037860.39999992" in="0">
        <tpls c="2">
          <tpl fld="8" item="6"/>
          <tpl fld="3" item="14"/>
        </tpls>
      </n>
      <n v="7915491.2100000009" in="0">
        <tpls c="2">
          <tpl fld="8" item="12"/>
          <tpl fld="5" item="13"/>
        </tpls>
      </n>
      <n v="2758825.35" in="0">
        <tpls c="2">
          <tpl fld="8" item="10"/>
          <tpl fld="4" item="2"/>
        </tpls>
      </n>
      <n v="4035256.1300000004" in="0">
        <tpls c="2">
          <tpl fld="8" item="9"/>
          <tpl fld="4" item="2"/>
        </tpls>
      </n>
      <n v="2900724.56" in="0">
        <tpls c="2">
          <tpl fld="8" item="7"/>
          <tpl fld="4" item="2"/>
        </tpls>
      </n>
      <n v="3433837.5399999991" in="0">
        <tpls c="2">
          <tpl fld="8" item="12"/>
          <tpl fld="4" item="2"/>
        </tpls>
      </n>
      <n v="3245836.59" in="0">
        <tpls c="2">
          <tpl fld="8" item="6"/>
          <tpl fld="4" item="2"/>
        </tpls>
      </n>
      <n v="33500763.109999996" in="0">
        <tpls c="2">
          <tpl fld="8" item="9"/>
          <tpl fld="5" item="24"/>
        </tpls>
      </n>
      <n v="36982220.529999994" in="0">
        <tpls c="2">
          <tpl fld="8" item="8"/>
          <tpl fld="5" item="24"/>
        </tpls>
      </n>
      <n v="9722294.7299999967" in="0">
        <tpls c="2">
          <tpl fld="8" item="7"/>
          <tpl fld="5" item="24"/>
        </tpls>
      </n>
      <n v="433038001.52999997" in="0">
        <tpls c="2">
          <tpl fld="8" item="14"/>
          <tpl fld="3" item="14"/>
        </tpls>
      </n>
      <n v="29964237.670000002" in="0">
        <tpls c="2">
          <tpl fld="8" item="2"/>
          <tpl fld="5" item="24"/>
        </tpls>
      </n>
      <n v="2661538.0200000005" in="0">
        <tpls c="2">
          <tpl fld="8" item="14"/>
          <tpl fld="4" item="2"/>
        </tpls>
      </n>
      <n v="476425635.43000013" in="0">
        <tpls c="2">
          <tpl fld="8" item="11"/>
          <tpl fld="3" item="14"/>
        </tpls>
      </n>
      <n v="19753331.190000005" in="0">
        <tpls c="2">
          <tpl fld="8" item="12"/>
          <tpl fld="5" item="24"/>
        </tpls>
      </n>
      <n v="92560935.100000009" in="0">
        <tpls c="2">
          <tpl fld="8" item="15"/>
          <tpl fld="3" item="23"/>
        </tpls>
      </n>
      <n v="5456954.8700000001" in="0">
        <tpls c="2">
          <tpl fld="8" item="8"/>
          <tpl fld="5" item="25"/>
        </tpls>
      </n>
      <n v="13003999.659999996" in="0">
        <tpls c="2">
          <tpl fld="8" item="13"/>
          <tpl fld="5" item="24"/>
        </tpls>
      </n>
      <n v="40655214.079999998" in="0">
        <tpls c="2">
          <tpl fld="8" item="0"/>
          <tpl fld="5" item="24"/>
        </tpls>
      </n>
      <n v="103123641.53999998" in="0">
        <tpls c="2">
          <tpl fld="8" item="3"/>
          <tpl hier="7" item="17"/>
        </tpls>
      </n>
      <n v="3216632.17" in="0">
        <tpls c="2">
          <tpl fld="8" item="11"/>
          <tpl fld="5" item="25"/>
        </tpls>
      </n>
      <n v="150893430.84999999" in="0">
        <tpls c="2">
          <tpl fld="8" item="0"/>
          <tpl hier="7" item="17"/>
        </tpls>
      </n>
      <n v="101008392.52" in="0">
        <tpls c="2">
          <tpl fld="8" item="6"/>
          <tpl fld="3" item="23"/>
        </tpls>
      </n>
      <n v="100798151.16" in="0">
        <tpls c="2">
          <tpl fld="8" item="9"/>
          <tpl fld="3" item="23"/>
        </tpls>
      </n>
      <n v="100614223.98" in="0">
        <tpls c="2">
          <tpl fld="8" item="12"/>
          <tpl fld="3" item="23"/>
        </tpls>
      </n>
      <n v="61743568.469999999" in="0">
        <tpls c="2">
          <tpl fld="8" item="14"/>
          <tpl fld="3" item="23"/>
        </tpls>
      </n>
      <n v="102676409.50999999" in="0">
        <tpls c="2">
          <tpl fld="8" item="8"/>
          <tpl fld="3" item="23"/>
        </tpls>
      </n>
      <n v="637260.47000000009" in="0">
        <tpls c="2">
          <tpl fld="8" item="10"/>
          <tpl fld="5" item="25"/>
        </tpls>
      </n>
      <n v="4803241.29" in="0">
        <tpls c="2">
          <tpl fld="8" item="9"/>
          <tpl fld="5" item="25"/>
        </tpls>
      </n>
      <n v="4206163.0599999996" in="0">
        <tpls c="2">
          <tpl fld="8" item="2"/>
          <tpl fld="5" item="25"/>
        </tpls>
      </n>
      <n v="6120530.0499999998" in="0">
        <tpls c="2">
          <tpl fld="8" item="0"/>
          <tpl fld="5" item="25"/>
        </tpls>
      </n>
      <n v="3673539.5" in="0">
        <tpls c="2">
          <tpl fld="8" item="15"/>
          <tpl fld="5" item="25"/>
        </tpls>
      </n>
      <n v="1558892.9700000002" in="0">
        <tpls c="2">
          <tpl fld="8" item="13"/>
          <tpl fld="5" item="25"/>
        </tpls>
      </n>
      <n v="2133573.64" in="0">
        <tpls c="2">
          <tpl fld="8" item="6"/>
          <tpl fld="5" item="25"/>
        </tpls>
      </n>
      <n v="2685109.17" in="0">
        <tpls c="2">
          <tpl fld="8" item="12"/>
          <tpl fld="5" item="25"/>
        </tpls>
      </n>
      <n v="71834466.409999996" in="0">
        <tpls c="2">
          <tpl fld="8" item="11"/>
          <tpl fld="3" item="23"/>
        </tpls>
      </n>
      <n v="108562226.78000002" in="0">
        <tpls c="2">
          <tpl fld="8" item="13"/>
          <tpl fld="3" item="23"/>
        </tpls>
      </n>
      <n v="311195.20999999996" in="0">
        <tpls c="2">
          <tpl fld="8" item="14"/>
          <tpl fld="5" item="25"/>
        </tpls>
      </n>
      <n v="66252044.860000007" in="0">
        <tpls c="2">
          <tpl fld="8" item="10"/>
          <tpl fld="3" item="23"/>
        </tpls>
      </n>
      <n v="98185973.110000014" in="0">
        <tpls c="2">
          <tpl fld="8" item="7"/>
          <tpl fld="3" item="23"/>
        </tpls>
      </n>
      <n v="1018057.3200000001" in="0">
        <tpls c="2">
          <tpl fld="8" item="7"/>
          <tpl fld="5" item="25"/>
        </tpls>
      </n>
      <n v="65000000" in="0">
        <tpls c="2">
          <tpl fld="8" item="16"/>
          <tpl fld="6" item="40"/>
        </tpls>
      </n>
      <n v="497820436.41000009" in="0">
        <tpls c="2">
          <tpl fld="8" item="16"/>
          <tpl fld="3" item="9"/>
        </tpls>
      </n>
      <n v="1569937.23" in="0">
        <tpls c="2">
          <tpl fld="8" item="16"/>
          <tpl fld="5" item="13"/>
        </tpls>
      </n>
      <n v="3633108.02" in="0">
        <tpls c="2">
          <tpl fld="8" item="16"/>
          <tpl fld="5" item="24"/>
        </tpls>
      </n>
      <n v="4804314.1599999992" in="0">
        <tpls c="2">
          <tpl fld="8" item="16"/>
          <tpl fld="4" item="2"/>
        </tpls>
      </n>
      <n v="498086522.36000001" in="0">
        <tpls c="2">
          <tpl fld="8" item="16"/>
          <tpl fld="3" item="14"/>
        </tpls>
      </n>
      <n v="120680128.01000001" in="0">
        <tpls c="2">
          <tpl fld="8" item="16"/>
          <tpl fld="3" item="23"/>
        </tpls>
      </n>
      <n v="674547.54" in="0">
        <tpls c="2">
          <tpl fld="8" item="16"/>
          <tpl fld="5" item="25"/>
        </tpls>
      </n>
      <n v="65000000" in="0">
        <tpls c="2">
          <tpl fld="8" item="17"/>
          <tpl fld="6" item="40"/>
        </tpls>
      </n>
      <n v="525873068.57999998" in="0">
        <tpls c="2">
          <tpl fld="8" item="17"/>
          <tpl fld="3" item="9"/>
        </tpls>
      </n>
      <n v="4659240.9899999993" in="0">
        <tpls c="2">
          <tpl fld="8" item="17"/>
          <tpl fld="5" item="13"/>
        </tpls>
      </n>
      <n v="503991956.32000005" in="0">
        <tpls c="2">
          <tpl fld="8" item="17"/>
          <tpl fld="3" item="14"/>
        </tpls>
      </n>
      <n v="5307117.57" in="0">
        <tpls c="2">
          <tpl fld="8" item="17"/>
          <tpl fld="4" item="2"/>
        </tpls>
      </n>
      <n v="10483148.199999999" in="0">
        <tpls c="2">
          <tpl fld="8" item="17"/>
          <tpl fld="5" item="24"/>
        </tpls>
      </n>
      <n v="132259881.67" in="0">
        <tpls c="2">
          <tpl fld="8" item="17"/>
          <tpl fld="3" item="23"/>
        </tpls>
      </n>
      <n v="2176080.4300000002" in="0">
        <tpls c="2">
          <tpl fld="8" item="17"/>
          <tpl fld="5" item="25"/>
        </tpls>
      </n>
      <n v="65000000" in="0">
        <tpls c="2">
          <tpl fld="8" item="18"/>
          <tpl fld="6" item="40"/>
        </tpls>
      </n>
      <n v="65000000" in="0">
        <tpls c="2">
          <tpl fld="8" item="19"/>
          <tpl fld="6" item="40"/>
        </tpls>
      </n>
      <n v="3035717.8299999996" in="0">
        <tpls c="2">
          <tpl fld="8" item="19"/>
          <tpl fld="5" item="13"/>
        </tpls>
      </n>
      <n v="523821139.77999997" in="0">
        <tpls c="2">
          <tpl fld="8" item="19"/>
          <tpl fld="3" item="9"/>
        </tpls>
      </n>
      <n v="523803946.88999999" in="0">
        <tpls c="2">
          <tpl fld="8" item="18"/>
          <tpl fld="3" item="9"/>
        </tpls>
      </n>
      <n v="5207339.0299999993" in="0">
        <tpls c="2">
          <tpl fld="8" item="18"/>
          <tpl fld="5" item="13"/>
        </tpls>
      </n>
      <n v="506134179.87999994" in="0">
        <tpls c="2">
          <tpl fld="8" item="18"/>
          <tpl fld="3" item="14"/>
        </tpls>
      </n>
      <n v="499013067.55999982" in="0">
        <tpls c="2">
          <tpl fld="8" item="19"/>
          <tpl fld="3" item="14"/>
        </tpls>
      </n>
      <n v="5116242.32" in="0">
        <tpls c="2">
          <tpl fld="8" item="19"/>
          <tpl fld="4" item="2"/>
        </tpls>
      </n>
      <n v="5307117.5699999994" in="0">
        <tpls c="2">
          <tpl fld="8" item="18"/>
          <tpl fld="4" item="2"/>
        </tpls>
      </n>
      <n v="6874663.4500000002" in="0">
        <tpls c="2">
          <tpl fld="8" item="19"/>
          <tpl fld="5" item="24"/>
        </tpls>
      </n>
      <n v="11744648.720000003" in="0">
        <tpls c="2">
          <tpl fld="8" item="18"/>
          <tpl fld="5" item="24"/>
        </tpls>
      </n>
      <n v="116558770.61999999" in="0">
        <tpls c="2">
          <tpl fld="8" item="19"/>
          <tpl fld="3" item="23"/>
        </tpls>
      </n>
      <n v="135259881.67000002" in="0">
        <tpls c="2">
          <tpl fld="8" item="18"/>
          <tpl fld="3" item="23"/>
        </tpls>
      </n>
      <n v="2176080.4300000002" in="0">
        <tpls c="2">
          <tpl fld="8" item="18"/>
          <tpl fld="5" item="25"/>
        </tpls>
      </n>
      <n v="1402385.3" in="0">
        <tpls c="2">
          <tpl fld="8" item="19"/>
          <tpl fld="5" item="25"/>
        </tpls>
      </n>
      <m in="0">
        <tpls c="2">
          <tpl fld="8" item="20"/>
          <tpl fld="6" item="40"/>
        </tpls>
      </m>
      <m in="0">
        <tpls c="2">
          <tpl fld="8" item="21"/>
          <tpl fld="6" item="40"/>
        </tpls>
      </m>
      <m in="0">
        <tpls c="2">
          <tpl fld="8" item="22"/>
          <tpl fld="6" item="40"/>
        </tpls>
      </m>
      <m in="0">
        <tpls c="2">
          <tpl fld="8" item="23"/>
          <tpl fld="6" item="40"/>
        </tpls>
      </m>
      <m in="0">
        <tpls c="2">
          <tpl fld="8" item="24"/>
          <tpl fld="6" item="40"/>
        </tpls>
      </m>
      <m in="0">
        <tpls c="2">
          <tpl fld="8" item="25"/>
          <tpl fld="6" item="40"/>
        </tpls>
      </m>
      <m in="0">
        <tpls c="2">
          <tpl fld="8" item="26"/>
          <tpl fld="6" item="40"/>
        </tpls>
      </m>
      <m in="0">
        <tpls c="2">
          <tpl fld="8" item="27"/>
          <tpl fld="6" item="40"/>
        </tpls>
      </m>
      <m in="0">
        <tpls c="2">
          <tpl fld="8" item="21"/>
          <tpl fld="3" item="9"/>
        </tpls>
      </m>
      <m in="0">
        <tpls c="2">
          <tpl fld="8" item="22"/>
          <tpl fld="3" item="9"/>
        </tpls>
      </m>
      <m in="0">
        <tpls c="2">
          <tpl fld="8" item="25"/>
          <tpl fld="3" item="9"/>
        </tpls>
      </m>
      <m in="0">
        <tpls c="2">
          <tpl fld="8" item="23"/>
          <tpl fld="3" item="9"/>
        </tpls>
      </m>
      <m in="0">
        <tpls c="2">
          <tpl fld="8" item="22"/>
          <tpl fld="5" item="13"/>
        </tpls>
      </m>
      <m in="0">
        <tpls c="2">
          <tpl fld="8" item="26"/>
          <tpl fld="5" item="13"/>
        </tpls>
      </m>
      <m in="0">
        <tpls c="2">
          <tpl fld="8" item="25"/>
          <tpl fld="5" item="13"/>
        </tpls>
      </m>
      <m in="0">
        <tpls c="2">
          <tpl fld="8" item="21"/>
          <tpl fld="5" item="13"/>
        </tpls>
      </m>
      <m in="0">
        <tpls c="2">
          <tpl fld="8" item="27"/>
          <tpl fld="5" item="13"/>
        </tpls>
      </m>
      <m in="0">
        <tpls c="2">
          <tpl fld="8" item="23"/>
          <tpl fld="5" item="13"/>
        </tpls>
      </m>
      <m in="0">
        <tpls c="2">
          <tpl fld="8" item="24"/>
          <tpl fld="5" item="13"/>
        </tpls>
      </m>
      <m in="0">
        <tpls c="2">
          <tpl fld="8" item="24"/>
          <tpl fld="3" item="9"/>
        </tpls>
      </m>
      <m in="0">
        <tpls c="2">
          <tpl fld="8" item="20"/>
          <tpl fld="5" item="13"/>
        </tpls>
      </m>
      <m in="0">
        <tpls c="2">
          <tpl fld="8" item="20"/>
          <tpl fld="3" item="14"/>
        </tpls>
      </m>
      <m in="0">
        <tpls c="2">
          <tpl fld="8" item="26"/>
          <tpl fld="3" item="9"/>
        </tpls>
      </m>
      <m in="0">
        <tpls c="2">
          <tpl fld="8" item="20"/>
          <tpl fld="3" item="9"/>
        </tpls>
      </m>
      <m in="0">
        <tpls c="2">
          <tpl fld="8" item="24"/>
          <tpl fld="3" item="14"/>
        </tpls>
      </m>
      <m in="0">
        <tpls c="2">
          <tpl fld="8" item="27"/>
          <tpl fld="3" item="9"/>
        </tpls>
      </m>
      <m in="0">
        <tpls c="2">
          <tpl fld="8" item="23"/>
          <tpl fld="3" item="14"/>
        </tpls>
      </m>
      <m in="0">
        <tpls c="2">
          <tpl fld="8" item="26"/>
          <tpl fld="3" item="14"/>
        </tpls>
      </m>
      <m in="0">
        <tpls c="2">
          <tpl fld="8" item="22"/>
          <tpl fld="3" item="14"/>
        </tpls>
      </m>
      <m in="0">
        <tpls c="2">
          <tpl fld="8" item="23"/>
          <tpl fld="4" item="2"/>
        </tpls>
      </m>
      <m in="0">
        <tpls c="2">
          <tpl fld="8" item="25"/>
          <tpl fld="3" item="14"/>
        </tpls>
      </m>
      <m in="0">
        <tpls c="2">
          <tpl fld="8" item="26"/>
          <tpl fld="4" item="2"/>
        </tpls>
      </m>
      <m in="0">
        <tpls c="2">
          <tpl fld="8" item="21"/>
          <tpl fld="4" item="2"/>
        </tpls>
      </m>
      <m in="0">
        <tpls c="2">
          <tpl fld="8" item="22"/>
          <tpl fld="4" item="2"/>
        </tpls>
      </m>
      <m in="0">
        <tpls c="2">
          <tpl fld="8" item="27"/>
          <tpl fld="3" item="14"/>
        </tpls>
      </m>
      <m in="0">
        <tpls c="2">
          <tpl fld="8" item="25"/>
          <tpl fld="4" item="2"/>
        </tpls>
      </m>
      <m in="0">
        <tpls c="2">
          <tpl fld="8" item="20"/>
          <tpl fld="4" item="2"/>
        </tpls>
      </m>
      <m in="0">
        <tpls c="2">
          <tpl fld="8" item="24"/>
          <tpl fld="4" item="2"/>
        </tpls>
      </m>
      <m in="0">
        <tpls c="2">
          <tpl fld="8" item="27"/>
          <tpl fld="4" item="2"/>
        </tpls>
      </m>
      <m in="0">
        <tpls c="2">
          <tpl fld="8" item="26"/>
          <tpl fld="5" item="24"/>
        </tpls>
      </m>
      <m in="0">
        <tpls c="2">
          <tpl fld="8" item="25"/>
          <tpl fld="5" item="24"/>
        </tpls>
      </m>
      <m in="0">
        <tpls c="2">
          <tpl fld="8" item="27"/>
          <tpl fld="5" item="24"/>
        </tpls>
      </m>
      <m in="0">
        <tpls c="2">
          <tpl fld="8" item="23"/>
          <tpl fld="5" item="24"/>
        </tpls>
      </m>
      <m in="0">
        <tpls c="2">
          <tpl fld="8" item="21"/>
          <tpl fld="5" item="24"/>
        </tpls>
      </m>
      <m in="0">
        <tpls c="2">
          <tpl fld="8" item="22"/>
          <tpl fld="5" item="24"/>
        </tpls>
      </m>
      <m in="0">
        <tpls c="2">
          <tpl fld="8" item="24"/>
          <tpl fld="5" item="24"/>
        </tpls>
      </m>
      <m in="0">
        <tpls c="2">
          <tpl fld="8" item="20"/>
          <tpl fld="5" item="24"/>
        </tpls>
      </m>
      <m in="0">
        <tpls c="2">
          <tpl fld="8" item="23"/>
          <tpl fld="3" item="23"/>
        </tpls>
      </m>
      <m in="0">
        <tpls c="2">
          <tpl fld="8" item="24"/>
          <tpl fld="3" item="23"/>
        </tpls>
      </m>
      <m in="0">
        <tpls c="2">
          <tpl fld="8" item="27"/>
          <tpl fld="3" item="23"/>
        </tpls>
      </m>
      <m in="0">
        <tpls c="2">
          <tpl fld="8" item="22"/>
          <tpl fld="3" item="23"/>
        </tpls>
      </m>
      <m in="0">
        <tpls c="2">
          <tpl fld="8" item="24"/>
          <tpl fld="5" item="25"/>
        </tpls>
      </m>
      <m in="0">
        <tpls c="2">
          <tpl fld="8" item="26"/>
          <tpl fld="3" item="23"/>
        </tpls>
      </m>
      <m in="0">
        <tpls c="2">
          <tpl fld="8" item="25"/>
          <tpl fld="3" item="23"/>
        </tpls>
      </m>
      <m in="0">
        <tpls c="2">
          <tpl fld="8" item="21"/>
          <tpl fld="3" item="14"/>
        </tpls>
      </m>
      <m in="0">
        <tpls c="2">
          <tpl fld="8" item="23"/>
          <tpl fld="5" item="25"/>
        </tpls>
      </m>
      <m in="0">
        <tpls c="2">
          <tpl fld="8" item="25"/>
          <tpl fld="5" item="25"/>
        </tpls>
      </m>
      <m in="0">
        <tpls c="2">
          <tpl fld="8" item="21"/>
          <tpl fld="5" item="25"/>
        </tpls>
      </m>
      <m in="0">
        <tpls c="2">
          <tpl fld="8" item="22"/>
          <tpl fld="5" item="25"/>
        </tpls>
      </m>
      <m in="0">
        <tpls c="2">
          <tpl fld="8" item="27"/>
          <tpl fld="5" item="25"/>
        </tpls>
      </m>
      <m in="0">
        <tpls c="2">
          <tpl fld="8" item="21"/>
          <tpl fld="3" item="23"/>
        </tpls>
      </m>
      <m in="0">
        <tpls c="2">
          <tpl fld="8" item="26"/>
          <tpl fld="5" item="25"/>
        </tpls>
      </m>
      <m in="0">
        <tpls c="2">
          <tpl fld="8" item="20"/>
          <tpl fld="3" item="23"/>
        </tpls>
      </m>
      <m in="0">
        <tpls c="2">
          <tpl fld="8" item="20"/>
          <tpl fld="5" item="25"/>
        </tpls>
      </m>
      <n v="150000" in="0">
        <tpls c="2">
          <tpl fld="8" item="17"/>
          <tpl fld="6" item="14"/>
        </tpls>
      </n>
      <n v="6500000" in="0">
        <tpls c="2">
          <tpl fld="8" item="17"/>
          <tpl fld="6" item="6"/>
        </tpls>
      </n>
      <n v="11890.42" in="0">
        <tpls c="2">
          <tpl fld="8" item="17"/>
          <tpl fld="6" item="13"/>
        </tpls>
      </n>
      <n v="534.23" in="0">
        <tpls c="2">
          <tpl fld="8" item="17"/>
          <tpl fld="6" item="10"/>
        </tpls>
      </n>
      <n v="5514070.3199999994" in="0">
        <tpls c="2">
          <tpl fld="8" item="17"/>
          <tpl fld="4" item="3"/>
        </tpls>
      </n>
      <n v="6876.73" in="0">
        <tpls c="2">
          <tpl fld="8" item="17"/>
          <tpl fld="6" item="9"/>
        </tpls>
      </n>
      <n v="1000000" in="0">
        <tpls c="2">
          <tpl fld="8" item="17"/>
          <tpl fld="6" item="12"/>
        </tpls>
      </n>
      <n v="4760083.16" in="0">
        <tpls c="2">
          <tpl fld="8" item="17"/>
          <tpl fld="3" item="21"/>
        </tpls>
      </n>
      <n v="3396761.2599999993" in="0">
        <tpls c="2">
          <tpl fld="8" item="17"/>
          <tpl fld="5" item="11"/>
        </tpls>
      </n>
      <n v="2458.34" in="0">
        <tpls c="2">
          <tpl fld="8" item="17"/>
          <tpl fld="6" item="8"/>
        </tpls>
      </n>
      <n v="2353728.14" in="0">
        <tpls c="2">
          <tpl fld="8" item="17"/>
          <tpl fld="3" item="5"/>
        </tpls>
      </n>
      <n v="695674.86999999988" in="0">
        <tpls c="2">
          <tpl fld="8" item="17"/>
          <tpl fld="2" item="2"/>
        </tpls>
      </n>
      <n v="29043.52" in="0">
        <tpls c="2">
          <tpl fld="8" item="17"/>
          <tpl fld="5" item="10"/>
        </tpls>
      </n>
      <n v="0" in="0">
        <tpls c="2">
          <tpl fld="8" item="17"/>
          <tpl fld="6" item="20"/>
        </tpls>
      </n>
      <n v="0" in="0">
        <tpls c="2">
          <tpl fld="8" item="17"/>
          <tpl fld="6" item="26"/>
        </tpls>
      </n>
      <n v="101414.28000000001" in="0">
        <tpls c="2">
          <tpl fld="8" item="17"/>
          <tpl fld="6" item="23"/>
        </tpls>
      </n>
      <n v="23989298.720000003" in="0">
        <tpls c="2">
          <tpl fld="8" item="17"/>
          <tpl fld="6" item="30"/>
        </tpls>
      </n>
      <n v="0" in="0">
        <tpls c="2">
          <tpl fld="8" item="17"/>
          <tpl fld="6" item="33"/>
        </tpls>
      </n>
      <n v="0" in="0">
        <tpls c="2">
          <tpl fld="8" item="17"/>
          <tpl fld="6" item="29"/>
        </tpls>
      </n>
      <n v="7257531.2999999989" in="0">
        <tpls c="2">
          <tpl fld="8" item="17"/>
          <tpl fld="6" item="19"/>
        </tpls>
      </n>
      <n v="0" in="0">
        <tpls c="2">
          <tpl fld="8" item="17"/>
          <tpl fld="6" item="21"/>
        </tpls>
      </n>
      <n v="1930146.3099999998" in="0">
        <tpls c="2">
          <tpl fld="8" item="17"/>
          <tpl fld="6" item="27"/>
        </tpls>
      </n>
      <n v="8902831.5199999996" in="0">
        <tpls c="2">
          <tpl fld="8" item="17"/>
          <tpl fld="6" item="36"/>
        </tpls>
      </n>
      <n v="11826063.799999999" in="0">
        <tpls c="2">
          <tpl fld="8" item="17"/>
          <tpl fld="6" item="32"/>
        </tpls>
      </n>
      <n v="4099612.32" in="0">
        <tpls c="2">
          <tpl fld="8" item="17"/>
          <tpl fld="6" item="37"/>
        </tpls>
      </n>
      <m in="0">
        <tpls c="2">
          <tpl fld="8" item="17"/>
          <tpl fld="6" item="31"/>
        </tpls>
      </m>
      <n v="51551231.699999996" in="0">
        <tpls c="2">
          <tpl fld="8" item="17"/>
          <tpl fld="6" item="28"/>
        </tpls>
      </n>
      <n v="16062136.390000002" in="0">
        <tpls c="2">
          <tpl fld="8" item="17"/>
          <tpl fld="6" item="17"/>
        </tpls>
      </n>
      <n v="95149391.370000005" in="0">
        <tpls c="2">
          <tpl fld="8" item="17"/>
          <tpl fld="6" item="25"/>
        </tpls>
      </n>
      <n v="0" in="0">
        <tpls c="2">
          <tpl fld="8" item="17"/>
          <tpl fld="6" item="35"/>
        </tpls>
      </n>
      <n v="0" in="0">
        <tpls c="2">
          <tpl fld="8" item="17"/>
          <tpl fld="6" item="24"/>
        </tpls>
      </n>
      <n v="0" in="0">
        <tpls c="2">
          <tpl fld="8" item="17"/>
          <tpl fld="6" item="22"/>
        </tpls>
      </n>
      <n v="0" in="0">
        <tpls c="2">
          <tpl fld="8" item="17"/>
          <tpl fld="6" item="18"/>
        </tpls>
      </n>
      <n v="0" in="0">
        <tpls c="2">
          <tpl fld="8" item="17"/>
          <tpl fld="6" item="34"/>
        </tpls>
      </n>
      <n v="0" in="0">
        <tpls c="2">
          <tpl fld="8" item="17"/>
          <tpl fld="6" item="38"/>
        </tpls>
      </n>
      <n v="0" in="0">
        <tpls c="2">
          <tpl fld="8" item="17"/>
          <tpl fld="6" item="39"/>
        </tpls>
      </n>
      <n v="0" in="0">
        <tpls c="2">
          <tpl fld="8" item="17"/>
          <tpl fld="6" item="42"/>
        </tpls>
      </n>
      <n v="0" in="0">
        <tpls c="2">
          <tpl fld="8" item="17"/>
          <tpl fld="6" item="41"/>
        </tpls>
      </n>
      <n v="79045982.720000014" in="0">
        <tpls c="2">
          <tpl fld="8" item="17"/>
          <tpl fld="3" item="15"/>
        </tpls>
      </n>
      <n v="52612795.899999999" in="0">
        <tpls c="2">
          <tpl fld="8" item="17"/>
          <tpl hier="7" item="1"/>
        </tpls>
      </n>
      <n v="2504.64" in="0">
        <tpls c="2">
          <tpl fld="8" item="17"/>
          <tpl fld="5" item="17"/>
        </tpls>
      </n>
      <n v="74210273.329999998" in="0">
        <tpls c="2">
          <tpl fld="8" item="17"/>
          <tpl fld="5" item="22"/>
        </tpls>
      </n>
      <n v="0" in="0">
        <tpls c="2">
          <tpl fld="8" item="17"/>
          <tpl fld="3" item="16"/>
        </tpls>
      </n>
      <n v="0" in="0">
        <tpls c="2">
          <tpl fld="8" item="17"/>
          <tpl fld="5" item="21"/>
        </tpls>
      </n>
      <n v="3023628.6199999992" in="0">
        <tpls c="2">
          <tpl fld="8" item="17"/>
          <tpl fld="5" item="15"/>
        </tpls>
      </n>
      <n v="25852854.689999998" in="0">
        <tpls c="2">
          <tpl fld="8" item="17"/>
          <tpl fld="5" item="5"/>
        </tpls>
      </n>
      <n v="0" in="0">
        <tpls c="2">
          <tpl fld="8" item="17"/>
          <tpl fld="3" item="10"/>
        </tpls>
      </n>
      <n v="236.5" in="0">
        <tpls c="2">
          <tpl fld="8" item="17"/>
          <tpl fld="3" item="20"/>
        </tpls>
      </n>
      <n v="2173622.09" in="0">
        <tpls c="2">
          <tpl fld="8" item="17"/>
          <tpl hier="7" item="2"/>
        </tpls>
      </n>
      <n v="0" in="0">
        <tpls c="2">
          <tpl fld="8" item="17"/>
          <tpl fld="3" item="7"/>
        </tpls>
      </n>
      <n v="-1.4901161193847656E-8" in="0">
        <tpls c="2">
          <tpl fld="8" item="17"/>
          <tpl fld="3" item="8"/>
        </tpls>
      </n>
      <n v="1107505.3600000001" in="0">
        <tpls c="2">
          <tpl fld="8" item="17"/>
          <tpl hier="7" item="8"/>
        </tpls>
      </n>
      <n v="10482723.48" in="0">
        <tpls c="2">
          <tpl fld="8" item="17"/>
          <tpl hier="7" item="10"/>
        </tpls>
      </n>
      <n v="547131.90999999992" in="0">
        <tpls c="2">
          <tpl fld="8" item="17"/>
          <tpl fld="3" item="18"/>
        </tpls>
      </n>
      <n v="0" in="0">
        <tpls c="2">
          <tpl fld="8" item="17"/>
          <tpl fld="5" item="8"/>
        </tpls>
      </n>
      <n v="424.72" in="0">
        <tpls c="2">
          <tpl fld="8" item="17"/>
          <tpl hier="7" item="4"/>
        </tpls>
      </n>
      <n v="306747.26999999996" in="0">
        <tpls c="2">
          <tpl fld="8" item="17"/>
          <tpl hier="7" item="9"/>
        </tpls>
      </n>
      <n v="2476448.89" in="0">
        <tpls c="2">
          <tpl fld="8" item="17"/>
          <tpl hier="7" item="6"/>
        </tpls>
      </n>
      <n v="2063821.8700000003" in="0">
        <tpls c="2">
          <tpl fld="8" item="17"/>
          <tpl hier="7" item="12"/>
        </tpls>
      </n>
      <n v="0" in="0">
        <tpls c="2">
          <tpl fld="8" item="17"/>
          <tpl fld="2" item="4"/>
        </tpls>
      </n>
      <n v="1991913.4000000001" in="0">
        <tpls c="2">
          <tpl fld="8" item="17"/>
          <tpl hier="7" item="3"/>
        </tpls>
      </n>
      <n v="2595333.6400000006" in="0">
        <tpls c="2">
          <tpl fld="8" item="17"/>
          <tpl fld="3" item="22"/>
        </tpls>
      </n>
      <n v="0" in="0">
        <tpls c="2">
          <tpl fld="8" item="17"/>
          <tpl fld="2" item="1"/>
        </tpls>
      </n>
      <n v="0" in="0">
        <tpls c="2">
          <tpl fld="8" item="17"/>
          <tpl fld="5" item="12"/>
        </tpls>
      </n>
      <n v="49261.880000000005" in="0">
        <tpls c="2">
          <tpl fld="8" item="17"/>
          <tpl fld="5" item="7"/>
        </tpls>
      </n>
      <n v="1155880.82" in="0">
        <tpls c="2">
          <tpl fld="8" item="17"/>
          <tpl fld="5" item="6"/>
        </tpls>
      </n>
      <n v="13535408.610000003" in="0">
        <tpls c="2">
          <tpl fld="8" item="17"/>
          <tpl fld="2" item="0"/>
        </tpls>
      </n>
      <n v="100444749.19999999" in="0">
        <tpls c="2">
          <tpl fld="8" item="17"/>
          <tpl fld="3" item="12"/>
        </tpls>
      </n>
      <n v="30625" in="0">
        <tpls c="2">
          <tpl fld="8" item="17"/>
          <tpl fld="2" item="3"/>
        </tpls>
      </n>
      <n v="16610719.540000001" in="0">
        <tpls c="2">
          <tpl fld="8" item="17"/>
          <tpl hier="7" item="5"/>
        </tpls>
      </n>
      <n v="293991.05000000005" in="0">
        <tpls c="2">
          <tpl fld="8" item="17"/>
          <tpl hier="7" item="7"/>
        </tpls>
      </n>
      <n v="2010596.27" in="0">
        <tpls c="2">
          <tpl fld="8" item="17"/>
          <tpl fld="3" item="13"/>
        </tpls>
      </n>
      <n v="1190025.06" in="0">
        <tpls c="2">
          <tpl fld="8" item="17"/>
          <tpl fld="5" item="9"/>
        </tpls>
      </n>
      <n v="2117883.5099999998" in="0">
        <tpls c="2">
          <tpl fld="8" item="17"/>
          <tpl fld="3" item="11"/>
        </tpls>
      </n>
      <n v="65000000" in="0">
        <tpls c="2">
          <tpl fld="8" item="17"/>
          <tpl fld="3" item="19"/>
        </tpls>
      </n>
      <n v="771602798.49999988" in="0">
        <tpls c="2">
          <tpl fld="8" item="17"/>
          <tpl fld="1" item="1"/>
        </tpls>
      </n>
      <n v="694170407.57999992" in="0">
        <tpls c="2">
          <tpl fld="8" item="17"/>
          <tpl fld="1" item="0"/>
        </tpls>
      </n>
      <n v="2707830.6599999974" in="0">
        <tpls c="2">
          <tpl fld="8" item="17"/>
          <tpl hier="7" item="0"/>
        </tpls>
      </n>
      <n v="76641555.649999991" in="0">
        <tpls c="2">
          <tpl fld="8" item="17"/>
          <tpl fld="1" item="5"/>
        </tpls>
      </n>
      <n v="16169724.01" in="0">
        <tpls c="2">
          <tpl fld="8" item="17"/>
          <tpl fld="1" item="2"/>
        </tpls>
      </n>
      <n v="9392239.8099999987" in="0">
        <tpls c="2">
          <tpl fld="8" item="17"/>
          <tpl fld="1" item="3"/>
        </tpls>
      </n>
      <n v="5986648.9300000006" in="0">
        <tpls c="2">
          <tpl fld="8" item="17"/>
          <tpl fld="1" item="4"/>
        </tpls>
      </n>
      <n v="584.79000000000008" in="0">
        <tpls c="2">
          <tpl fld="8" item="17"/>
          <tpl fld="6" item="65"/>
        </tpls>
      </n>
      <n v="6200000" in="0">
        <tpls c="2">
          <tpl fld="8" item="17"/>
          <tpl fld="6" item="67"/>
        </tpls>
      </n>
      <n v="0" in="0">
        <tpls c="2">
          <tpl fld="8" item="17"/>
          <tpl fld="6" item="61"/>
        </tpls>
      </n>
      <n v="24343" in="0">
        <tpls c="2">
          <tpl fld="8" item="17"/>
          <tpl fld="6" item="80"/>
        </tpls>
      </n>
      <n v="7294.52" in="0">
        <tpls c="2">
          <tpl fld="8" item="17"/>
          <tpl fld="6" item="73"/>
        </tpls>
      </n>
      <n v="0" in="0">
        <tpls c="2">
          <tpl fld="8" item="17"/>
          <tpl fld="6" item="62"/>
        </tpls>
      </n>
      <n v="0" in="0">
        <tpls c="2">
          <tpl fld="8" item="17"/>
          <tpl fld="6" item="81"/>
        </tpls>
      </n>
      <n v="0" in="0">
        <tpls c="2">
          <tpl fld="8" item="17"/>
          <tpl fld="6" item="132"/>
        </tpls>
      </n>
      <n v="14165.369999999999" in="0">
        <tpls c="2">
          <tpl fld="8" item="17"/>
          <tpl fld="6" item="122"/>
        </tpls>
      </n>
      <n v="20675780.16" in="0">
        <tpls c="2">
          <tpl fld="8" item="17"/>
          <tpl fld="6" item="90"/>
        </tpls>
      </n>
      <n v="0" in="0">
        <tpls c="2">
          <tpl fld="8" item="17"/>
          <tpl fld="6" item="100"/>
        </tpls>
      </n>
      <n v="0" in="0">
        <tpls c="2">
          <tpl fld="8" item="17"/>
          <tpl fld="6" item="86"/>
        </tpls>
      </n>
      <n v="0" in="0">
        <tpls c="2">
          <tpl fld="8" item="17"/>
          <tpl fld="6" item="84"/>
        </tpls>
      </n>
      <n v="41110.18" in="0">
        <tpls c="2">
          <tpl fld="8" item="17"/>
          <tpl fld="6" item="110"/>
        </tpls>
      </n>
      <n v="495500" in="0">
        <tpls c="2">
          <tpl fld="8" item="17"/>
          <tpl fld="6" item="77"/>
        </tpls>
      </n>
      <n v="2400000" in="0">
        <tpls c="2">
          <tpl fld="8" item="17"/>
          <tpl fld="6" item="91"/>
        </tpls>
      </n>
      <n v="31904.29" in="0">
        <tpls c="2">
          <tpl fld="8" item="17"/>
          <tpl fld="6" item="129"/>
        </tpls>
      </n>
      <n v="0" in="0">
        <tpls c="2">
          <tpl fld="8" item="17"/>
          <tpl fld="6" item="106"/>
        </tpls>
      </n>
      <n v="0" in="0">
        <tpls c="2">
          <tpl fld="8" item="17"/>
          <tpl fld="6" item="57"/>
        </tpls>
      </n>
      <n v="10662.499999999998" in="0">
        <tpls c="2">
          <tpl fld="8" item="17"/>
          <tpl fld="6" item="101"/>
        </tpls>
      </n>
      <n v="5891.52" in="0">
        <tpls c="2">
          <tpl fld="8" item="17"/>
          <tpl fld="6" item="107"/>
        </tpls>
      </n>
      <n v="0" in="0">
        <tpls c="2">
          <tpl fld="8" item="17"/>
          <tpl fld="6" item="116"/>
        </tpls>
      </n>
      <n v="1525.33" in="0">
        <tpls c="2">
          <tpl fld="8" item="17"/>
          <tpl fld="6" item="70"/>
        </tpls>
      </n>
      <n v="59377.760000000009" in="0">
        <tpls c="2">
          <tpl fld="8" item="17"/>
          <tpl fld="6" item="66"/>
        </tpls>
      </n>
      <n v="2750000" in="0">
        <tpls c="2">
          <tpl fld="8" item="17"/>
          <tpl fld="6" item="131"/>
        </tpls>
      </n>
      <n v="88923.659999999989" in="0">
        <tpls c="2">
          <tpl fld="8" item="17"/>
          <tpl fld="6" item="99"/>
        </tpls>
      </n>
      <n v="36634.089999999997" in="0">
        <tpls c="2">
          <tpl fld="8" item="17"/>
          <tpl fld="6" item="117"/>
        </tpls>
      </n>
      <n v="93579.48000000001" in="0">
        <tpls c="2">
          <tpl fld="8" item="17"/>
          <tpl fld="6" item="92"/>
        </tpls>
      </n>
      <n v="23947816.259999998" in="0">
        <tpls c="2">
          <tpl fld="8" item="17"/>
          <tpl fld="6" item="102"/>
        </tpls>
      </n>
      <n v="300000" in="0">
        <tpls c="2">
          <tpl fld="8" item="17"/>
          <tpl fld="6" item="58"/>
        </tpls>
      </n>
      <n v="183153.59000000003" in="0">
        <tpls c="2">
          <tpl fld="8" item="17"/>
          <tpl fld="6" item="59"/>
        </tpls>
      </n>
      <n v="225809.71000000002" in="0">
        <tpls c="2">
          <tpl fld="8" item="17"/>
          <tpl fld="6" item="111"/>
        </tpls>
      </n>
      <n v="59876000" in="0">
        <tpls c="2">
          <tpl fld="8" item="17"/>
          <tpl fld="6" item="89"/>
        </tpls>
      </n>
      <n v="20215451.640000001" in="0">
        <tpls c="2">
          <tpl fld="8" item="17"/>
          <tpl fld="6" item="74"/>
        </tpls>
      </n>
      <n v="0" in="0">
        <tpls c="2">
          <tpl fld="8" item="17"/>
          <tpl fld="6" item="56"/>
        </tpls>
      </n>
      <n v="0.01" in="0">
        <tpls c="2">
          <tpl fld="8" item="17"/>
          <tpl fld="6" item="109"/>
        </tpls>
      </n>
      <n v="0" in="0">
        <tpls c="2">
          <tpl fld="8" item="17"/>
          <tpl fld="6" item="113"/>
        </tpls>
      </n>
      <n v="14391.79" in="0">
        <tpls c="2">
          <tpl fld="8" item="17"/>
          <tpl fld="6" item="126"/>
        </tpls>
      </n>
      <n v="6790267.29" in="0">
        <tpls c="2">
          <tpl fld="8" item="17"/>
          <tpl fld="6" item="52"/>
        </tpls>
      </n>
      <n v="1467.83" in="0">
        <tpls c="2">
          <tpl fld="8" item="17"/>
          <tpl fld="6" item="88"/>
        </tpls>
      </n>
      <n v="0" in="0">
        <tpls c="2">
          <tpl fld="8" item="17"/>
          <tpl fld="6" item="96"/>
        </tpls>
      </n>
      <n v="47519.01" in="0">
        <tpls c="2">
          <tpl fld="8" item="17"/>
          <tpl fld="6" item="83"/>
        </tpls>
      </n>
      <n v="44645471.840000004" in="0">
        <tpls c="2">
          <tpl fld="8" item="17"/>
          <tpl fld="6" item="76"/>
        </tpls>
      </n>
      <n v="100" in="0">
        <tpls c="2">
          <tpl fld="8" item="17"/>
          <tpl fld="6" item="94"/>
        </tpls>
      </n>
      <n v="2301336" in="0">
        <tpls c="2">
          <tpl fld="8" item="17"/>
          <tpl fld="6" item="108"/>
        </tpls>
      </n>
      <n v="4390.6900000000005" in="0">
        <tpls c="2">
          <tpl fld="8" item="17"/>
          <tpl fld="6" item="95"/>
        </tpls>
      </n>
      <n v="1650000" in="0">
        <tpls c="2">
          <tpl fld="8" item="17"/>
          <tpl fld="6" item="71"/>
        </tpls>
      </n>
      <n v="1299.5999999999999" in="0">
        <tpls c="2">
          <tpl fld="8" item="17"/>
          <tpl fld="6" item="72"/>
        </tpls>
      </n>
      <n v="4611892.28" in="0">
        <tpls c="2">
          <tpl fld="8" item="17"/>
          <tpl fld="6" item="79"/>
        </tpls>
      </n>
      <n v="0" in="0">
        <tpls c="2">
          <tpl fld="8" item="17"/>
          <tpl fld="6" item="68"/>
        </tpls>
      </n>
      <n v="14972.599999999999" in="0">
        <tpls c="2">
          <tpl fld="8" item="17"/>
          <tpl fld="6" item="121"/>
        </tpls>
      </n>
      <n v="56788.130000000005" in="0">
        <tpls c="2">
          <tpl fld="8" item="17"/>
          <tpl fld="6" item="53"/>
        </tpls>
      </n>
      <n v="426.7" in="0">
        <tpls c="2">
          <tpl fld="8" item="17"/>
          <tpl fld="6" item="69"/>
        </tpls>
      </n>
      <n v="24439.45" in="0">
        <tpls c="2">
          <tpl fld="8" item="17"/>
          <tpl fld="6" item="51"/>
        </tpls>
      </n>
      <n v="71121.130000000019" in="0">
        <tpls c="2">
          <tpl fld="8" item="17"/>
          <tpl fld="6" item="125"/>
        </tpls>
      </n>
      <n v="0" in="0">
        <tpls c="2">
          <tpl fld="8" item="17"/>
          <tpl fld="6" item="130"/>
        </tpls>
      </n>
      <n v="18860000" in="0">
        <tpls c="2">
          <tpl fld="8" item="17"/>
          <tpl fld="6" item="118"/>
        </tpls>
      </n>
      <n v="759.22" in="0">
        <tpls c="2">
          <tpl fld="8" item="17"/>
          <tpl fld="6" item="60"/>
        </tpls>
      </n>
      <n v="0" in="0">
        <tpls c="2">
          <tpl fld="8" item="17"/>
          <tpl fld="6" item="119"/>
        </tpls>
      </n>
      <n v="0" in="0">
        <tpls c="2">
          <tpl fld="8" item="17"/>
          <tpl fld="6" item="55"/>
        </tpls>
      </n>
      <n v="0" in="0">
        <tpls c="2">
          <tpl fld="8" item="17"/>
          <tpl fld="6" item="104"/>
        </tpls>
      </n>
      <n v="0" in="0">
        <tpls c="2">
          <tpl fld="8" item="17"/>
          <tpl fld="6" item="63"/>
        </tpls>
      </n>
      <n v="23195739.129999999" in="0">
        <tpls c="2">
          <tpl fld="8" item="17"/>
          <tpl fld="6" item="75"/>
        </tpls>
      </n>
      <n v="0" in="0">
        <tpls c="2">
          <tpl fld="8" item="17"/>
          <tpl fld="6" item="85"/>
        </tpls>
      </n>
      <n v="0" in="0">
        <tpls c="2">
          <tpl fld="8" item="17"/>
          <tpl fld="6" item="98"/>
        </tpls>
      </n>
      <n v="0" in="0">
        <tpls c="2">
          <tpl fld="8" item="17"/>
          <tpl fld="6" item="105"/>
        </tpls>
      </n>
      <n v="542070.07999999996" in="0">
        <tpls c="2">
          <tpl fld="8" item="17"/>
          <tpl fld="6" item="93"/>
        </tpls>
      </n>
      <n v="9850000" in="0">
        <tpls c="2">
          <tpl fld="8" item="17"/>
          <tpl fld="6" item="78"/>
        </tpls>
      </n>
      <n v="0" in="0">
        <tpls c="2">
          <tpl fld="8" item="17"/>
          <tpl fld="6" item="120"/>
        </tpls>
      </n>
      <n v="3465.9700000000003" in="0">
        <tpls c="2">
          <tpl fld="8" item="17"/>
          <tpl fld="6" item="128"/>
        </tpls>
      </n>
      <n v="22552034.210000001" in="0">
        <tpls c="2">
          <tpl fld="8" item="17"/>
          <tpl fld="6" item="103"/>
        </tpls>
      </n>
      <n v="1150.49" in="0">
        <tpls c="2">
          <tpl fld="8" item="17"/>
          <tpl fld="6" item="82"/>
        </tpls>
      </n>
      <n v="13109.869999999999" in="0">
        <tpls c="2">
          <tpl fld="8" item="17"/>
          <tpl fld="6" item="127"/>
        </tpls>
      </n>
      <n v="7486861.5899999999" in="0">
        <tpls c="2">
          <tpl fld="8" item="17"/>
          <tpl fld="6" item="123"/>
        </tpls>
      </n>
      <n v="2000000" in="0">
        <tpls c="2">
          <tpl fld="8" item="17"/>
          <tpl fld="6" item="54"/>
        </tpls>
      </n>
      <n v="8691.5" in="0">
        <tpls c="2">
          <tpl fld="8" item="17"/>
          <tpl fld="6" item="124"/>
        </tpls>
      </n>
      <n v="8677900.6600000001" in="0">
        <tpls c="2">
          <tpl fld="8" item="17"/>
          <tpl fld="6" item="64"/>
        </tpls>
      </n>
      <n v="796.44" in="0">
        <tpls c="2">
          <tpl fld="8" item="17"/>
          <tpl fld="6" item="114"/>
        </tpls>
      </n>
      <n v="650000" in="0">
        <tpls c="2">
          <tpl fld="8" item="17"/>
          <tpl fld="6" item="112"/>
        </tpls>
      </n>
      <n v="56067.81" in="0">
        <tpls c="2">
          <tpl fld="8" item="17"/>
          <tpl fld="6" item="115"/>
        </tpls>
      </n>
      <n v="0" in="0">
        <tpls c="2">
          <tpl fld="8" item="17"/>
          <tpl fld="6" item="97"/>
        </tpls>
      </n>
      <n v="0" in="0">
        <tpls c="2">
          <tpl fld="8" item="17"/>
          <tpl fld="6" item="87"/>
        </tpls>
      </n>
      <m in="0">
        <tpls c="2">
          <tpl fld="8" item="7"/>
          <tpl fld="6" item="10"/>
        </tpls>
      </m>
      <m in="0">
        <tpls c="2">
          <tpl fld="8" item="7"/>
          <tpl fld="6" item="12"/>
        </tpls>
      </m>
      <m in="0">
        <tpls c="2">
          <tpl fld="8" item="7"/>
          <tpl fld="6" item="6"/>
        </tpls>
      </m>
      <m in="0">
        <tpls c="2">
          <tpl fld="8" item="7"/>
          <tpl fld="6" item="9"/>
        </tpls>
      </m>
      <m in="0">
        <tpls c="2">
          <tpl fld="8" item="7"/>
          <tpl fld="6" item="13"/>
        </tpls>
      </m>
      <m in="0">
        <tpls c="2">
          <tpl fld="8" item="7"/>
          <tpl fld="6" item="14"/>
        </tpls>
      </m>
      <n v="1016841.77" in="0">
        <tpls c="2">
          <tpl fld="8" item="7"/>
          <tpl hier="7" item="2"/>
        </tpls>
      </n>
      <n v="1215.55" in="0">
        <tpls c="2">
          <tpl fld="8" item="7"/>
          <tpl fld="6" item="8"/>
        </tpls>
      </n>
      <n v="5512558.0700000003" in="0">
        <tpls c="2">
          <tpl fld="8" item="7"/>
          <tpl fld="3" item="21"/>
        </tpls>
      </n>
      <n v="3337979.7100000004" in="0">
        <tpls c="2">
          <tpl fld="8" item="7"/>
          <tpl fld="5" item="11"/>
        </tpls>
      </n>
      <n v="13754.08" in="0">
        <tpls c="2">
          <tpl fld="8" item="7"/>
          <tpl fld="5" item="10"/>
        </tpls>
      </n>
      <n v="12870505.210000001" in="0">
        <tpls c="2">
          <tpl fld="8" item="7"/>
          <tpl fld="6" item="17"/>
        </tpls>
      </n>
      <n v="19373.830000000002" in="0">
        <tpls c="2">
          <tpl fld="8" item="7"/>
          <tpl fld="6" item="23"/>
        </tpls>
      </n>
      <n v="8224868.0200000005" in="0">
        <tpls c="2">
          <tpl fld="8" item="7"/>
          <tpl fld="6" item="30"/>
        </tpls>
      </n>
      <n v="96493295.399999991" in="0">
        <tpls c="2">
          <tpl fld="8" item="7"/>
          <tpl fld="6" item="25"/>
        </tpls>
      </n>
      <n v="5067509.3500000006" in="0">
        <tpls c="2">
          <tpl fld="8" item="7"/>
          <tpl fld="6" item="19"/>
        </tpls>
      </n>
      <n v="0" in="0">
        <tpls c="2">
          <tpl fld="8" item="7"/>
          <tpl fld="6" item="39"/>
        </tpls>
      </n>
      <n v="14693030.15" in="0">
        <tpls c="2">
          <tpl fld="8" item="7"/>
          <tpl fld="6" item="37"/>
        </tpls>
      </n>
      <n v="0" in="0">
        <tpls c="2">
          <tpl fld="8" item="7"/>
          <tpl fld="6" item="38"/>
        </tpls>
      </n>
      <n v="0" in="0">
        <tpls c="2">
          <tpl fld="8" item="7"/>
          <tpl fld="6" item="41"/>
        </tpls>
      </n>
      <n v="0" in="0">
        <tpls c="2">
          <tpl fld="8" item="7"/>
          <tpl fld="6" item="42"/>
        </tpls>
      </n>
      <n v="9101.23" in="0">
        <tpls c="2">
          <tpl fld="8" item="7"/>
          <tpl fld="6" item="29"/>
        </tpls>
      </n>
      <n v="0" in="0">
        <tpls c="2">
          <tpl fld="8" item="7"/>
          <tpl fld="6" item="33"/>
        </tpls>
      </n>
      <n v="2701723.08" in="0">
        <tpls c="2">
          <tpl fld="8" item="7"/>
          <tpl fld="5" item="15"/>
        </tpls>
      </n>
      <n v="2509.6799999999998" in="0">
        <tpls c="2">
          <tpl fld="8" item="7"/>
          <tpl fld="5" item="17"/>
        </tpls>
      </n>
      <n v="0" in="0">
        <tpls c="2">
          <tpl fld="8" item="7"/>
          <tpl fld="5" item="21"/>
        </tpls>
      </n>
      <n v="66454669.669999987" in="0">
        <tpls c="2">
          <tpl fld="8" item="7"/>
          <tpl fld="5" item="22"/>
        </tpls>
      </n>
      <n v="0" in="0">
        <tpls c="2">
          <tpl fld="8" item="7"/>
          <tpl fld="3" item="10"/>
        </tpls>
      </n>
      <n v="2000000" in="0">
        <tpls c="2">
          <tpl fld="8" item="7"/>
          <tpl fld="3" item="16"/>
        </tpls>
      </n>
      <n v="7236120.2199999997" in="0">
        <tpls c="2">
          <tpl fld="8" item="7"/>
          <tpl fld="6" item="52"/>
        </tpls>
      </n>
      <n v="100691.31" in="0">
        <tpls c="2">
          <tpl fld="8" item="7"/>
          <tpl fld="6" item="51"/>
        </tpls>
      </n>
      <n v="49588998.460000008" in="0">
        <tpls c="2">
          <tpl fld="8" item="7"/>
          <tpl hier="7" item="1"/>
        </tpls>
      </n>
      <n v="528385.56999999995" in="0">
        <tpls c="2">
          <tpl fld="8" item="7"/>
          <tpl fld="3" item="5"/>
        </tpls>
      </n>
      <n v="381595" in="0">
        <tpls c="2">
          <tpl fld="8" item="7"/>
          <tpl fld="2" item="2"/>
        </tpls>
      </n>
      <n v="0" in="0">
        <tpls c="2">
          <tpl fld="8" item="7"/>
          <tpl fld="2" item="1"/>
        </tpls>
      </n>
      <n v="0" in="0">
        <tpls c="2">
          <tpl fld="8" item="7"/>
          <tpl fld="3" item="7"/>
        </tpls>
      </n>
      <n v="-3.7252902984619141E-9" in="0">
        <tpls c="2">
          <tpl fld="8" item="7"/>
          <tpl fld="3" item="8"/>
        </tpls>
      </n>
      <n v="249121.28000000003" in="0">
        <tpls c="2">
          <tpl fld="8" item="7"/>
          <tpl hier="7" item="7"/>
        </tpls>
      </n>
      <n v="37226359.339999996" in="0">
        <tpls c="2">
          <tpl fld="8" item="7"/>
          <tpl fld="5" item="5"/>
        </tpls>
      </n>
      <n v="1075838.52" in="0">
        <tpls c="2">
          <tpl fld="8" item="7"/>
          <tpl hier="7" item="8"/>
        </tpls>
      </n>
      <n v="1560369.7399999998" in="0">
        <tpls c="2">
          <tpl fld="8" item="7"/>
          <tpl fld="3" item="13"/>
        </tpls>
      </n>
      <n v="0" in="0">
        <tpls c="2">
          <tpl fld="8" item="7"/>
          <tpl fld="5" item="8"/>
        </tpls>
      </n>
      <n v="12014269.360000003" in="0">
        <tpls c="2">
          <tpl fld="8" item="7"/>
          <tpl hier="7" item="6"/>
        </tpls>
      </n>
      <n v="0" in="0">
        <tpls c="2">
          <tpl fld="8" item="7"/>
          <tpl fld="3" item="20"/>
        </tpls>
      </n>
      <n v="2508289.6700000009" in="0">
        <tpls c="2">
          <tpl fld="8" item="7"/>
          <tpl fld="3" item="22"/>
        </tpls>
      </n>
      <n v="79301.12999999999" in="0">
        <tpls c="2">
          <tpl fld="8" item="7"/>
          <tpl hier="7" item="9"/>
        </tpls>
      </n>
      <n v="64754.45" in="0">
        <tpls c="2">
          <tpl fld="8" item="7"/>
          <tpl hier="7" item="4"/>
        </tpls>
      </n>
      <n v="2136052.9199999995" in="0">
        <tpls c="2">
          <tpl fld="8" item="7"/>
          <tpl fld="3" item="11"/>
        </tpls>
      </n>
      <n v="8629182.1000000015" in="0">
        <tpls c="2">
          <tpl fld="8" item="7"/>
          <tpl hier="7" item="5"/>
        </tpls>
      </n>
      <n v="98095045.229999989" in="0">
        <tpls c="2">
          <tpl fld="8" item="7"/>
          <tpl fld="3" item="12"/>
        </tpls>
      </n>
      <n v="31083.09" in="0">
        <tpls c="2">
          <tpl fld="8" item="7"/>
          <tpl fld="2" item="3"/>
        </tpls>
      </n>
      <n v="510887.33999999997" in="0">
        <tpls c="2">
          <tpl fld="8" item="7"/>
          <tpl fld="3" item="18"/>
        </tpls>
      </n>
      <n v="9657540.2800000012" in="0">
        <tpls c="2">
          <tpl fld="8" item="7"/>
          <tpl hier="7" item="10"/>
        </tpls>
      </n>
      <n v="55000000" in="0">
        <tpls c="2">
          <tpl fld="8" item="7"/>
          <tpl fld="3" item="19"/>
        </tpls>
      </n>
      <n v="53178.559999999998" in="0">
        <tpls c="2">
          <tpl fld="8" item="7"/>
          <tpl fld="2" item="4"/>
        </tpls>
      </n>
      <n v="1005891.9099999999" in="0">
        <tpls c="2">
          <tpl fld="8" item="7"/>
          <tpl fld="5" item="9"/>
        </tpls>
      </n>
      <n v="624032.44999999995" in="0">
        <tpls c="2">
          <tpl fld="8" item="7"/>
          <tpl fld="5" item="7"/>
        </tpls>
      </n>
      <n v="542146.02" in="0">
        <tpls c="2">
          <tpl fld="8" item="7"/>
          <tpl hier="7" item="12"/>
        </tpls>
      </n>
      <n v="12865.57" in="0">
        <tpls c="2">
          <tpl fld="8" item="7"/>
          <tpl fld="5" item="12"/>
        </tpls>
      </n>
      <n v="1356564.4300000002" in="0">
        <tpls c="2">
          <tpl fld="8" item="7"/>
          <tpl fld="5" item="6"/>
        </tpls>
      </n>
      <n v="11165780.559999995" in="0">
        <tpls c="2">
          <tpl fld="8" item="7"/>
          <tpl fld="2" item="0"/>
        </tpls>
      </n>
      <n v="546709.33000000007" in="0">
        <tpls c="2">
          <tpl fld="8" item="7"/>
          <tpl hier="7" item="3"/>
        </tpls>
      </n>
      <n v="73009220.629999995" in="0">
        <tpls c="2">
          <tpl fld="8" item="7"/>
          <tpl fld="3" item="15"/>
        </tpls>
      </n>
      <n v="612524185.04999983" in="0">
        <tpls c="2">
          <tpl fld="8" item="7"/>
          <tpl fld="1" item="0"/>
        </tpls>
      </n>
      <n v="675629119.23999977" in="0">
        <tpls c="2">
          <tpl fld="8" item="7"/>
          <tpl fld="1" item="1"/>
        </tpls>
      </n>
      <n v="3153897.8500000043" in="0">
        <tpls c="2">
          <tpl fld="8" item="7"/>
          <tpl hier="7" item="0"/>
        </tpls>
      </n>
      <n v="12981474.160000002" in="0">
        <tpls c="2">
          <tpl fld="8" item="7"/>
          <tpl fld="1" item="2"/>
        </tpls>
      </n>
      <n v="7026108.9500000002" in="0">
        <tpls c="2">
          <tpl fld="8" item="7"/>
          <tpl fld="1" item="3"/>
        </tpls>
      </n>
      <n v="5621086.5799999991" in="0">
        <tpls c="2">
          <tpl fld="8" item="7"/>
          <tpl fld="1" item="4"/>
        </tpls>
      </n>
      <n v="62770655.560000002" in="0">
        <tpls c="2">
          <tpl fld="8" item="7"/>
          <tpl fld="1" item="5"/>
        </tpls>
      </n>
      <n v="3213.96" in="0">
        <tpls c="2">
          <tpl fld="8" item="7"/>
          <tpl fld="6" item="128"/>
        </tpls>
      </n>
      <m in="0">
        <tpls c="2">
          <tpl fld="8" item="7"/>
          <tpl fld="6" item="31"/>
        </tpls>
      </m>
      <n v="2540.7399999999998" in="0">
        <tpls c="2">
          <tpl fld="8" item="7"/>
          <tpl fld="6" item="70"/>
        </tpls>
      </n>
      <n v="0" in="0">
        <tpls c="2">
          <tpl fld="8" item="7"/>
          <tpl fld="6" item="132"/>
        </tpls>
      </n>
      <n v="0" in="0">
        <tpls c="2">
          <tpl fld="8" item="7"/>
          <tpl fld="6" item="26"/>
        </tpls>
      </n>
      <n v="9182714.6199999992" in="0">
        <tpls c="2">
          <tpl fld="8" item="7"/>
          <tpl fld="6" item="32"/>
        </tpls>
      </n>
      <n v="41416054.479999997" in="0">
        <tpls c="2">
          <tpl fld="8" item="7"/>
          <tpl fld="6" item="28"/>
        </tpls>
      </n>
      <n v="296824.55" in="0">
        <tpls c="2">
          <tpl fld="8" item="7"/>
          <tpl fld="6" item="97"/>
        </tpls>
      </n>
      <n v="218940.36999999997" in="0">
        <tpls c="2">
          <tpl fld="8" item="7"/>
          <tpl fld="6" item="59"/>
        </tpls>
      </n>
      <n v="300000" in="0">
        <tpls c="2">
          <tpl fld="8" item="7"/>
          <tpl fld="6" item="58"/>
        </tpls>
      </n>
      <n v="5966875.29" in="0">
        <tpls c="2">
          <tpl fld="8" item="7"/>
          <tpl fld="6" item="27"/>
        </tpls>
      </n>
      <n v="6751.71" in="0">
        <tpls c="2">
          <tpl fld="8" item="7"/>
          <tpl fld="6" item="72"/>
        </tpls>
      </n>
      <n v="52483.86" in="0">
        <tpls c="2">
          <tpl fld="8" item="7"/>
          <tpl fld="6" item="125"/>
        </tpls>
      </n>
      <n v="44995.57" in="0">
        <tpls c="2">
          <tpl fld="8" item="7"/>
          <tpl fld="6" item="99"/>
        </tpls>
      </n>
      <n v="0" in="0">
        <tpls c="2">
          <tpl fld="8" item="7"/>
          <tpl fld="6" item="120"/>
        </tpls>
      </n>
      <n v="0" in="0">
        <tpls c="2">
          <tpl fld="8" item="7"/>
          <tpl fld="6" item="84"/>
        </tpls>
      </n>
      <n v="312687.40000000002" in="0">
        <tpls c="2">
          <tpl fld="8" item="7"/>
          <tpl fld="6" item="111"/>
        </tpls>
      </n>
      <n v="43934.65" in="0">
        <tpls c="2">
          <tpl fld="8" item="7"/>
          <tpl fld="6" item="53"/>
        </tpls>
      </n>
      <n v="0" in="0">
        <tpls c="2">
          <tpl fld="8" item="7"/>
          <tpl fld="6" item="104"/>
        </tpls>
      </n>
      <n v="1118.8599999999999" in="0">
        <tpls c="2">
          <tpl fld="8" item="7"/>
          <tpl fld="6" item="100"/>
        </tpls>
      </n>
      <n v="2014772" in="0">
        <tpls c="2">
          <tpl fld="8" item="7"/>
          <tpl fld="6" item="108"/>
        </tpls>
      </n>
      <n v="658.84" in="0">
        <tpls c="2">
          <tpl fld="8" item="7"/>
          <tpl fld="6" item="63"/>
        </tpls>
      </n>
      <n v="0" in="0">
        <tpls c="2">
          <tpl fld="8" item="7"/>
          <tpl fld="6" item="106"/>
        </tpls>
      </n>
      <n v="3000000" in="0">
        <tpls c="2">
          <tpl fld="8" item="7"/>
          <tpl fld="6" item="67"/>
        </tpls>
      </n>
      <n v="1740023.33" in="0">
        <tpls c="2">
          <tpl fld="8" item="7"/>
          <tpl fld="6" item="131"/>
        </tpls>
      </n>
      <n v="9.4700000000000006" in="0">
        <tpls c="2">
          <tpl fld="8" item="7"/>
          <tpl fld="6" item="88"/>
        </tpls>
      </n>
      <n v="875009.24" in="0">
        <tpls c="2">
          <tpl fld="8" item="7"/>
          <tpl fld="6" item="112"/>
        </tpls>
      </n>
      <n v="0" in="0">
        <tpls c="2">
          <tpl fld="8" item="7"/>
          <tpl fld="6" item="116"/>
        </tpls>
      </n>
      <n v="10487357.960000001" in="0">
        <tpls c="2">
          <tpl fld="8" item="7"/>
          <tpl fld="6" item="64"/>
        </tpls>
      </n>
      <n v="221048.37" in="0">
        <tpls c="2">
          <tpl fld="8" item="7"/>
          <tpl fld="6" item="122"/>
        </tpls>
      </n>
      <n v="0" in="0">
        <tpls c="2">
          <tpl fld="8" item="7"/>
          <tpl fld="6" item="62"/>
        </tpls>
      </n>
      <n v="2250000" in="0">
        <tpls c="2">
          <tpl fld="8" item="7"/>
          <tpl fld="6" item="91"/>
        </tpls>
      </n>
      <n v="0" in="0">
        <tpls c="2">
          <tpl fld="8" item="7"/>
          <tpl fld="6" item="22"/>
        </tpls>
      </n>
      <n v="51860.229999999996" in="0">
        <tpls c="2">
          <tpl fld="8" item="7"/>
          <tpl fld="6" item="66"/>
        </tpls>
      </n>
      <n v="432000.08" in="0">
        <tpls c="2">
          <tpl fld="8" item="7"/>
          <tpl fld="6" item="93"/>
        </tpls>
      </n>
      <n v="0" in="0">
        <tpls c="2">
          <tpl fld="8" item="7"/>
          <tpl fld="6" item="56"/>
        </tpls>
      </n>
      <n v="9530.779999999997" in="0">
        <tpls c="2">
          <tpl fld="8" item="7"/>
          <tpl fld="6" item="101"/>
        </tpls>
      </n>
      <n v="20789.3" in="0">
        <tpls c="2">
          <tpl fld="8" item="7"/>
          <tpl fld="6" item="117"/>
        </tpls>
      </n>
      <n v="9879924.0499999989" in="0">
        <tpls c="2">
          <tpl fld="8" item="7"/>
          <tpl fld="6" item="36"/>
        </tpls>
      </n>
      <n v="760268.75" in="0">
        <tpls c="2">
          <tpl fld="8" item="7"/>
          <tpl fld="6" item="81"/>
        </tpls>
      </n>
      <n v="0" in="0">
        <tpls c="2">
          <tpl fld="8" item="7"/>
          <tpl fld="6" item="57"/>
        </tpls>
      </n>
      <n v="590.98" in="0">
        <tpls c="2">
          <tpl fld="8" item="7"/>
          <tpl fld="6" item="114"/>
        </tpls>
      </n>
      <n v="31904.29" in="0">
        <tpls c="2">
          <tpl fld="8" item="7"/>
          <tpl fld="6" item="129"/>
        </tpls>
      </n>
      <n v="0" in="0">
        <tpls c="2">
          <tpl fld="8" item="7"/>
          <tpl fld="6" item="24"/>
        </tpls>
      </n>
      <n v="0" in="0">
        <tpls c="2">
          <tpl fld="8" item="7"/>
          <tpl fld="6" item="73"/>
        </tpls>
      </n>
      <n v="11101710.880000001" in="0">
        <tpls c="2">
          <tpl fld="8" item="7"/>
          <tpl fld="6" item="123"/>
        </tpls>
      </n>
      <n v="1500100" in="0">
        <tpls c="2">
          <tpl fld="8" item="7"/>
          <tpl fld="6" item="94"/>
        </tpls>
      </n>
      <n v="0" in="0">
        <tpls c="2">
          <tpl fld="8" item="7"/>
          <tpl fld="6" item="68"/>
        </tpls>
      </n>
      <n v="5500" in="0">
        <tpls c="2">
          <tpl fld="8" item="7"/>
          <tpl fld="6" item="77"/>
        </tpls>
      </n>
      <n v="0" in="0">
        <tpls c="2">
          <tpl fld="8" item="7"/>
          <tpl fld="6" item="34"/>
        </tpls>
      </n>
      <n v="2482.52" in="0">
        <tpls c="2">
          <tpl fld="8" item="7"/>
          <tpl fld="6" item="95"/>
        </tpls>
      </n>
      <n v="300000" in="0">
        <tpls c="2">
          <tpl fld="8" item="7"/>
          <tpl fld="6" item="130"/>
        </tpls>
      </n>
      <n v="20487816.260000002" in="0">
        <tpls c="2">
          <tpl fld="8" item="7"/>
          <tpl fld="6" item="102"/>
        </tpls>
      </n>
      <n v="20921380.16" in="0">
        <tpls c="2">
          <tpl fld="8" item="7"/>
          <tpl fld="6" item="90"/>
        </tpls>
      </n>
      <n v="350.26" in="0">
        <tpls c="2">
          <tpl fld="8" item="7"/>
          <tpl fld="6" item="85"/>
        </tpls>
      </n>
      <n v="0" in="0">
        <tpls c="2">
          <tpl fld="8" item="7"/>
          <tpl fld="6" item="119"/>
        </tpls>
      </n>
      <n v="43051198.579999998" in="0">
        <tpls c="2">
          <tpl fld="8" item="7"/>
          <tpl fld="6" item="76"/>
        </tpls>
      </n>
      <n v="1332.5299999999997" in="0">
        <tpls c="2">
          <tpl fld="8" item="7"/>
          <tpl fld="6" item="65"/>
        </tpls>
      </n>
      <n v="0" in="0">
        <tpls c="2">
          <tpl fld="8" item="7"/>
          <tpl fld="6" item="86"/>
        </tpls>
      </n>
      <n v="0" in="0">
        <tpls c="2">
          <tpl fld="8" item="7"/>
          <tpl fld="6" item="20"/>
        </tpls>
      </n>
      <n v="43438.770000000004" in="0">
        <tpls c="2">
          <tpl fld="8" item="7"/>
          <tpl fld="6" item="83"/>
        </tpls>
      </n>
      <n v="20877048.09" in="0">
        <tpls c="2">
          <tpl fld="8" item="7"/>
          <tpl fld="6" item="74"/>
        </tpls>
      </n>
      <n v="0" in="0">
        <tpls c="2">
          <tpl fld="8" item="7"/>
          <tpl fld="6" item="87"/>
        </tpls>
      </n>
      <n v="389.80999999999995" in="0">
        <tpls c="2">
          <tpl fld="8" item="7"/>
          <tpl fld="6" item="69"/>
        </tpls>
      </n>
      <n v="0" in="0">
        <tpls c="2">
          <tpl fld="8" item="7"/>
          <tpl fld="6" item="21"/>
        </tpls>
      </n>
      <n v="0" in="0">
        <tpls c="2">
          <tpl fld="8" item="7"/>
          <tpl fld="6" item="96"/>
        </tpls>
      </n>
      <n v="26062.59" in="0">
        <tpls c="2">
          <tpl fld="8" item="7"/>
          <tpl fld="6" item="124"/>
        </tpls>
      </n>
      <n v="7797.3899999999994" in="0">
        <tpls c="2">
          <tpl fld="8" item="7"/>
          <tpl fld="6" item="126"/>
        </tpls>
      </n>
      <n v="24343" in="0">
        <tpls c="2">
          <tpl fld="8" item="7"/>
          <tpl fld="6" item="80"/>
        </tpls>
      </n>
      <n v="12839.070000000002" in="0">
        <tpls c="2">
          <tpl fld="8" item="7"/>
          <tpl fld="6" item="121"/>
        </tpls>
      </n>
      <n v="917.12000000000012" in="0">
        <tpls c="2">
          <tpl fld="8" item="7"/>
          <tpl fld="6" item="82"/>
        </tpls>
      </n>
      <n v="0" in="0">
        <tpls c="2">
          <tpl fld="8" item="7"/>
          <tpl fld="6" item="35"/>
        </tpls>
      </n>
      <n v="2233.62" in="0">
        <tpls c="2">
          <tpl fld="8" item="7"/>
          <tpl fld="6" item="60"/>
        </tpls>
      </n>
      <n v="0" in="0">
        <tpls c="2">
          <tpl fld="8" item="7"/>
          <tpl fld="6" item="55"/>
        </tpls>
      </n>
      <n v="4171.2299999999996" in="0">
        <tpls c="2">
          <tpl fld="8" item="7"/>
          <tpl fld="6" item="107"/>
        </tpls>
      </n>
      <n v="87523.459999999992" in="0">
        <tpls c="2">
          <tpl fld="8" item="7"/>
          <tpl fld="6" item="92"/>
        </tpls>
      </n>
      <n v="0" in="0">
        <tpls c="2">
          <tpl fld="8" item="7"/>
          <tpl fld="6" item="105"/>
        </tpls>
      </n>
      <n v="58264.62" in="0">
        <tpls c="2">
          <tpl fld="8" item="7"/>
          <tpl fld="6" item="115"/>
        </tpls>
      </n>
      <n v="0" in="0">
        <tpls c="2">
          <tpl fld="8" item="7"/>
          <tpl fld="6" item="54"/>
        </tpls>
      </n>
      <n v="0" in="0">
        <tpls c="2">
          <tpl fld="8" item="7"/>
          <tpl fld="6" item="98"/>
        </tpls>
      </n>
      <n v="21914561.079999998" in="0">
        <tpls c="2">
          <tpl fld="8" item="7"/>
          <tpl fld="6" item="89"/>
        </tpls>
      </n>
      <n v="0" in="0">
        <tpls c="2">
          <tpl fld="8" item="7"/>
          <tpl fld="6" item="113"/>
        </tpls>
      </n>
      <n v="20428" in="0">
        <tpls c="2">
          <tpl fld="8" item="7"/>
          <tpl fld="6" item="127"/>
        </tpls>
      </n>
      <n v="782110.17999999993" in="0">
        <tpls c="2">
          <tpl fld="8" item="7"/>
          <tpl fld="6" item="110"/>
        </tpls>
      </n>
      <n v="15642145.310000001" in="0">
        <tpls c="2">
          <tpl fld="8" item="7"/>
          <tpl fld="6" item="75"/>
        </tpls>
      </n>
      <n v="2950000" in="0">
        <tpls c="2">
          <tpl fld="8" item="7"/>
          <tpl fld="6" item="71"/>
        </tpls>
      </n>
      <n v="14203828.710000001" in="0">
        <tpls c="2">
          <tpl fld="8" item="7"/>
          <tpl fld="6" item="103"/>
        </tpls>
      </n>
      <n v="570.07000000000005" in="0">
        <tpls c="2">
          <tpl fld="8" item="7"/>
          <tpl fld="6" item="61"/>
        </tpls>
      </n>
      <n v="4856.57" in="0">
        <tpls c="2">
          <tpl fld="8" item="7"/>
          <tpl fld="6" item="109"/>
        </tpls>
      </n>
      <n v="12188800" in="0">
        <tpls c="2">
          <tpl fld="8" item="7"/>
          <tpl fld="6" item="118"/>
        </tpls>
      </n>
      <n v="7525000" in="0">
        <tpls c="2">
          <tpl fld="8" item="7"/>
          <tpl fld="6" item="78"/>
        </tpls>
      </n>
      <n v="0" in="0">
        <tpls c="2">
          <tpl fld="8" item="7"/>
          <tpl fld="6" item="18"/>
        </tpls>
      </n>
      <n v="4803732.17" in="0">
        <tpls c="2">
          <tpl fld="8" item="7"/>
          <tpl fld="6" item="79"/>
        </tpls>
      </n>
      <n v="5991913.2599999998" in="0">
        <tpls c="2">
          <tpl fld="8" item="17"/>
          <tpl hier="7" item="18"/>
        </tpls>
      </n>
      <n v="546709.32999999996" in="0">
        <tpls c="2">
          <tpl fld="8" item="7"/>
          <tpl hier="7" item="18"/>
        </tpls>
      </n>
      <n v="534246.56000000006" in="0">
        <tpls c="2">
          <tpl fld="8" item="17"/>
          <tpl fld="6" item="15"/>
        </tpls>
      </n>
      <n v="980000" in="0">
        <tpls c="2">
          <tpl fld="8" item="17"/>
          <tpl fld="6" item="16"/>
        </tpls>
      </n>
      <n v="102315.56" in="0">
        <tpls c="2">
          <tpl fld="8" item="17"/>
          <tpl fld="6" item="7"/>
        </tpls>
      </n>
      <n v="50000000" in="0">
        <tpls c="2">
          <tpl fld="8" item="17"/>
          <tpl fld="6" item="5"/>
        </tpls>
      </n>
      <n v="50534246.560000002" in="0">
        <tpls c="2">
          <tpl fld="8" item="17"/>
          <tpl fld="5" item="4"/>
        </tpls>
      </n>
      <n v="850745.02999999991" in="0">
        <tpls c="2">
          <tpl fld="8" item="17"/>
          <tpl fld="3" item="17"/>
        </tpls>
      </n>
      <n v="25750539.129999999" in="0">
        <tpls c="2">
          <tpl fld="8" item="17"/>
          <tpl fld="6" item="11"/>
        </tpls>
      </n>
      <n v="946822.29999999993" in="0">
        <tpls c="2">
          <tpl fld="8" item="17"/>
          <tpl fld="3" item="0"/>
        </tpls>
      </n>
      <n v="1176489.2800000003" in="0">
        <tpls c="2">
          <tpl fld="8" item="17"/>
          <tpl hier="7" item="13"/>
        </tpls>
      </n>
      <n v="3306805.78" in="0">
        <tpls c="2">
          <tpl fld="8" item="17"/>
          <tpl fld="5" item="14"/>
        </tpls>
      </n>
      <n v="1954484.3" in="0">
        <tpls c="2">
          <tpl fld="8" item="17"/>
          <tpl hier="7" item="14"/>
        </tpls>
      </n>
      <n v="6799628.2999999998" in="0">
        <tpls c="2">
          <tpl fld="8" item="17"/>
          <tpl hier="7" item="15"/>
        </tpls>
      </n>
      <n v="711700.63" in="0">
        <tpls c="2">
          <tpl fld="8" item="17"/>
          <tpl fld="6" item="43"/>
        </tpls>
      </n>
      <n v="125351845.87" in="0">
        <tpls c="2">
          <tpl fld="8" item="17"/>
          <tpl fld="6" item="49"/>
        </tpls>
      </n>
      <n v="3205398.77" in="0">
        <tpls c="2">
          <tpl fld="8" item="17"/>
          <tpl fld="6" item="45"/>
        </tpls>
      </n>
      <n v="0" in="0">
        <tpls c="2">
          <tpl fld="8" item="17"/>
          <tpl fld="6" item="44"/>
        </tpls>
      </n>
      <n v="0" in="0">
        <tpls c="2">
          <tpl fld="8" item="17"/>
          <tpl fld="6" item="46"/>
        </tpls>
      </n>
      <n v="0" in="0">
        <tpls c="2">
          <tpl fld="8" item="17"/>
          <tpl fld="6" item="48"/>
        </tpls>
      </n>
      <n v="0" in="0">
        <tpls c="2">
          <tpl fld="8" item="17"/>
          <tpl fld="6" item="47"/>
        </tpls>
      </n>
      <n v="1747037.85" in="0">
        <tpls c="2">
          <tpl fld="8" item="17"/>
          <tpl fld="5" item="20"/>
        </tpls>
      </n>
      <n v="45003.569999999992" in="0">
        <tpls c="2">
          <tpl fld="8" item="17"/>
          <tpl fld="5" item="18"/>
        </tpls>
      </n>
      <n v="6369.91" in="0">
        <tpls c="2">
          <tpl fld="8" item="17"/>
          <tpl fld="5" item="16"/>
        </tpls>
      </n>
      <n v="6799628.2999999998" in="0">
        <tpls c="2">
          <tpl fld="8" item="17"/>
          <tpl fld="3" item="25"/>
        </tpls>
      </n>
      <n v="5260349.0599999996" in="0">
        <tpls c="2">
          <tpl fld="8" item="17"/>
          <tpl fld="2" item="5"/>
        </tpls>
      </n>
      <n v="131208.96000000002" in="0">
        <tpls c="2">
          <tpl fld="8" item="17"/>
          <tpl fld="6" item="50"/>
        </tpls>
      </n>
      <n v="30935.190000000002" in="0">
        <tpls c="2">
          <tpl fld="8" item="17"/>
          <tpl fld="5" item="19"/>
        </tpls>
      </n>
      <n v="0" in="0">
        <tpls c="2">
          <tpl fld="8" item="17"/>
          <tpl fld="4" item="4"/>
        </tpls>
      </n>
      <n v="2595333.6400000006" in="0">
        <tpls c="2">
          <tpl fld="8" item="17"/>
          <tpl fld="4" item="5"/>
        </tpls>
      </n>
      <n v="0" in="0">
        <tpls c="2">
          <tpl fld="8" item="17"/>
          <tpl fld="3" item="24"/>
        </tpls>
      </n>
      <n v="765987.12000000023" in="0">
        <tpls c="2">
          <tpl fld="8" item="17"/>
          <tpl fld="5" item="23"/>
        </tpls>
      </n>
      <n v="299825372.67000008" in="0">
        <tpls c="2">
          <tpl fld="8" item="17"/>
          <tpl hier="7" item="16"/>
        </tpls>
      </n>
      <n v="148811289.31999996" in="0">
        <tpls c="2">
          <tpl fld="8" item="17"/>
          <tpl hier="7" item="17"/>
        </tpls>
      </n>
      <n v="50000000" in="0">
        <tpls c="2">
          <tpl fld="8" item="7"/>
          <tpl fld="6" item="5"/>
        </tpls>
      </n>
      <n v="115777.87" in="0">
        <tpls c="2">
          <tpl fld="8" item="7"/>
          <tpl fld="6" item="7"/>
        </tpls>
      </n>
      <n v="458333.33" in="0">
        <tpls c="2">
          <tpl fld="8" item="7"/>
          <tpl fld="6" item="15"/>
        </tpls>
      </n>
      <n v="50458333.329999998" in="0">
        <tpls c="2">
          <tpl fld="8" item="7"/>
          <tpl fld="5" item="4"/>
        </tpls>
      </n>
      <n v="35248647.170000002" in="0">
        <tpls c="2">
          <tpl fld="8" item="7"/>
          <tpl fld="6" item="11"/>
        </tpls>
      </n>
      <n v="759135.28999999992" in="0">
        <tpls c="2">
          <tpl fld="8" item="7"/>
          <tpl fld="3" item="17"/>
        </tpls>
      </n>
      <n v="511006.00000000006" in="0">
        <tpls c="2">
          <tpl fld="8" item="7"/>
          <tpl hier="7" item="14"/>
        </tpls>
      </n>
      <n v="190248.28999999998" in="0">
        <tpls c="2">
          <tpl fld="8" item="7"/>
          <tpl hier="7" item="13"/>
        </tpls>
      </n>
      <n v="1278778" in="0">
        <tpls c="2">
          <tpl fld="8" item="7"/>
          <tpl fld="5" item="14"/>
        </tpls>
      </n>
      <n v="848193.32" in="0">
        <tpls c="2">
          <tpl fld="8" item="7"/>
          <tpl fld="3" item="0"/>
        </tpls>
      </n>
      <n v="2813793.04" in="0">
        <tpls c="2">
          <tpl fld="8" item="7"/>
          <tpl hier="7" item="15"/>
        </tpls>
      </n>
      <n v="0" in="0">
        <tpls c="2">
          <tpl fld="8" item="7"/>
          <tpl fld="6" item="48"/>
        </tpls>
      </n>
      <n v="45642.59" in="0">
        <tpls c="2">
          <tpl fld="8" item="7"/>
          <tpl fld="6" item="46"/>
        </tpls>
      </n>
      <n v="2163723.81" in="0">
        <tpls c="2">
          <tpl fld="8" item="7"/>
          <tpl fld="6" item="43"/>
        </tpls>
      </n>
      <n v="1228117.04" in="0">
        <tpls c="2">
          <tpl fld="8" item="7"/>
          <tpl fld="6" item="45"/>
        </tpls>
      </n>
      <n v="130607.12" in="0">
        <tpls c="2">
          <tpl fld="8" item="7"/>
          <tpl fld="6" item="50"/>
        </tpls>
      </n>
      <n v="2813793.04" in="0">
        <tpls c="2">
          <tpl fld="8" item="7"/>
          <tpl fld="3" item="25"/>
        </tpls>
      </n>
      <n v="1737174.27" in="0">
        <tpls c="2">
          <tpl fld="8" item="7"/>
          <tpl fld="5" item="20"/>
        </tpls>
      </n>
      <n v="0" in="0">
        <tpls c="2">
          <tpl fld="8" item="7"/>
          <tpl fld="4" item="4"/>
        </tpls>
      </n>
      <n v="2508289.6700000009" in="0">
        <tpls c="2">
          <tpl fld="8" item="7"/>
          <tpl fld="4" item="5"/>
        </tpls>
      </n>
      <n v="5155229.9300000016" in="0">
        <tpls c="2">
          <tpl fld="8" item="7"/>
          <tpl fld="2" item="5"/>
        </tpls>
      </n>
      <n v="0" in="0">
        <tpls c="2">
          <tpl fld="8" item="7"/>
          <tpl fld="6" item="44"/>
        </tpls>
      </n>
      <n v="2802.68" in="0">
        <tpls c="2">
          <tpl fld="8" item="7"/>
          <tpl fld="5" item="16"/>
        </tpls>
      </n>
      <n v="90768489.670000002" in="0">
        <tpls c="2">
          <tpl fld="8" item="7"/>
          <tpl fld="6" item="49"/>
        </tpls>
      </n>
      <n v="46895.7" in="0">
        <tpls c="2">
          <tpl fld="8" item="7"/>
          <tpl fld="5" item="18"/>
        </tpls>
      </n>
      <n v="67518.92" in="0">
        <tpls c="2">
          <tpl fld="8" item="7"/>
          <tpl fld="5" item="19"/>
        </tpls>
      </n>
      <n v="0" in="0">
        <tpls c="2">
          <tpl fld="8" item="7"/>
          <tpl fld="3" item="24"/>
        </tpls>
      </n>
      <n v="653898.1" in="0">
        <tpls c="2">
          <tpl fld="8" item="7"/>
          <tpl fld="5" item="23"/>
        </tpls>
      </n>
      <n v="229087337.46000001" in="0">
        <tpls c="2">
          <tpl fld="8" item="7"/>
          <tpl hier="7" item="16"/>
        </tpls>
      </n>
      <n v="3606646.5599999996" in="0">
        <tpls c="2">
          <tpl fld="8" item="7"/>
          <tpl fld="4" item="3"/>
        </tpls>
      </n>
      <n v="138252717.16999999" in="0">
        <tpls c="2">
          <tpl fld="8" item="7"/>
          <tpl hier="7" item="17"/>
        </tpls>
      </n>
      <n v="3121200.8000000082" in="0">
        <tpls c="2">
          <tpl fld="8" item="7"/>
          <tpl hier="7" item="19"/>
        </tpls>
      </n>
      <n v="4905291.5600000033" in="0">
        <tpls c="2">
          <tpl fld="8" item="17"/>
          <tpl hier="7" item="19"/>
        </tpls>
      </n>
      <n v="32697.05" in="0">
        <tpls c="2">
          <tpl fld="8" item="17"/>
          <tpl fld="5" item="26"/>
        </tpls>
      </n>
      <n v="32697.05" in="0">
        <tpls c="2">
          <tpl fld="8" item="7"/>
          <tpl fld="5" item="26"/>
        </tpls>
      </n>
      <m in="0">
        <tpls c="2">
          <tpl fld="8" item="28"/>
          <tpl fld="3" item="21"/>
        </tpls>
      </m>
      <m in="0">
        <tpls c="2">
          <tpl fld="8" item="28"/>
          <tpl hier="7" item="15"/>
        </tpls>
      </m>
      <m in="0">
        <tpls c="2">
          <tpl fld="8" item="28"/>
          <tpl fld="5" item="26"/>
        </tpls>
      </m>
      <m in="0">
        <tpls c="2">
          <tpl fld="8" item="28"/>
          <tpl fld="6" item="11"/>
        </tpls>
      </m>
      <m in="0">
        <tpls c="2">
          <tpl fld="8" item="28"/>
          <tpl fld="3" item="17"/>
        </tpls>
      </m>
      <m in="0">
        <tpls c="2">
          <tpl fld="8" item="28"/>
          <tpl fld="6" item="5"/>
        </tpls>
      </m>
      <m in="0">
        <tpls c="2">
          <tpl fld="8" item="28"/>
          <tpl fld="5" item="5"/>
        </tpls>
      </m>
      <m in="0">
        <tpls c="2">
          <tpl fld="8" item="28"/>
          <tpl fld="6" item="15"/>
        </tpls>
      </m>
      <m in="0">
        <tpls c="2">
          <tpl fld="8" item="28"/>
          <tpl fld="5" item="4"/>
        </tpls>
      </m>
      <m in="0">
        <tpls c="2">
          <tpl fld="8" item="28"/>
          <tpl fld="6" item="7"/>
        </tpls>
      </m>
      <m in="0">
        <tpls c="2">
          <tpl fld="8" item="28"/>
          <tpl fld="4" item="2"/>
        </tpls>
      </m>
      <m in="0">
        <tpls c="2">
          <tpl fld="8" item="28"/>
          <tpl fld="6" item="16"/>
        </tpls>
      </m>
      <m in="0">
        <tpls c="2">
          <tpl fld="8" item="28"/>
          <tpl hier="7" item="13"/>
        </tpls>
      </m>
      <m in="0">
        <tpls c="2">
          <tpl fld="8" item="28"/>
          <tpl hier="7" item="14"/>
        </tpls>
      </m>
      <m in="0">
        <tpls c="2">
          <tpl fld="8" item="28"/>
          <tpl fld="5" item="11"/>
        </tpls>
      </m>
      <m in="0">
        <tpls c="2">
          <tpl fld="8" item="28"/>
          <tpl fld="3" item="0"/>
        </tpls>
      </m>
      <m in="0">
        <tpls c="2">
          <tpl fld="8" item="28"/>
          <tpl fld="5" item="14"/>
        </tpls>
      </m>
      <m in="0">
        <tpls c="2">
          <tpl fld="8" item="28"/>
          <tpl fld="6" item="44"/>
        </tpls>
      </m>
      <m in="0">
        <tpls c="2">
          <tpl fld="8" item="28"/>
          <tpl fld="6" item="48"/>
        </tpls>
      </m>
      <m in="0">
        <tpls c="2">
          <tpl fld="8" item="28"/>
          <tpl fld="6" item="46"/>
        </tpls>
      </m>
      <m in="0">
        <tpls c="2">
          <tpl fld="8" item="28"/>
          <tpl fld="6" item="43"/>
        </tpls>
      </m>
      <m in="0">
        <tpls c="2">
          <tpl fld="8" item="28"/>
          <tpl fld="6" item="45"/>
        </tpls>
      </m>
      <m in="0">
        <tpls c="2">
          <tpl fld="8" item="28"/>
          <tpl fld="6" item="49"/>
        </tpls>
      </m>
      <m in="0">
        <tpls c="2">
          <tpl fld="8" item="28"/>
          <tpl fld="6" item="47"/>
        </tpls>
      </m>
      <m in="0">
        <tpls c="2">
          <tpl fld="8" item="28"/>
          <tpl fld="5" item="16"/>
        </tpls>
      </m>
      <m in="0">
        <tpls c="2">
          <tpl fld="8" item="28"/>
          <tpl fld="3" item="24"/>
        </tpls>
      </m>
      <m in="0">
        <tpls c="2">
          <tpl fld="8" item="28"/>
          <tpl fld="4" item="4"/>
        </tpls>
      </m>
      <m in="0">
        <tpls c="2">
          <tpl fld="8" item="28"/>
          <tpl fld="3" item="25"/>
        </tpls>
      </m>
      <m in="0">
        <tpls c="2">
          <tpl fld="8" item="28"/>
          <tpl fld="3" item="18"/>
        </tpls>
      </m>
      <m in="0">
        <tpls c="2">
          <tpl fld="8" item="28"/>
          <tpl fld="3" item="19"/>
        </tpls>
      </m>
      <m in="0">
        <tpls c="2">
          <tpl fld="8" item="28"/>
          <tpl fld="4" item="5"/>
        </tpls>
      </m>
      <m in="0">
        <tpls c="2">
          <tpl fld="8" item="28"/>
          <tpl fld="5" item="18"/>
        </tpls>
      </m>
      <m in="0">
        <tpls c="2">
          <tpl fld="8" item="28"/>
          <tpl fld="5" item="20"/>
        </tpls>
      </m>
      <m in="0">
        <tpls c="2">
          <tpl fld="8" item="28"/>
          <tpl fld="6" item="50"/>
        </tpls>
      </m>
      <m in="0">
        <tpls c="2">
          <tpl fld="8" item="28"/>
          <tpl fld="3" item="11"/>
        </tpls>
      </m>
      <m in="0">
        <tpls c="2">
          <tpl fld="8" item="28"/>
          <tpl fld="2" item="5"/>
        </tpls>
      </m>
      <m in="0">
        <tpls c="2">
          <tpl fld="8" item="28"/>
          <tpl fld="5" item="19"/>
        </tpls>
      </m>
      <m in="0">
        <tpls c="2">
          <tpl fld="8" item="28"/>
          <tpl fld="5" item="23"/>
        </tpls>
      </m>
      <m in="0">
        <tpls c="2">
          <tpl fld="8" item="28"/>
          <tpl hier="7" item="16"/>
        </tpls>
      </m>
      <m in="0">
        <tpls c="2">
          <tpl fld="8" item="28"/>
          <tpl hier="7" item="17"/>
        </tpls>
      </m>
      <m in="0">
        <tpls c="2">
          <tpl fld="8" item="28"/>
          <tpl hier="7" item="1"/>
        </tpls>
      </m>
      <n v="16943.140000000003" in="0">
        <tpls c="2">
          <tpl fld="8" item="3"/>
          <tpl fld="6" item="133"/>
        </tpls>
      </n>
      <n v="24861.649999999998" in="0">
        <tpls c="2">
          <tpl fld="8" item="5"/>
          <tpl fld="6" item="133"/>
        </tpls>
      </n>
    </entries>
    <sets count="21">
      <set count="5" maxRank="1" setDefinition="{[Accounts].[BKW.313  RESERVAS DE CAPITAL],[Accounts].[BKW.314  RESULTADOS POR APLICAR],[Accounts].[BKW.321  UTILIDADES NO DISTRIBUIBLES],[Accounts].[BKW.323  RECUPERACIONES DE ACTIVOS CASTIGADOS],[Accounts].[BKW.324  DONACIONES]}">
        <tpls c="1">
          <tpl fld="3" item="0"/>
        </tpls>
      </set>
      <set count="3" maxRank="1" setDefinition="{[Accounts].[BKW.2121.08  ADEUDADO A ENTIDADES EXTRANJERAS],[Accounts].[BKW.2122.08  ADEUDADO A ENTIDADES EXTRANJERAS],[Accounts].[BKW.2123.08  ADEUDADO A ENTIDADES EXTRANJERAS]}">
        <tpls c="1">
          <tpl fld="5" item="0"/>
        </tpls>
      </set>
      <set count="3" maxRank="1" setDefinition="{[Accounts].[BKW.6110.02.01  Intereses],[Accounts].[BKW.6110.02.01.01  Intereses],[Accounts].[BKW.6110.02.01.02  Compra de Ti. Valores abajo de la par]}">
        <tpls c="1">
          <tpl fld="6" item="0"/>
        </tpls>
      </set>
      <set count="2" maxRank="1" setDefinition="{[Accounts].[BKW.213  OBLIGACIONES A LA VISTA],[Accounts].[BKW.2123.09  OTROS PRÉSTAMOS (1)]}">
        <tpls c="1">
          <tpl fld="3" item="1"/>
        </tpls>
      </set>
      <set count="2" maxRank="1" setDefinition="{[Accounts].[BKW.6110.01.05  Comisiones por otorgamiento],[Accounts].[BKW.6110.01.06  Otras comisiones y recargos sobre créditos]}">
        <tpls c="1">
          <tpl fld="6" item="1"/>
        </tpls>
      </set>
      <set count="4" maxRank="1" setDefinition="{[Accounts].[BKW.123  EXISTENCIAS],[Accounts].[BKW.124  GASTOS PAGADOS POR ANTICIPADO Y CARGOS DIFERIDOS],[Accounts].[BKW.125  CUENTAS POR COBRAR],[Accounts].[BKW.126  DERECHOS Y PARTICIPACIONES]}">
        <tpls c="1">
          <tpl fld="3" item="2"/>
        </tpls>
      </set>
      <set count="2" maxRank="1" setDefinition="{[Accounts].[BKW.222  CUENTAS POR PAGAR],[Accounts].[BKW.223  RETENCIONES]}">
        <tpls c="1">
          <tpl fld="3" item="3"/>
        </tpls>
      </set>
      <set count="3" maxRank="1" setDefinition="{[Accounts].[BKW.7110.06  PRIMAS POR GARANTÍA DE DEPÓSITOS],[Accounts].[BKW.7110.07  OTROS COSTOS DE INTERMEDIACIÓN],[Accounts].[BKW.724  PRESTACIÓN DE SERVICIOS]}">
        <tpls c="1">
          <tpl fld="5" item="1"/>
        </tpls>
      </set>
      <set count="2" maxRank="1" setDefinition="{[Accounts].[BKW.6210.03  AVALES Y FIANZAS],[Accounts].[BKW.6210.04  SERVICIOS]}">
        <tpls c="1">
          <tpl fld="5" item="2"/>
        </tpls>
      </set>
      <set count="2" maxRank="1" setDefinition="{[Accounts].[BKW.225  CRÉDITOS DIFERIDOS],[Accounts].[BKW.4129  PROVISIÓN POR PÉRDIDAS]}">
        <tpls c="1">
          <tpl fld="3" item="4"/>
        </tpls>
      </set>
      <set count="4" maxRank="1" setDefinition="{[Accounts].[BKW.6110.01.01.01  Intereses],[Accounts].[BKW.6110.01.01.02  Intereses por Mora],[Accounts].[BKW.6110.01.01.03  Intereses por sobregiro en cuenta],[Accounts].[BKW.6110.01.01.04  Intereses por Mora en Sobregiro]}">
        <tpls c="1">
          <tpl fld="6" item="2"/>
        </tpls>
      </set>
      <set count="2" maxRank="1" setDefinition="{[Accounts].[BKW.631  INGRESOS NO OPERACIONALES],[Accounts].[BKW.82  GASTOS NO OPERACIONALES]}">
        <tpls c="1">
          <tpl fld="3" item="5"/>
        </tpls>
      </set>
      <set count="3" maxRank="1" setDefinition="{[Accounts].[BKW.712  SANEAMIENTO DE ACTIVOS DE INTERMEDIACIÓN],[Accounts].[BKW.726  CASTIGOS DE CONTINGENCIAS],[Accounts].[BKW.713  CASTIGOS DE ACTIVOS DE INTERMEDIACIÓN]}">
        <tpls c="1">
          <tpl fld="3" item="6"/>
        </tpls>
      </set>
      <set count="3" maxRank="1" setDefinition="{[Accounts].[BKW.6310.01.04.01  Liberacion Rva. de Saneamiento Capital Oblig.],[Accounts].[BKW.6310.01.04.02  Liberacion Rva. de Saneamiento Capital Vol.],[Accounts].[BKW.6310.01.04.03  Liberacion Rva. de Saneamiento Interes Oblig.]}">
        <tpls c="1">
          <tpl fld="6" item="3"/>
        </tpls>
      </set>
      <set count="3" maxRank="1" setDefinition="{[Accounts].[BKW.7120.00.02.01  Saneamiento Obligatorio de Préstamos],[Accounts].[BKW.7120.00.02.02  Saneamiento Voluntario de Préstamos],[Accounts].[BKW.7120.00.02.03  Saneamiento Obligatorio de Intereses]}">
        <tpls c="1">
          <tpl fld="6" item="4"/>
        </tpls>
      </set>
      <set count="2" maxRank="1" setDefinition="{[Accounts].[BKW.4110  CARTAS DE CRÉDITO],[Accounts].[BKW.4120  CONTINGENCIAS POR AVALES Y FIANZAS]}">
        <tpls c="1">
          <tpl fld="4" item="0"/>
        </tpls>
      </set>
      <set count="4" maxRank="1" setDefinition="{[Accounts].[BKW.2111  DEPÓSITOS PACTADOS HASTA UN AÑO PLAZO],[Accounts].[BKW.2112  DEPÓSITOS PACTADOS A MÁS DE UN AÑO PLAZO],[Accounts].[BKW.2114.02  DEPÓSITOS EN GARANTÍA - A PLAZO],[Accounts].[BKW.2114.05  DEPÓSITOS EMBARGADOS - DEPÓSITOS A PLAZO]}">
        <tpls c="1">
          <tpl fld="4" item="1"/>
        </tpls>
      </set>
      <set count="3" maxRank="1" setDefinition="{[Accounts].[BKW.2110.01  DEPÓSITOS EN CUENTA CORRIENTE],[Accounts].[BKW.2114.03  DEPÓSITOS EMBARGADOS - CUENTA CORRIENTE],[Accounts].[BKW.2114.06  DEPÓSITOS INACTIVOS - CUENTAS CORRIENTES]}">
        <tpls c="1">
          <tpl fld="5" item="3"/>
        </tpls>
      </set>
      <set count="2" maxRank="1" setDefinition="{[Accounts].[BKW.213  OBLIGACIONES A LA VISTA],[Accounts].[BKW.2121.09  OTROS PRÉSTAMOS (1)]}">
        <tpls c="1">
          <tpl fld="3" item="1"/>
        </tpls>
      </set>
      <set count="5" maxRank="1" setDefinition="{[Accounts].[BKW.313  RESERVAS DE CAPITAL],[Accounts].[BKW.314  RESULTADOS POR APLICAR],[Accounts].[BKW.321  UTILIDADES NO DISTRIBUIBLES],[Accounts].[BKW.323  RECUPERACIONES DE ACTIVOS CASTIGADOS],[Accounts].[BKW.3220.00  REVALÚOS]}">
        <tpls c="1">
          <tpl fld="3" item="0"/>
        </tpls>
      </set>
      <set maxRank="1" setDefinition="" queryFailed="1"/>
    </sets>
    <queryCache count="232">
      <query mdx="[Accounts].[BKW.2142.02.01  Títulosvalores con garantía hipotecaria - ML]">
        <tpls c="1">
          <tpl fld="6" item="5"/>
        </tpls>
      </query>
      <query mdx="[Accounts].[BKW.2111.04.05  Bancos - ML]">
        <tpls c="1">
          <tpl fld="6" item="6"/>
        </tpls>
      </query>
      <query mdx="[Accounts].[BKW.2142.02  PACTADOS A CINCO O MAS AÑOS PLAZO]">
        <tpls c="1">
          <tpl fld="5" item="4"/>
        </tpls>
      </query>
      <query mdx="[Accounts].[BKW.121  SALDOS ENTRE COMPAÑÍAS]">
        <tpls c="1">
          <tpl fld="3" item="7"/>
        </tpls>
      </query>
      <query mdx="[Accounts].[BKW.221  SALDOS ENTRE COMPAÑÍAS]">
        <tpls c="1">
          <tpl fld="3" item="8"/>
        </tpls>
      </query>
      <query mdx="[Accounts].[BKW.13  ACTIVO FIJO]">
        <tpls c="1">
          <tpl fld="2" item="0"/>
        </tpls>
      </query>
      <query mdx="[Accounts].[BKW.2122.07.99.01  Intereses y otros por pagar - Linea rotativa de Bandesal - ML]">
        <tpls c="1">
          <tpl fld="6" item="7"/>
        </tpls>
      </query>
      <query mdx="[Accounts].[BKW.2122.07  ADEUDADO AL BMI PARA PRESTAR A TERCEROS]">
        <tpls c="1">
          <tpl fld="5" item="5"/>
        </tpls>
      </query>
      <query mdx="[Accounts].[BKW.6110.02.02  Venta de títulosvalores]">
        <tpls c="1">
          <tpl fld="6" item="8"/>
        </tpls>
      </query>
      <query mdx="[Accounts].[BKW.211  DEPÓSITOS]">
        <tpls c="1">
          <tpl fld="3" item="9"/>
        </tpls>
      </query>
      <query mdx="[Accounts].[BKW.2111.13.99.01  Intereses y otros por pagar BCR]">
        <tpls c="1">
          <tpl fld="6" item="9"/>
        </tpls>
      </query>
      <query mdx="[Accounts].[BKW.112  ADQUISICIÓN TEMPORAL DE DOCUMENTOS]">
        <tpls c="1">
          <tpl fld="3" item="10"/>
        </tpls>
      </query>
      <query mdx="[Accounts].[BKW.812  GASTOS GENERALES]">
        <tpls c="1">
          <tpl fld="3" item="11"/>
        </tpls>
      </query>
      <query mdx="[Accounts].[BKW.24  DEUDA SUBORDINADA]">
        <tpls c="1">
          <tpl fld="2" item="1"/>
        </tpls>
      </query>
      <query mdx="[Accounts].[BKW.111  FONDOS DISPONIBLES]">
        <tpls c="1">
          <tpl fld="3" item="12"/>
        </tpls>
      </query>
      <query mdx="[Accounts].[BKW.2111.03.99.05  Intereses y otros por pagar Bancos]">
        <tpls c="1">
          <tpl fld="6" item="10"/>
        </tpls>
      </query>
      <query mdx="[Accounts].[BKW.224  PROVISIONES]">
        <tpls c="1">
          <tpl fld="3" item="13"/>
        </tpls>
      </query>
      <query mdx="[Accounts].[BKW.7110.02  PRÉSTAMOS PARA TERCEROS]">
        <tpls c="1">
          <tpl fld="5" item="6"/>
        </tpls>
      </query>
      <query mdx="[Accounts].[BKW.114  PRÉSTAMOS]">
        <tpls c="1">
          <tpl fld="3" item="14"/>
        </tpls>
      </query>
      <query mdx="[Accounts].[BKW.1149  PROVISIÓN PARA INCOBRABILIDAD DE PRÉSTAMOS]">
        <tpls c="1">
          <tpl fld="4" item="2"/>
        </tpls>
      </query>
      <query mdx="[Accounts].[BKW.214  TÍTULOS DE EMISIÓN PROPIA]">
        <tpls c="1">
          <tpl fld="3" item="15"/>
        </tpls>
      </query>
      <query mdx="[Accounts].[BKW.6110.04  INTERESES SOBRE DEPÓSITOS]">
        <tpls c="1">
          <tpl fld="5" item="7"/>
        </tpls>
      </query>
      <query mdx="[Accounts].[BKW.2122.07.01.01  Para prestar a terceros - Línea rotativa ML]">
        <tpls c="1">
          <tpl fld="6" item="11"/>
        </tpls>
      </query>
      <query mdx="[Accounts].[BKW.631  INGRESOS NO OPERACIONALES]">
        <tpls c="1">
          <tpl fld="3" item="5"/>
        </tpls>
      </query>
      <query mdx="[Accounts].[BKW.82  GASTOS NO OPERACIONALES]">
        <tpls c="1">
          <tpl fld="2" item="2"/>
        </tpls>
      </query>
      <query mdx="[Accounts].[BKW.2111.03.05  Bancos - ML]">
        <tpls c="1">
          <tpl fld="6" item="12"/>
        </tpls>
      </query>
      <query mdx="[Accounts].[BKW.6210.01  OPERACIONES EN MONEDA EXTRANJERA]">
        <tpls c="1">
          <tpl fld="5" item="8"/>
        </tpls>
      </query>
      <query mdx="[Accounts].[BKW.7110.04  TÍTULOS DE EMISIÓN PROPIA (1)]">
        <tpls c="1">
          <tpl fld="5" item="9"/>
        </tpls>
      </query>
      <query mdx="[Accounts].[BKW.83  IMPUESTOS DIRECTOS]">
        <tpls c="1">
          <tpl fld="2" item="3"/>
        </tpls>
      </query>
      <query mdx="[Accounts].[BKW.215  DOCUMENTOS TRANSADOS]">
        <tpls c="1">
          <tpl fld="3" item="16"/>
        </tpls>
      </query>
      <query mdx="[Accounts].[BKW.2111.04.99.05  Intereses y otros por pagar Bancos]">
        <tpls c="1">
          <tpl fld="6" item="13"/>
        </tpls>
      </query>
      <query mdx="[Accounts].[BKW.2111.13.01  Banco Central de Reserva - ML]">
        <tpls c="1">
          <tpl fld="6" item="14"/>
        </tpls>
      </query>
      <query mdx="[Accounts].[BKW.915  INTERESES SOBRE PRESTAMOS DE DUDOSA RECUPERACIÓN]">
        <tpls c="1">
          <tpl fld="3" item="17"/>
        </tpls>
      </query>
      <query mdx="[Accounts].[BKW.2142.02.99  Intereses y otros por pagar - ML]">
        <tpls c="1">
          <tpl fld="6" item="15"/>
        </tpls>
      </query>
      <query mdx="[Accounts].[BKW.7110.05  PÉRDIDA POR DIFERENCIA DE PRECIOS]">
        <tpls c="1">
          <tpl fld="5" item="10"/>
        </tpls>
      </query>
      <query mdx="[Accounts].[BKW.813  DEPRECIACIONES Y AMORTIZACIONES]">
        <tpls c="1">
          <tpl fld="3" item="18"/>
        </tpls>
      </query>
      <query mdx="[Accounts].[BKW.311  CAPITAL SOCIAL PAGADO]">
        <tpls c="1">
          <tpl fld="3" item="19"/>
        </tpls>
      </query>
      <query mdx="[Accounts].[BKW.84  CONTRIBUCIONES ESPECIALES]">
        <tpls c="1">
          <tpl fld="2" item="4"/>
        </tpls>
      </query>
      <query mdx="[Accounts].[BKW.2114  DEPÓSITOS RESTRINGIDOS E INACTIVOS]">
        <tpls c="1">
          <tpl fld="4" item="3"/>
        </tpls>
      </query>
      <query mdx="[Accounts].[BKW.721  OPERACIONES EN MONEDA EXTRANJERA]">
        <tpls c="1">
          <tpl fld="3" item="20"/>
        </tpls>
      </query>
      <query mdx="[Accounts].[BKW.122  BIENES RECIBIDOS EN PAGO O ADJUDICADOS]">
        <tpls c="1">
          <tpl fld="3" item="21"/>
        </tpls>
      </query>
      <query mdx="[Accounts].[BKW.1131.00.06  Emitidos por otras entidades del Sistema Financiero - ML]">
        <tpls c="1">
          <tpl fld="6" item="16"/>
        </tpls>
      </query>
      <query mdx="[Accounts].[BKW.3250.02  POR BIENES RECIBIDOS EN PAGO O ADJUDICADOS]">
        <tpls c="1">
          <tpl fld="5" item="11"/>
        </tpls>
      </query>
      <query mdx="[Accounts].[BKW.6110.03  OPERACIONES TEMPORALES CON DOCUMENTOS]">
        <tpls c="1">
          <tpl fld="5" item="12"/>
        </tpls>
      </query>
      <query mdx="[Accounts].[BKW.811  GASTOS DE FUNCIONARIOS Y EMPLEADOS]">
        <tpls c="1">
          <tpl fld="3" item="22"/>
        </tpls>
      </query>
      <query mdx="[Accounts].[BKW.113  INVERSIONES FINANCIERAS]">
        <tpls c="1">
          <tpl fld="3" item="23"/>
        </tpls>
      </query>
      <query mdx="[Accounts].[BKW.7110.01  DEPÓSITOS]">
        <tpls c="1">
          <tpl fld="5" item="13"/>
        </tpls>
      </query>
      <query mdx="[Accounts].[BKW.3250.01  POR RIESGOS GENERICOS DE LA ACTIVIDAD BANCARIO]">
        <tpls c="1">
          <tpl fld="5" item="14"/>
        </tpls>
      </query>
      <query mdx="[Accounts].[BKW.313  RESERVAS DE CAPITAL]">
        <tpls c="1">
          <tpl fld="3" item="0"/>
        </tpls>
      </query>
      <query mdx="[Accounts].[BKW.2  PASIVOS]">
        <tpls c="1">
          <tpl fld="1" item="0"/>
        </tpls>
      </query>
      <query mdx="[Accounts].[BKW.1  ACTIVOS]">
        <tpls c="1">
          <tpl fld="1" item="1"/>
        </tpls>
      </query>
      <query mdx="[Accounts].[BKW.6  INGRESOS]">
        <tpls c="1">
          <tpl fld="1" item="2"/>
        </tpls>
      </query>
      <query mdx="[Accounts].[BKW.7  COSTOS]">
        <tpls c="1">
          <tpl fld="1" item="3"/>
        </tpls>
      </query>
      <query mdx="[Accounts].[BKW.8  GASTOS]">
        <tpls c="1">
          <tpl fld="1" item="4"/>
        </tpls>
      </query>
      <query mdx="[Accounts].[BKW.2110.01.04  Particulares - ML]">
        <tpls c="1">
          <tpl fld="6" item="17"/>
        </tpls>
      </query>
      <query mdx="[Accounts].[BKW.2110.01.99.02  Intereses y otros por pagar Entidades del Estado]">
        <tpls c="1">
          <tpl fld="6" item="18"/>
        </tpls>
      </query>
      <query mdx="[Accounts].[BKW.2110.01.02  Entidades del Estado - ML]">
        <tpls c="1">
          <tpl fld="6" item="19"/>
        </tpls>
      </query>
      <query mdx="[Accounts].[BKW.2110.01.99.04  Intereses y otros por pagar Particulares]">
        <tpls c="1">
          <tpl fld="6" item="20"/>
        </tpls>
      </query>
      <query mdx="[Accounts].[BKW.2110.01.99.01  Intereses y otros por pagar BCR]">
        <tpls c="1">
          <tpl fld="6" item="21"/>
        </tpls>
      </query>
      <query mdx="[Accounts].[BKW.2110.02.99.04  Intereses y otros por pagar Particulares]">
        <tpls c="1">
          <tpl fld="6" item="22"/>
        </tpls>
      </query>
      <query mdx="[Accounts].[BKW.2110.01.01  Banco Central de Reserva]">
        <tpls c="1">
          <tpl fld="6" item="23"/>
        </tpls>
      </query>
      <query mdx="[Accounts].[BKW.2110.01.99.06  Intereses y otros por pagar Otras Entidades del S.F.]">
        <tpls c="1">
          <tpl fld="6" item="24"/>
        </tpls>
      </query>
      <query mdx="[Accounts].[BKW.2110.01.03  Empresas privadas - ML]">
        <tpls c="1">
          <tpl fld="6" item="25"/>
        </tpls>
      </query>
      <query mdx="[Accounts].[BKW.2110.02.99.02  Intereses y otros por pagar Entidades Estado]">
        <tpls c="1">
          <tpl fld="6" item="26"/>
        </tpls>
      </query>
      <query mdx="[Accounts].[BKW.2110.02.02  Entidades del Estado - ML]">
        <tpls c="1">
          <tpl fld="6" item="27"/>
        </tpls>
      </query>
      <query mdx="[Accounts].[BKW.2110.02.04  Particulares - ML]">
        <tpls c="1">
          <tpl fld="6" item="28"/>
        </tpls>
      </query>
      <query mdx="[Accounts].[BKW.2110.02.05  Bancos - ML]">
        <tpls c="1">
          <tpl fld="6" item="29"/>
        </tpls>
      </query>
      <query mdx="[Accounts].[BKW.2110.01.06  Otras entidades del Sistema Financiero - ML]">
        <tpls c="1">
          <tpl fld="6" item="30"/>
        </tpls>
      </query>
      <query mdx="[Accounts].[BKW.2110.02.99.01  Intereses y otros por pagar BCR]">
        <tpls c="1">
          <tpl fld="6" item="31"/>
        </tpls>
      </query>
      <query mdx="[Accounts].[BKW.2110.02.06  Otras entidades del Sistema Financiero - ML]">
        <tpls c="1">
          <tpl fld="6" item="32"/>
        </tpls>
      </query>
      <query mdx="[Accounts].[BKW.2110.01.99.05  Intereses y otros por pagar Bancos]">
        <tpls c="1">
          <tpl fld="6" item="33"/>
        </tpls>
      </query>
      <query mdx="[Accounts].[BKW.3  PATRIMONIO]">
        <tpls c="1">
          <tpl fld="1" item="5"/>
        </tpls>
      </query>
      <query mdx="[Accounts].[BKW.2110.01.99.03  Intereses y otros por pagar Empresas Privadas]">
        <tpls c="1">
          <tpl fld="6" item="34"/>
        </tpls>
      </query>
      <query mdx="[Accounts].[BKW.2110.02.99.03  Intereses y otros por pagar Privada]">
        <tpls c="1">
          <tpl fld="6" item="35"/>
        </tpls>
      </query>
      <query mdx="[Accounts].[BKW.2110.02.03  Empresas privadas - ML]">
        <tpls c="1">
          <tpl fld="6" item="36"/>
        </tpls>
      </query>
      <query mdx="[Accounts].[BKW.2110.01.05  Bancos - ML]">
        <tpls c="1">
          <tpl fld="6" item="37"/>
        </tpls>
      </query>
      <query mdx="[Accounts].[BKW.2110.02.99.05  Intereses y otros por pagar Bancos]">
        <tpls c="1">
          <tpl fld="6" item="38"/>
        </tpls>
      </query>
      <query mdx="[Accounts].[BKW.2110.02.99.06  Intereses y otros por pagar Otras]">
        <tpls c="1">
          <tpl fld="6" item="39"/>
        </tpls>
      </query>
      <query mdx="[Accounts].[BKW.3110.01.01  Acciones comunes]">
        <tpls c="1">
          <tpl fld="6" item="40"/>
        </tpls>
      </query>
      <query mdx="[Accounts].[BKW.2112.01.99.06  Intereses y otros por pagar Otras]">
        <tpls c="1">
          <tpl fld="6" item="41"/>
        </tpls>
      </query>
      <query mdx="[Accounts].[BKW.2112.01.06  Otras entidades del Sistema Financiero - ML]">
        <tpls c="1">
          <tpl fld="6" item="42"/>
        </tpls>
      </query>
      <query mdx="[Accounts].[BKW.1131.00.99  Intereses y otros por cobrar - ML]">
        <tpls c="1">
          <tpl fld="6" item="43"/>
        </tpls>
      </query>
      <query mdx="[Accounts].[BKW.1131.00.01  Emitidos por el BCR - ML]">
        <tpls c="1">
          <tpl fld="6" item="44"/>
        </tpls>
      </query>
      <query mdx="[Accounts].[BKW.1132.00.06  Emitidos por otras entidades del Sistema Financiero - ML]">
        <tpls c="1">
          <tpl fld="6" item="45"/>
        </tpls>
      </query>
      <query mdx="[Accounts].[BKW.1132.00.99  Intereses y otros por cobrar - ML]">
        <tpls c="1">
          <tpl fld="6" item="46"/>
        </tpls>
      </query>
      <query mdx="[Accounts].[BKW.1132.00.02  Emitidos por el estado - ML]">
        <tpls c="1">
          <tpl fld="6" item="47"/>
        </tpls>
      </query>
      <query mdx="[Accounts].[BKW.1130.02.02  Emitidos por el Estado - ML]">
        <tpls c="1">
          <tpl fld="6" item="48"/>
        </tpls>
      </query>
      <query mdx="[Accounts].[BKW.1131.00.02  Emitidos por el Estado - ML]">
        <tpls c="1">
          <tpl fld="6" item="49"/>
        </tpls>
      </query>
      <query mdx="[Accounts].[BKW.411  CARTAS DE CRÉDITO]">
        <tpls c="1">
          <tpl fld="3" item="24"/>
        </tpls>
      </query>
      <query mdx="[Accounts].[BKW.2114.07  DEPÓSITOS INACTIVOS - AHORROS]">
        <tpls c="1">
          <tpl fld="5" item="15"/>
        </tpls>
      </query>
      <query mdx="[Accounts].[BKW.8110.02.09  AFP'S]">
        <tpls c="1">
          <tpl fld="6" item="50"/>
        </tpls>
      </query>
      <query mdx="[Accounts].[BKW.412  CONTINGENCIAS POR AVALES Y FIANZAS]">
        <tpls c="1">
          <tpl fld="3" item="25"/>
        </tpls>
      </query>
      <query mdx="[Accounts].[BKW.8110.04  GASTOS DEL DIRECTORIO]">
        <tpls c="1">
          <tpl fld="5" item="16"/>
        </tpls>
      </query>
      <query mdx="[Accounts].[BKW.2114.04  DEPÓSITOS EMBARGADOS - CUENTA DE AHORRO]">
        <tpls c="1">
          <tpl fld="5" item="17"/>
        </tpls>
      </query>
      <query mdx="[Accounts].[BKW.4129  PROVISIÓN POR PÉRDIDAS]">
        <tpls c="1">
          <tpl fld="4" item="4"/>
        </tpls>
      </query>
      <query mdx="[Accounts].[BKW.8110.03  INDEMNIZACIONES AL PERSONAL]">
        <tpls c="1">
          <tpl fld="5" item="18"/>
        </tpls>
      </query>
      <query mdx="[Accounts].[BKW.8110  GASTOS DE FUNCIONARIOS Y EMPLEADOS]">
        <tpls c="1">
          <tpl fld="4" item="5"/>
        </tpls>
      </query>
      <query mdx="[Accounts].[BKW.8110.05  OTROS GASTOS DEL PERSONAL]">
        <tpls c="1">
          <tpl fld="5" item="19"/>
        </tpls>
      </query>
      <query mdx="[Accounts].[BKW.8110.01  REMUNERACIONES]">
        <tpls c="1">
          <tpl fld="5" item="20"/>
        </tpls>
      </query>
      <query mdx="[Accounts].[BKW.81  GASTOS DE OPERACIÓN]">
        <tpls c="1">
          <tpl fld="2" item="5"/>
        </tpls>
      </query>
      <query mdx="[Accounts].[BKW.2114.01  DEPÓSITOS EN GARANTÍA - CUENTA DE AHORRO]">
        <tpls c="1">
          <tpl fld="5" item="21"/>
        </tpls>
      </query>
      <query mdx="[Accounts].[BKW.2110.02  DEPÓSITOS DE AHORRO]">
        <tpls c="1">
          <tpl fld="5" item="22"/>
        </tpls>
      </query>
      <query mdx="[Accounts].[BKW.8110.02  PRESTACIONES AL PERSONAL]">
        <tpls c="1">
          <tpl fld="5" item="23"/>
        </tpls>
      </query>
      <query mdx="[Accounts].[BKW.2111.14.03  Empresas privadas - ML]">
        <tpls c="1">
          <tpl fld="6" item="51"/>
        </tpls>
      </query>
      <query mdx="[Accounts].[BKW.2111.14.04  Particulares - ML]">
        <tpls c="1">
          <tpl fld="6" item="52"/>
        </tpls>
      </query>
      <query mdx="[Accounts].[BKW.2111.07.99.06  Intereses y otros por pagar Otras]">
        <tpls c="1">
          <tpl fld="6" item="53"/>
        </tpls>
      </query>
      <query mdx="[Accounts].[BKW.2111.06.06  Otras entidades del Sistema Financiero - ML]">
        <tpls c="1">
          <tpl fld="6" item="54"/>
        </tpls>
      </query>
      <query mdx="[Accounts].[BKW.2112.01.99.02  Intereses y otros por pagar Entidades Estado]">
        <tpls c="1">
          <tpl fld="6" item="55"/>
        </tpls>
      </query>
      <query mdx="[Accounts].[BKW.2111.14.02  Entidades del Estado - ML]">
        <tpls c="1">
          <tpl fld="6" item="56"/>
        </tpls>
      </query>
      <query mdx="[Accounts].[BKW.2111.14.99.04  Intereses y otros por pagar Particulares]">
        <tpls c="1">
          <tpl fld="6" item="57"/>
        </tpls>
      </query>
      <query mdx="[Accounts].[BKW.2111.05.06  Otras entidades del Sistema Financiero - ML]">
        <tpls c="1">
          <tpl fld="6" item="58"/>
        </tpls>
      </query>
      <query mdx="[Accounts].[BKW.2112.04.04  Particulares - ML]">
        <tpls c="1">
          <tpl fld="6" item="59"/>
        </tpls>
      </query>
      <query mdx="[Accounts].[BKW.2111.02.99.04  Intereses y otros por pagar Particulares]">
        <tpls c="1">
          <tpl fld="6" item="60"/>
        </tpls>
      </query>
      <query mdx="[Accounts].[BKW.2111.03.99.03  Intereses y otros por pagar Privada]">
        <tpls c="1">
          <tpl fld="6" item="61"/>
        </tpls>
      </query>
      <query mdx="[Accounts].[BKW.2112.04.99.03  Intereses y otros por pagar - ML]">
        <tpls c="1">
          <tpl fld="6" item="62"/>
        </tpls>
      </query>
      <query mdx="[Accounts].[BKW.2111.02.99.06  Intereses y otros por pagar Otras]">
        <tpls c="1">
          <tpl fld="6" item="63"/>
        </tpls>
      </query>
      <query mdx="[Accounts].[BKW.2111.13.02  Entidades del Estado - ML]">
        <tpls c="1">
          <tpl fld="6" item="64"/>
        </tpls>
      </query>
      <query mdx="[Accounts].[BKW.2111.03.99.04  Intereses y otros por pagar Particulares]">
        <tpls c="1">
          <tpl fld="6" item="65"/>
        </tpls>
      </query>
      <query mdx="[Accounts].[BKW.2111.07.99.03  Intereses y otros por pagar Privada]">
        <tpls c="1">
          <tpl fld="6" item="66"/>
        </tpls>
      </query>
      <query mdx="[Accounts].[BKW.2111.06.03  Empresas privadas - ML]">
        <tpls c="1">
          <tpl fld="6" item="67"/>
        </tpls>
      </query>
      <query mdx="[Accounts].[BKW.2111.14.99.02  Intereses y otros por pagar Entidades Estado]">
        <tpls c="1">
          <tpl fld="6" item="68"/>
        </tpls>
      </query>
      <query mdx="[Accounts].[BKW.2111.06.99.04  Intereses y otros por pagar Particulares]">
        <tpls c="1">
          <tpl fld="6" item="69"/>
        </tpls>
      </query>
      <query mdx="[Accounts].[BKW.2111.05.99.03  Intereses y otros por pagar Privada]">
        <tpls c="1">
          <tpl fld="6" item="70"/>
        </tpls>
      </query>
      <query mdx="[Accounts].[BKW.2111.04.02  Entidades del Estado - ML]">
        <tpls c="1">
          <tpl fld="6" item="71"/>
        </tpls>
      </query>
      <query mdx="[Accounts].[BKW.2111.04.99.02  Intereses y otros por pagar Entidades Estado]">
        <tpls c="1">
          <tpl fld="6" item="72"/>
        </tpls>
      </query>
      <query mdx="[Accounts].[BKW.2111.06.99.06  Intereses y otros por pagar Otras]">
        <tpls c="1">
          <tpl fld="6" item="73"/>
        </tpls>
      </query>
      <query mdx="[Accounts].[BKW.2111.07.04  Particulares - ML]">
        <tpls c="1">
          <tpl fld="6" item="74"/>
        </tpls>
      </query>
      <query mdx="[Accounts].[BKW.2111.13.03  Empresas privadas - ML]">
        <tpls c="1">
          <tpl fld="6" item="75"/>
        </tpls>
      </query>
      <query mdx="[Accounts].[BKW.2111.13.04  Particulares - ML]">
        <tpls c="1">
          <tpl fld="6" item="76"/>
        </tpls>
      </query>
      <query mdx="[Accounts].[BKW.2111.08.03  Empresas privadas - ML]">
        <tpls c="1">
          <tpl fld="6" item="77"/>
        </tpls>
      </query>
      <query mdx="[Accounts].[BKW.2111.13.06  Otras entidades del Sistema Financiero - ML]">
        <tpls c="1">
          <tpl fld="6" item="78"/>
        </tpls>
      </query>
      <query mdx="[Accounts].[BKW.2111.04.04  Particulares - ML]">
        <tpls c="1">
          <tpl fld="6" item="79"/>
        </tpls>
      </query>
      <query mdx="[Accounts].[BKW.2112.01.03  Empresas privadas - ML]">
        <tpls c="1">
          <tpl fld="6" item="80"/>
        </tpls>
      </query>
      <query mdx="[Accounts].[BKW.2111.02.06  Otras entidades del Sistema Financiero - ML]">
        <tpls c="1">
          <tpl fld="6" item="81"/>
        </tpls>
      </query>
      <query mdx="[Accounts].[BKW.2111.05.99.04  Intereses y otros por pagar Particulares]">
        <tpls c="1">
          <tpl fld="6" item="82"/>
        </tpls>
      </query>
      <query mdx="[Accounts].[BKW.2111.13.99.03  Intereses y otros por pagar Privada]">
        <tpls c="1">
          <tpl fld="6" item="83"/>
        </tpls>
      </query>
      <query mdx="[Accounts].[BKW.2111.02.99.02  Intereses y otros por pagar Entidades Estado]">
        <tpls c="1">
          <tpl fld="6" item="84"/>
        </tpls>
      </query>
      <query mdx="[Accounts].[BKW.2112.04.03  Empresas privadas - ML]">
        <tpls c="1">
          <tpl fld="6" item="85"/>
        </tpls>
      </query>
      <query mdx="[Accounts].[BKW.2111.08.99.02  Intereses y otros por pagar Entidades Estado]">
        <tpls c="1">
          <tpl fld="6" item="86"/>
        </tpls>
      </query>
      <query mdx="[Accounts].[BKW.2111.03.99.02  Intereses y otros por pagar Entidades Estado]">
        <tpls c="1">
          <tpl fld="6" item="87"/>
        </tpls>
      </query>
      <query mdx="[Accounts].[BKW.2111.08.99.03  Intereses y otros por pagar Privada]">
        <tpls c="1">
          <tpl fld="6" item="88"/>
        </tpls>
      </query>
      <query mdx="[Accounts].[BKW.2111.04.03  Empresas privadas - ML]">
        <tpls c="1">
          <tpl fld="6" item="89"/>
        </tpls>
      </query>
      <query mdx="[Accounts].[BKW.2112.01.04  Particulares - ML]">
        <tpls c="1">
          <tpl fld="6" item="90"/>
        </tpls>
      </query>
      <query mdx="[Accounts].[BKW.2111.05.02  Entidades del Estado - ML]">
        <tpls c="1">
          <tpl fld="6" item="91"/>
        </tpls>
      </query>
      <query mdx="[Accounts].[BKW.2111.07.99.04  Intereses y otros por pagar Particulares]">
        <tpls c="1">
          <tpl fld="6" item="92"/>
        </tpls>
      </query>
      <query mdx="[Accounts].[BKW.2111.05.04  Particulares - ML]">
        <tpls c="1">
          <tpl fld="6" item="93"/>
        </tpls>
      </query>
      <query mdx="[Accounts].[BKW.2111.02.03  Empresas privadas - ML]">
        <tpls c="1">
          <tpl fld="6" item="94"/>
        </tpls>
      </query>
      <query mdx="[Accounts].[BKW.2111.06.99.02  Intereses y otros por pagar Entidades Estado]">
        <tpls c="1">
          <tpl fld="6" item="95"/>
        </tpls>
      </query>
      <query mdx="[Accounts].[BKW.2112.01.02  Entidades del Estado - ML]">
        <tpls c="1">
          <tpl fld="6" item="96"/>
        </tpls>
      </query>
      <query mdx="[Accounts].[BKW.2111.03.03  Empresas privadas - ML]">
        <tpls c="1">
          <tpl fld="6" item="97"/>
        </tpls>
      </query>
      <query mdx="[Accounts].[BKW.2111.03.99.06  Intereses y otros por pagar Otras]">
        <tpls c="1">
          <tpl fld="6" item="98"/>
        </tpls>
      </query>
      <query mdx="[Accounts].[BKW.2111.04.99.03  Intereses y otros por pagar Privada]">
        <tpls c="1">
          <tpl fld="6" item="99"/>
        </tpls>
      </query>
      <query mdx="[Accounts].[BKW.2111.08.99.06  Intereses y otros por pagar Otras]">
        <tpls c="1">
          <tpl fld="6" item="100"/>
        </tpls>
      </query>
      <query mdx="[Accounts].[BKW.2111.08.99.04  Intereses y otros por pagar Particulares]">
        <tpls c="1">
          <tpl fld="6" item="101"/>
        </tpls>
      </query>
      <query mdx="[Accounts].[BKW.2111.07.06  Otras entidades del Sistema Financiero - ML]">
        <tpls c="1">
          <tpl fld="6" item="102"/>
        </tpls>
      </query>
      <query mdx="[Accounts].[BKW.2111.07.03  Empresas privadas - ML]">
        <tpls c="1">
          <tpl fld="6" item="103"/>
        </tpls>
      </query>
      <query mdx="[Accounts].[BKW.2111.03.02  Entidades del Estado - ML]">
        <tpls c="1">
          <tpl fld="6" item="104"/>
        </tpls>
      </query>
      <query mdx="[Accounts].[BKW.2111.14.99.03  Intereses y otros por pagar Privada]">
        <tpls c="1">
          <tpl fld="6" item="105"/>
        </tpls>
      </query>
      <query mdx="[Accounts].[BKW.2111.08.02  Entidades del Estado - ML]">
        <tpls c="1">
          <tpl fld="6" item="106"/>
        </tpls>
      </query>
      <query mdx="[Accounts].[BKW.2111.05.99.02  Intereses y otros por pagar Entidades Estado]">
        <tpls c="1">
          <tpl fld="6" item="107"/>
        </tpls>
      </query>
      <query mdx="[Accounts].[BKW.2111.08.04  Particulares - ML]">
        <tpls c="1">
          <tpl fld="6" item="108"/>
        </tpls>
      </query>
      <query mdx="[Accounts].[BKW.2111.02.99.03  Intereses y otros por pagar Privada]">
        <tpls c="1">
          <tpl fld="6" item="109"/>
        </tpls>
      </query>
      <query mdx="[Accounts].[BKW.2111.02.04  Particulares - ML]">
        <tpls c="1">
          <tpl fld="6" item="110"/>
        </tpls>
      </query>
      <query mdx="[Accounts].[BKW.2111.13.99.04  Intereses y otros por pagar Particulares]">
        <tpls c="1">
          <tpl fld="6" item="111"/>
        </tpls>
      </query>
      <query mdx="[Accounts].[BKW.2111.05.03  Empresas privadas - ML]">
        <tpls c="1">
          <tpl fld="6" item="112"/>
        </tpls>
      </query>
      <query mdx="[Accounts].[BKW.2111.13.99.05  Intereses y otros por pagar Bancos]">
        <tpls c="1">
          <tpl fld="6" item="113"/>
        </tpls>
      </query>
      <query mdx="[Accounts].[BKW.2111.05.99.06  Intereses y otros por pagar Otras]">
        <tpls c="1">
          <tpl fld="6" item="114"/>
        </tpls>
      </query>
      <query mdx="[Accounts].[BKW.2111.13.99.06  Intereses y otros por pagar Otras]">
        <tpls c="1">
          <tpl fld="6" item="115"/>
        </tpls>
      </query>
      <query mdx="[Accounts].[BKW.2111.02.99.01  Intereses y otros por pagar BCR]">
        <tpls c="1">
          <tpl fld="6" item="116"/>
        </tpls>
      </query>
      <query mdx="[Accounts].[BKW.2111.04.99.06  Intereses y otros por pagar Otras]">
        <tpls c="1">
          <tpl fld="6" item="117"/>
        </tpls>
      </query>
      <query mdx="[Accounts].[BKW.2111.04.06  Otras entidades del Sistema Financiero - ML]">
        <tpls c="1">
          <tpl fld="6" item="118"/>
        </tpls>
      </query>
      <query mdx="[Accounts].[BKW.2111.02.02  Entidades del Estado - ML]">
        <tpls c="1">
          <tpl fld="6" item="119"/>
        </tpls>
      </query>
      <query mdx="[Accounts].[BKW.2111.03.06  Otras entidades del Sistema Financiero - ML]">
        <tpls c="1">
          <tpl fld="6" item="120"/>
        </tpls>
      </query>
      <query mdx="[Accounts].[BKW.2111.04.99.04  Intereses y otros por pagar Particulares]">
        <tpls c="1">
          <tpl fld="6" item="121"/>
        </tpls>
      </query>
      <query mdx="[Accounts].[BKW.2111.03.04  Particulares - ML]">
        <tpls c="1">
          <tpl fld="6" item="122"/>
        </tpls>
      </query>
      <query mdx="[Accounts].[BKW.2111.07.02  Entidades del Estado - ML]">
        <tpls c="1">
          <tpl fld="6" item="123"/>
        </tpls>
      </query>
      <query mdx="[Accounts].[BKW.2111.07.99.02  Intereses y otros por pagar Entidades Estado]">
        <tpls c="1">
          <tpl fld="6" item="124"/>
        </tpls>
      </query>
      <query mdx="[Accounts].[BKW.2112.01.99.04  Intereses y otros por pagar Particulares]">
        <tpls c="1">
          <tpl fld="6" item="125"/>
        </tpls>
      </query>
      <query mdx="[Accounts].[BKW.2111.06.99.03  Intereses y otros por pagar Privada]">
        <tpls c="1">
          <tpl fld="6" item="126"/>
        </tpls>
      </query>
      <query mdx="[Accounts].[BKW.2111.13.99.02  Intereses y otros por pagar Entidades Estado]">
        <tpls c="1">
          <tpl fld="6" item="127"/>
        </tpls>
      </query>
      <query mdx="[Accounts].[BKW.2112.01.99.03  Intereses y otros por pagar Privada]">
        <tpls c="1">
          <tpl fld="6" item="128"/>
        </tpls>
      </query>
      <query mdx="[Accounts].[BKW.2111.06.04  Particulares - ML]">
        <tpls c="1">
          <tpl fld="6" item="129"/>
        </tpls>
      </query>
      <query mdx="[Accounts].[BKW.2111.08.06  Otras entidades del Sistema Financiero - ML]">
        <tpls c="1">
          <tpl fld="6" item="130"/>
        </tpls>
      </query>
      <query mdx="[Accounts].[BKW.2111.06.02  Entidades del Estado - ML]">
        <tpls c="1">
          <tpl fld="6" item="131"/>
        </tpls>
      </query>
      <query mdx="[Accounts].[BKW.2112.04.99.04  Intereses y otros por pagar - ML]">
        <tpls c="1">
          <tpl fld="6" item="132"/>
        </tpls>
      </query>
      <query mdx="[Accounts].[BKW.6110.01  CARTERA DE PRÉSTAMOS]">
        <tpls c="1">
          <tpl fld="5" item="24"/>
        </tpls>
      </query>
      <query mdx="[Accounts].[BKW.6110.02  CARTERA DE INVERSIONES]">
        <tpls c="1">
          <tpl fld="5" item="25"/>
        </tpls>
      </query>
      <query mdx="[Dates].[2020].[12]">
        <tpls c="1">
          <tpl fld="8" item="0"/>
        </tpls>
      </query>
      <query mdx="[Dates].[2019].[9]">
        <tpls c="1">
          <tpl fld="8" item="1"/>
        </tpls>
      </query>
      <query mdx="[Dates].[2020].[9]">
        <tpls c="1">
          <tpl fld="8" item="2"/>
        </tpls>
      </query>
      <query mdx="[Dates].[2019].[12]">
        <tpls c="1">
          <tpl fld="8" item="3"/>
        </tpls>
      </query>
      <query mdx="[Dates].[2017].[12]">
        <tpls c="1">
          <tpl fld="8" item="4"/>
        </tpls>
      </query>
      <query mdx="[Dates].[2018].[12]">
        <tpls c="1">
          <tpl fld="8" item="5"/>
        </tpls>
      </query>
      <query mdx="[Dates].[2020].[5]">
        <tpls c="1">
          <tpl fld="8" item="6"/>
        </tpls>
      </query>
      <query mdx="[Dates].[2020].[3]">
        <tpls c="1">
          <tpl fld="8" item="7"/>
        </tpls>
      </query>
      <query mdx="[Dates].[2020].[11]">
        <tpls c="1">
          <tpl fld="8" item="8"/>
        </tpls>
      </query>
      <query mdx="[Dates].[2020].[10]">
        <tpls c="1">
          <tpl fld="8" item="9"/>
        </tpls>
      </query>
      <query mdx="[Dates].[2020].[2]">
        <tpls c="1">
          <tpl fld="8" item="10"/>
        </tpls>
      </query>
      <query mdx="[Dates].[2020].[7]">
        <tpls c="1">
          <tpl fld="8" item="11"/>
        </tpls>
      </query>
      <query mdx="[Dates].[2020].[6]">
        <tpls c="1">
          <tpl fld="8" item="12"/>
        </tpls>
      </query>
      <query mdx="[Dates].[2020].[4]">
        <tpls c="1">
          <tpl fld="8" item="13"/>
        </tpls>
      </query>
      <query mdx="[Dates].[2020].[1]">
        <tpls c="1">
          <tpl fld="8" item="14"/>
        </tpls>
      </query>
      <query mdx="[Dates].[2020].[8]">
        <tpls c="1">
          <tpl fld="8" item="15"/>
        </tpls>
      </query>
      <query mdx="[Dates].[2021].[1]">
        <tpls c="1">
          <tpl fld="8" item="16"/>
        </tpls>
      </query>
      <query mdx="[Dates].[2021].[3]">
        <tpls c="1">
          <tpl fld="8" item="17"/>
        </tpls>
      </query>
      <query mdx="[Dates].[2021].[4]">
        <tpls c="1">
          <tpl fld="8" item="18"/>
        </tpls>
      </query>
      <query mdx="[Dates].[2021].[2]">
        <tpls c="1">
          <tpl fld="8" item="19"/>
        </tpls>
      </query>
      <query mdx="[Dates].[2024].[2]"/>
      <query mdx="[Dates].[2021].[6]">
        <tpls c="1">
          <tpl fld="8" item="20"/>
        </tpls>
      </query>
      <query mdx="[Dates].[2021].[7]">
        <tpls c="1">
          <tpl fld="8" item="21"/>
        </tpls>
      </query>
      <query mdx="[Dates].[2021].[12]">
        <tpls c="1">
          <tpl fld="8" item="22"/>
        </tpls>
      </query>
      <query mdx="[Dates].[2021].[10]">
        <tpls c="1">
          <tpl fld="8" item="23"/>
        </tpls>
      </query>
      <query mdx="[Dates].[2021].[9]">
        <tpls c="1">
          <tpl fld="8" item="24"/>
        </tpls>
      </query>
      <query mdx="[Dates].[2021].[11]">
        <tpls c="1">
          <tpl fld="8" item="25"/>
        </tpls>
      </query>
      <query mdx="[Dates].[2021].[5]">
        <tpls c="1">
          <tpl fld="8" item="26"/>
        </tpls>
      </query>
      <query mdx="[Dates].[2021].[8]">
        <tpls c="1">
          <tpl fld="8" item="27"/>
        </tpls>
      </query>
      <query mdx="[Accounts].[BKW.3240.00  DONACIONES]">
        <tpls c="1">
          <tpl fld="5" item="26"/>
        </tpls>
      </query>
      <query mdx="[Accounts].[BKW.2110.01.01 BCR cta corriente Dep. a la vista]"/>
      <query mdx="[Accounts].[BKW.2110.01.03 Empresas privadas cta. Cte dep. a la vista]"/>
      <query mdx="[Accounts].[BKW.2110.01.05 Bancos cta. Cte. Dep. a la vista]"/>
      <query mdx="[Accounts].[BKW.2110.01.04 Particulares cta. Cte. Dep. a la vista]"/>
      <query mdx="[Accounts].[BKW.2110.01.06 Ots Enti. Del Siste. Fina. cta. Cte dep. a vista]"/>
      <query mdx="[Accounts].[BKW.2110.01.02 Entidades del Estado cta. Cte dep. a la vista]"/>
      <query mdx="[Accounts].[BKW.2110.01.99.04 Intereses y otros por pagar Particulares cta cte]"/>
      <query mdx="[Accounts].[BKW.2110.01.99.06 Intere.y otros pag. Otras Enti. del S.F cta cte]"/>
      <query mdx="[Accounts].[BKW.2110.01.99.05 Intereses y otros por pagar Bancos cta cte]"/>
      <query mdx="[Accounts].[BKW.2110.01.99.02 Intereses y otros por pagar Enti. Cta cte]"/>
      <query mdx="[Accounts].[BKW.2110.01.99.03 Intereses y otros por pagar Empre. Priva. Cta cte]"/>
      <query mdx="[Accounts].[BKW.2114 DEPÓSITOS RESTRINGIDOS E INACTIVOS]"/>
      <query mdx="[Dates].[2022].[12]">
        <tpls c="1">
          <tpl fld="8" item="28"/>
        </tpls>
      </query>
      <query mdx="[Accounts].[BKW.7120.00.02.03  Saneamiento Obligatorio de Intereses]">
        <tpls c="1">
          <tpl fld="6" item="133"/>
        </tpls>
      </query>
      <query mdx="[Accounts].[BKW.1149 PROVISIÓN PARA INCOBRABILIDAD DE PRÉSTAMOS]"/>
    </queryCache>
    <serverFormats count="1">
      <serverFormat format="#,#.00"/>
    </serverFormats>
  </tupleCache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BE57-2719-4021-801D-51B9E12F6551}">
  <dimension ref="A1:H72"/>
  <sheetViews>
    <sheetView showGridLines="0" tabSelected="1" view="pageBreakPreview" topLeftCell="A34" zoomScale="60" zoomScaleNormal="90" workbookViewId="0">
      <selection activeCell="D56" sqref="D56"/>
    </sheetView>
  </sheetViews>
  <sheetFormatPr defaultRowHeight="14.5" x14ac:dyDescent="0.35"/>
  <cols>
    <col min="1" max="1" width="2.08984375" customWidth="1"/>
    <col min="2" max="2" width="20.6328125" customWidth="1"/>
    <col min="3" max="3" width="21.54296875" customWidth="1"/>
    <col min="4" max="4" width="22.1796875" customWidth="1"/>
    <col min="5" max="5" width="18.453125" customWidth="1"/>
    <col min="6" max="6" width="21.1796875" bestFit="1" customWidth="1"/>
    <col min="7" max="7" width="16.90625" bestFit="1" customWidth="1"/>
    <col min="8" max="8" width="21.1796875" bestFit="1" customWidth="1"/>
  </cols>
  <sheetData>
    <row r="1" spans="2:8" ht="18" x14ac:dyDescent="0.4">
      <c r="B1" s="57" t="s">
        <v>149</v>
      </c>
      <c r="C1" s="57"/>
      <c r="D1" s="57"/>
      <c r="E1" s="57"/>
      <c r="F1" s="57"/>
      <c r="G1" s="57"/>
      <c r="H1" s="55"/>
    </row>
    <row r="2" spans="2:8" ht="18" x14ac:dyDescent="0.4">
      <c r="B2" s="57" t="s">
        <v>34</v>
      </c>
      <c r="C2" s="57"/>
      <c r="D2" s="57"/>
      <c r="E2" s="57"/>
      <c r="F2" s="57"/>
      <c r="G2" s="57"/>
      <c r="H2" s="55"/>
    </row>
    <row r="3" spans="2:8" ht="18" x14ac:dyDescent="0.35">
      <c r="B3" s="98">
        <v>46234</v>
      </c>
      <c r="C3" s="98"/>
      <c r="D3" s="98"/>
      <c r="E3" s="98"/>
      <c r="F3" s="98"/>
      <c r="G3" s="71"/>
      <c r="H3" s="55"/>
    </row>
    <row r="4" spans="2:8" x14ac:dyDescent="0.35">
      <c r="B4" s="56" t="s">
        <v>35</v>
      </c>
      <c r="C4" s="56"/>
      <c r="D4" s="56"/>
      <c r="E4" s="56"/>
    </row>
    <row r="5" spans="2:8" x14ac:dyDescent="0.35">
      <c r="B5" s="56"/>
      <c r="C5" s="56"/>
      <c r="D5" s="56"/>
      <c r="E5" s="56"/>
    </row>
    <row r="6" spans="2:8" x14ac:dyDescent="0.35">
      <c r="B6" s="72" t="s">
        <v>21</v>
      </c>
      <c r="C6" s="72"/>
      <c r="D6" s="72"/>
      <c r="E6" s="72"/>
      <c r="F6" s="73"/>
    </row>
    <row r="7" spans="2:8" x14ac:dyDescent="0.35">
      <c r="B7" s="72" t="s">
        <v>38</v>
      </c>
      <c r="C7" s="72"/>
      <c r="D7" s="72"/>
      <c r="E7" s="72"/>
      <c r="F7" s="61">
        <v>239606181.47999999</v>
      </c>
      <c r="G7" s="68"/>
      <c r="H7" s="74"/>
    </row>
    <row r="8" spans="2:8" x14ac:dyDescent="0.35">
      <c r="B8" s="72" t="s">
        <v>39</v>
      </c>
      <c r="C8" s="72"/>
      <c r="D8" s="72"/>
      <c r="E8" s="72"/>
      <c r="F8" s="61">
        <v>345030182.63</v>
      </c>
      <c r="G8" s="75"/>
    </row>
    <row r="9" spans="2:8" x14ac:dyDescent="0.35">
      <c r="B9" s="76" t="s">
        <v>40</v>
      </c>
      <c r="C9" s="76"/>
      <c r="D9" s="76"/>
      <c r="E9" s="76"/>
      <c r="F9" s="63">
        <v>144458748.47</v>
      </c>
    </row>
    <row r="10" spans="2:8" x14ac:dyDescent="0.35">
      <c r="B10" s="76" t="s">
        <v>41</v>
      </c>
      <c r="C10" s="76"/>
      <c r="D10" s="76"/>
      <c r="E10" s="76"/>
      <c r="F10" s="63">
        <v>0</v>
      </c>
    </row>
    <row r="11" spans="2:8" x14ac:dyDescent="0.35">
      <c r="B11" s="76" t="s">
        <v>42</v>
      </c>
      <c r="C11" s="76"/>
      <c r="D11" s="76"/>
      <c r="E11" s="76"/>
      <c r="F11" s="63">
        <v>200571434.16</v>
      </c>
    </row>
    <row r="12" spans="2:8" x14ac:dyDescent="0.35">
      <c r="B12" s="72" t="s">
        <v>43</v>
      </c>
      <c r="C12" s="72"/>
      <c r="D12" s="72"/>
      <c r="E12" s="72"/>
      <c r="F12" s="61">
        <v>0</v>
      </c>
    </row>
    <row r="13" spans="2:8" x14ac:dyDescent="0.35">
      <c r="B13" s="72" t="s">
        <v>44</v>
      </c>
      <c r="C13" s="72"/>
      <c r="D13" s="72"/>
      <c r="E13" s="72"/>
      <c r="F13" s="61">
        <v>0</v>
      </c>
    </row>
    <row r="14" spans="2:8" x14ac:dyDescent="0.35">
      <c r="B14" s="72" t="s">
        <v>45</v>
      </c>
      <c r="C14" s="72"/>
      <c r="D14" s="72"/>
      <c r="E14" s="72"/>
      <c r="F14" s="61">
        <v>987369473.87</v>
      </c>
    </row>
    <row r="15" spans="2:8" x14ac:dyDescent="0.35">
      <c r="B15" s="76" t="s">
        <v>46</v>
      </c>
      <c r="C15" s="76"/>
      <c r="D15" s="76"/>
      <c r="E15" s="76"/>
      <c r="F15" s="63">
        <v>205126303.59999999</v>
      </c>
    </row>
    <row r="16" spans="2:8" x14ac:dyDescent="0.35">
      <c r="B16" s="76" t="s">
        <v>47</v>
      </c>
      <c r="C16" s="76"/>
      <c r="D16" s="76"/>
      <c r="E16" s="76"/>
      <c r="F16" s="63">
        <v>783013156.05999994</v>
      </c>
    </row>
    <row r="17" spans="2:8" x14ac:dyDescent="0.35">
      <c r="B17" s="76" t="s">
        <v>48</v>
      </c>
      <c r="C17" s="76"/>
      <c r="D17" s="76"/>
      <c r="E17" s="76"/>
      <c r="F17" s="63">
        <v>15094689.630000001</v>
      </c>
    </row>
    <row r="18" spans="2:8" x14ac:dyDescent="0.35">
      <c r="B18" s="76" t="s">
        <v>49</v>
      </c>
      <c r="C18" s="76"/>
      <c r="D18" s="76"/>
      <c r="E18" s="76"/>
      <c r="F18" s="63">
        <v>-15864675.42</v>
      </c>
    </row>
    <row r="19" spans="2:8" x14ac:dyDescent="0.35">
      <c r="B19" s="72" t="s">
        <v>50</v>
      </c>
      <c r="C19" s="72"/>
      <c r="D19" s="72"/>
      <c r="E19" s="72"/>
      <c r="F19" s="61">
        <v>35779778.170000002</v>
      </c>
    </row>
    <row r="20" spans="2:8" x14ac:dyDescent="0.35">
      <c r="B20" s="72" t="s">
        <v>51</v>
      </c>
      <c r="C20" s="72"/>
      <c r="D20" s="72"/>
      <c r="E20" s="72"/>
      <c r="F20" s="61">
        <v>24028929.309999999</v>
      </c>
    </row>
    <row r="21" spans="2:8" x14ac:dyDescent="0.35">
      <c r="B21" s="72" t="s">
        <v>52</v>
      </c>
      <c r="C21" s="72"/>
      <c r="D21" s="72"/>
      <c r="E21" s="72"/>
      <c r="F21" s="61">
        <v>789112.59</v>
      </c>
      <c r="G21" s="68"/>
      <c r="H21" s="77"/>
    </row>
    <row r="22" spans="2:8" x14ac:dyDescent="0.35">
      <c r="B22" s="72" t="s">
        <v>53</v>
      </c>
      <c r="C22" s="72"/>
      <c r="D22" s="72"/>
      <c r="E22" s="72"/>
      <c r="F22" s="61">
        <v>0</v>
      </c>
    </row>
    <row r="23" spans="2:8" x14ac:dyDescent="0.35">
      <c r="B23" s="72" t="s">
        <v>54</v>
      </c>
      <c r="C23" s="72"/>
      <c r="D23" s="72"/>
      <c r="E23" s="72"/>
      <c r="F23" s="61">
        <v>5136727.4800000004</v>
      </c>
    </row>
    <row r="24" spans="2:8" ht="16" x14ac:dyDescent="0.5">
      <c r="B24" s="72" t="s">
        <v>55</v>
      </c>
      <c r="C24" s="72"/>
      <c r="D24" s="72"/>
      <c r="E24" s="72"/>
      <c r="F24" s="92">
        <v>3443802.09</v>
      </c>
    </row>
    <row r="25" spans="2:8" ht="16" x14ac:dyDescent="0.5">
      <c r="B25" s="72" t="s">
        <v>56</v>
      </c>
      <c r="C25" s="72"/>
      <c r="D25" s="72"/>
      <c r="E25" s="72"/>
      <c r="F25" s="92">
        <v>1641184187.6199999</v>
      </c>
      <c r="G25" s="96"/>
      <c r="H25" s="68"/>
    </row>
    <row r="26" spans="2:8" x14ac:dyDescent="0.35">
      <c r="B26" s="78" t="s">
        <v>140</v>
      </c>
      <c r="C26" s="78"/>
      <c r="D26" s="78"/>
      <c r="E26" s="78"/>
      <c r="F26" s="63"/>
      <c r="G26" s="96"/>
    </row>
    <row r="27" spans="2:8" x14ac:dyDescent="0.35">
      <c r="B27" s="72" t="s">
        <v>57</v>
      </c>
      <c r="C27" s="72"/>
      <c r="D27" s="72"/>
      <c r="E27" s="72"/>
      <c r="F27" s="63"/>
      <c r="G27" s="97"/>
    </row>
    <row r="28" spans="2:8" x14ac:dyDescent="0.35">
      <c r="B28" s="72" t="s">
        <v>58</v>
      </c>
      <c r="C28" s="72"/>
      <c r="D28" s="72"/>
      <c r="E28" s="72"/>
      <c r="F28" s="61">
        <v>0</v>
      </c>
    </row>
    <row r="29" spans="2:8" x14ac:dyDescent="0.35">
      <c r="B29" s="72" t="s">
        <v>59</v>
      </c>
      <c r="C29" s="72"/>
      <c r="D29" s="72"/>
      <c r="E29" s="72"/>
      <c r="F29" s="61">
        <v>0</v>
      </c>
    </row>
    <row r="30" spans="2:8" x14ac:dyDescent="0.35">
      <c r="B30" s="72" t="s">
        <v>60</v>
      </c>
      <c r="C30" s="72"/>
      <c r="D30" s="72"/>
      <c r="E30" s="72"/>
      <c r="F30" s="61">
        <v>1352458607.77</v>
      </c>
    </row>
    <row r="31" spans="2:8" x14ac:dyDescent="0.35">
      <c r="B31" s="79" t="s">
        <v>61</v>
      </c>
      <c r="C31" s="79"/>
      <c r="D31" s="79"/>
      <c r="E31" s="79"/>
      <c r="F31" s="63">
        <v>1274289907.0999999</v>
      </c>
    </row>
    <row r="32" spans="2:8" x14ac:dyDescent="0.35">
      <c r="B32" s="79" t="s">
        <v>62</v>
      </c>
      <c r="C32" s="79"/>
      <c r="D32" s="79"/>
      <c r="E32" s="79"/>
      <c r="F32" s="63">
        <v>0</v>
      </c>
    </row>
    <row r="33" spans="2:8" x14ac:dyDescent="0.35">
      <c r="B33" s="79" t="s">
        <v>63</v>
      </c>
      <c r="C33" s="79"/>
      <c r="D33" s="79"/>
      <c r="E33" s="79"/>
      <c r="F33" s="63">
        <v>78168700.670000017</v>
      </c>
    </row>
    <row r="34" spans="2:8" x14ac:dyDescent="0.35">
      <c r="B34" s="79" t="s">
        <v>64</v>
      </c>
      <c r="C34" s="79"/>
      <c r="D34" s="79"/>
      <c r="E34" s="79"/>
      <c r="F34" s="63">
        <v>112940488.23999999</v>
      </c>
    </row>
    <row r="35" spans="2:8" x14ac:dyDescent="0.35">
      <c r="B35" s="80" t="s">
        <v>65</v>
      </c>
      <c r="C35" s="80"/>
      <c r="D35" s="80"/>
      <c r="E35" s="80"/>
      <c r="F35" s="61">
        <v>0</v>
      </c>
    </row>
    <row r="36" spans="2:8" x14ac:dyDescent="0.35">
      <c r="B36" s="81" t="s">
        <v>66</v>
      </c>
      <c r="C36" s="81"/>
      <c r="D36" s="81"/>
      <c r="E36" s="81"/>
      <c r="F36" s="63">
        <v>0</v>
      </c>
    </row>
    <row r="37" spans="2:8" x14ac:dyDescent="0.35">
      <c r="B37" s="81" t="s">
        <v>67</v>
      </c>
      <c r="C37" s="81"/>
      <c r="D37" s="81"/>
      <c r="E37" s="81"/>
      <c r="F37" s="63">
        <v>0</v>
      </c>
    </row>
    <row r="38" spans="2:8" x14ac:dyDescent="0.35">
      <c r="B38" s="82" t="s">
        <v>68</v>
      </c>
      <c r="C38" s="82"/>
      <c r="D38" s="82"/>
      <c r="E38" s="82"/>
      <c r="F38" s="61">
        <v>4486029.59</v>
      </c>
    </row>
    <row r="39" spans="2:8" x14ac:dyDescent="0.35">
      <c r="B39" s="72" t="s">
        <v>69</v>
      </c>
      <c r="C39" s="72"/>
      <c r="D39" s="72"/>
      <c r="E39" s="72"/>
      <c r="F39" s="61">
        <v>3903176.54</v>
      </c>
    </row>
    <row r="40" spans="2:8" x14ac:dyDescent="0.35">
      <c r="B40" s="82" t="s">
        <v>70</v>
      </c>
      <c r="C40" s="82"/>
      <c r="D40" s="82"/>
      <c r="E40" s="82"/>
      <c r="F40" s="61">
        <v>4569817.49</v>
      </c>
    </row>
    <row r="41" spans="2:8" x14ac:dyDescent="0.35">
      <c r="B41" s="72" t="s">
        <v>71</v>
      </c>
      <c r="C41" s="72"/>
      <c r="D41" s="72"/>
      <c r="E41" s="72"/>
      <c r="F41" s="61">
        <v>0</v>
      </c>
    </row>
    <row r="42" spans="2:8" ht="16" x14ac:dyDescent="0.5">
      <c r="B42" s="82" t="s">
        <v>72</v>
      </c>
      <c r="C42" s="82"/>
      <c r="D42" s="82"/>
      <c r="E42" s="82"/>
      <c r="F42" s="92">
        <v>15119387.83</v>
      </c>
    </row>
    <row r="43" spans="2:8" ht="16" x14ac:dyDescent="0.5">
      <c r="B43" s="72" t="s">
        <v>73</v>
      </c>
      <c r="C43" s="72"/>
      <c r="D43" s="72"/>
      <c r="E43" s="72"/>
      <c r="F43" s="92">
        <v>1493477507.4599998</v>
      </c>
      <c r="G43" s="68"/>
      <c r="H43" s="74"/>
    </row>
    <row r="44" spans="2:8" x14ac:dyDescent="0.35">
      <c r="B44" s="78" t="s">
        <v>140</v>
      </c>
      <c r="C44" s="78"/>
      <c r="D44" s="78"/>
      <c r="E44" s="78"/>
      <c r="F44" s="63"/>
    </row>
    <row r="45" spans="2:8" x14ac:dyDescent="0.35">
      <c r="B45" s="72" t="s">
        <v>74</v>
      </c>
      <c r="C45" s="72"/>
      <c r="D45" s="72"/>
      <c r="E45" s="72"/>
      <c r="F45" s="63"/>
    </row>
    <row r="46" spans="2:8" x14ac:dyDescent="0.35">
      <c r="B46" s="72" t="s">
        <v>75</v>
      </c>
      <c r="C46" s="72"/>
      <c r="D46" s="72"/>
      <c r="E46" s="72"/>
      <c r="F46" s="61">
        <v>123703500</v>
      </c>
    </row>
    <row r="47" spans="2:8" x14ac:dyDescent="0.35">
      <c r="B47" s="82" t="s">
        <v>76</v>
      </c>
      <c r="C47" s="82"/>
      <c r="D47" s="82"/>
      <c r="E47" s="82"/>
      <c r="F47" s="61">
        <v>3931580</v>
      </c>
    </row>
    <row r="48" spans="2:8" x14ac:dyDescent="0.35">
      <c r="B48" s="79" t="s">
        <v>77</v>
      </c>
      <c r="C48" s="79"/>
      <c r="D48" s="79"/>
      <c r="E48" s="79"/>
      <c r="F48" s="63">
        <v>3890815.42</v>
      </c>
    </row>
    <row r="49" spans="2:8" x14ac:dyDescent="0.35">
      <c r="B49" s="79" t="s">
        <v>78</v>
      </c>
      <c r="C49" s="79"/>
      <c r="D49" s="79"/>
      <c r="E49" s="79"/>
      <c r="F49" s="63">
        <v>40764.58</v>
      </c>
    </row>
    <row r="50" spans="2:8" x14ac:dyDescent="0.35">
      <c r="B50" s="82" t="s">
        <v>79</v>
      </c>
      <c r="C50" s="82"/>
      <c r="D50" s="82"/>
      <c r="E50" s="82"/>
      <c r="F50" s="61">
        <v>6750612.6599999983</v>
      </c>
    </row>
    <row r="51" spans="2:8" x14ac:dyDescent="0.35">
      <c r="B51" s="79" t="s">
        <v>80</v>
      </c>
      <c r="C51" s="79"/>
      <c r="D51" s="79"/>
      <c r="E51" s="79"/>
      <c r="F51" s="63">
        <v>4449993.76</v>
      </c>
    </row>
    <row r="52" spans="2:8" x14ac:dyDescent="0.35">
      <c r="B52" s="79" t="s">
        <v>81</v>
      </c>
      <c r="C52" s="79"/>
      <c r="D52" s="79"/>
      <c r="E52" s="79"/>
      <c r="F52" s="63">
        <v>2300618.899999998</v>
      </c>
    </row>
    <row r="53" spans="2:8" x14ac:dyDescent="0.35">
      <c r="B53" s="82" t="s">
        <v>82</v>
      </c>
      <c r="C53" s="82"/>
      <c r="D53" s="82"/>
      <c r="E53" s="82"/>
      <c r="F53" s="61"/>
    </row>
    <row r="54" spans="2:8" x14ac:dyDescent="0.35">
      <c r="B54" s="69" t="s">
        <v>83</v>
      </c>
      <c r="C54" s="69"/>
      <c r="D54" s="69"/>
      <c r="E54" s="69"/>
      <c r="F54" s="61">
        <v>13320987.5</v>
      </c>
      <c r="H54" s="83"/>
    </row>
    <row r="55" spans="2:8" x14ac:dyDescent="0.35">
      <c r="B55" s="84" t="s">
        <v>84</v>
      </c>
      <c r="C55" s="84"/>
      <c r="D55" s="84"/>
      <c r="E55" s="84"/>
      <c r="F55" s="63">
        <v>13288290.449999999</v>
      </c>
      <c r="G55" s="68"/>
      <c r="H55" s="77"/>
    </row>
    <row r="56" spans="2:8" x14ac:dyDescent="0.35">
      <c r="B56" s="84" t="s">
        <v>85</v>
      </c>
      <c r="C56" s="84"/>
      <c r="D56" s="84"/>
      <c r="E56" s="84"/>
      <c r="F56" s="63">
        <v>32697.05</v>
      </c>
    </row>
    <row r="57" spans="2:8" x14ac:dyDescent="0.35">
      <c r="B57" s="82" t="s">
        <v>86</v>
      </c>
      <c r="C57" s="82"/>
      <c r="D57" s="82"/>
      <c r="E57" s="82"/>
      <c r="F57" s="61">
        <v>0</v>
      </c>
      <c r="H57" s="77"/>
    </row>
    <row r="58" spans="2:8" x14ac:dyDescent="0.35">
      <c r="B58" s="85" t="s">
        <v>87</v>
      </c>
      <c r="C58" s="85"/>
      <c r="D58" s="85"/>
      <c r="E58" s="85"/>
      <c r="F58" s="63">
        <v>0</v>
      </c>
    </row>
    <row r="59" spans="2:8" x14ac:dyDescent="0.35">
      <c r="B59" s="85" t="s">
        <v>88</v>
      </c>
      <c r="C59" s="85"/>
      <c r="D59" s="85"/>
      <c r="E59" s="85"/>
      <c r="F59" s="63">
        <v>0</v>
      </c>
    </row>
    <row r="60" spans="2:8" ht="16" x14ac:dyDescent="0.5">
      <c r="B60" s="72" t="s">
        <v>89</v>
      </c>
      <c r="C60" s="72"/>
      <c r="D60" s="72"/>
      <c r="E60" s="72"/>
      <c r="F60" s="92">
        <v>147706680.16</v>
      </c>
      <c r="G60" s="68"/>
      <c r="H60" s="86"/>
    </row>
    <row r="61" spans="2:8" ht="15" thickBot="1" x14ac:dyDescent="0.4">
      <c r="B61" s="72" t="s">
        <v>90</v>
      </c>
      <c r="C61" s="72"/>
      <c r="D61" s="72"/>
      <c r="E61" s="72"/>
      <c r="F61" s="90">
        <v>1641184187.6199999</v>
      </c>
      <c r="G61" s="68"/>
      <c r="H61" s="86"/>
    </row>
    <row r="62" spans="2:8" ht="15" thickTop="1" x14ac:dyDescent="0.35">
      <c r="B62" s="72"/>
      <c r="C62" s="72"/>
      <c r="D62" s="72"/>
      <c r="E62" s="72"/>
      <c r="F62" s="61"/>
      <c r="H62" s="86"/>
    </row>
    <row r="63" spans="2:8" x14ac:dyDescent="0.35">
      <c r="C63" s="3"/>
      <c r="D63" s="3"/>
      <c r="E63" s="3"/>
      <c r="F63" s="53"/>
    </row>
    <row r="64" spans="2:8" x14ac:dyDescent="0.35">
      <c r="B64" s="3"/>
      <c r="C64" s="3"/>
      <c r="E64" s="53"/>
    </row>
    <row r="65" spans="1:6" x14ac:dyDescent="0.35">
      <c r="B65" s="3"/>
      <c r="C65" s="3"/>
      <c r="D65" s="3"/>
      <c r="E65" s="53"/>
    </row>
    <row r="66" spans="1:6" x14ac:dyDescent="0.35">
      <c r="B66" s="99" t="s">
        <v>141</v>
      </c>
      <c r="C66" s="99"/>
      <c r="D66" s="101" t="s">
        <v>155</v>
      </c>
      <c r="E66" s="101"/>
      <c r="F66" s="101"/>
    </row>
    <row r="67" spans="1:6" x14ac:dyDescent="0.35">
      <c r="B67" s="100" t="s">
        <v>142</v>
      </c>
      <c r="C67" s="100"/>
      <c r="D67" s="102" t="s">
        <v>152</v>
      </c>
      <c r="E67" s="102"/>
      <c r="F67" s="102"/>
    </row>
    <row r="68" spans="1:6" x14ac:dyDescent="0.35">
      <c r="B68" s="54"/>
      <c r="C68" s="54"/>
      <c r="D68" s="54"/>
      <c r="E68" s="54"/>
    </row>
    <row r="69" spans="1:6" x14ac:dyDescent="0.35">
      <c r="B69" s="54"/>
      <c r="C69" s="54"/>
      <c r="D69" s="54"/>
      <c r="E69" s="54"/>
    </row>
    <row r="70" spans="1:6" x14ac:dyDescent="0.35">
      <c r="B70" s="54"/>
      <c r="C70" s="54"/>
      <c r="D70" s="54"/>
      <c r="E70" s="54"/>
    </row>
    <row r="71" spans="1:6" x14ac:dyDescent="0.35">
      <c r="A71" s="99" t="s">
        <v>143</v>
      </c>
      <c r="B71" s="99"/>
      <c r="C71" s="99"/>
      <c r="D71" s="99"/>
      <c r="E71" s="99"/>
      <c r="F71" s="99"/>
    </row>
    <row r="72" spans="1:6" x14ac:dyDescent="0.35">
      <c r="A72" s="100" t="s">
        <v>144</v>
      </c>
      <c r="B72" s="100"/>
      <c r="C72" s="100"/>
      <c r="D72" s="100"/>
      <c r="E72" s="100"/>
      <c r="F72" s="100"/>
    </row>
  </sheetData>
  <mergeCells count="7">
    <mergeCell ref="B3:F3"/>
    <mergeCell ref="B66:C66"/>
    <mergeCell ref="B67:C67"/>
    <mergeCell ref="A71:F71"/>
    <mergeCell ref="A72:F72"/>
    <mergeCell ref="D66:F66"/>
    <mergeCell ref="D67:F6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5B70-18A2-4A53-A234-DE6B3ED382A2}">
  <dimension ref="A1:F78"/>
  <sheetViews>
    <sheetView showGridLines="0" view="pageBreakPreview" topLeftCell="A47" zoomScale="60" zoomScaleNormal="100" workbookViewId="0">
      <selection activeCell="E68" sqref="E68"/>
    </sheetView>
  </sheetViews>
  <sheetFormatPr defaultRowHeight="14.5" x14ac:dyDescent="0.35"/>
  <cols>
    <col min="1" max="1" width="1.81640625" customWidth="1"/>
    <col min="2" max="2" width="48" customWidth="1"/>
    <col min="3" max="3" width="14.1796875" customWidth="1"/>
    <col min="4" max="4" width="31.36328125" customWidth="1"/>
    <col min="5" max="5" width="18.36328125" customWidth="1"/>
  </cols>
  <sheetData>
    <row r="1" spans="2:6" ht="18" x14ac:dyDescent="0.4">
      <c r="B1" s="57" t="s">
        <v>149</v>
      </c>
      <c r="C1" s="57"/>
      <c r="D1" s="57"/>
      <c r="F1" s="56"/>
    </row>
    <row r="2" spans="2:6" ht="18" x14ac:dyDescent="0.4">
      <c r="B2" s="57" t="s">
        <v>36</v>
      </c>
      <c r="C2" s="57"/>
      <c r="D2" s="57"/>
      <c r="F2" s="56"/>
    </row>
    <row r="3" spans="2:6" ht="18" x14ac:dyDescent="0.4">
      <c r="B3" s="105">
        <v>46234</v>
      </c>
      <c r="C3" s="105"/>
      <c r="D3" s="57"/>
      <c r="F3" s="56"/>
    </row>
    <row r="4" spans="2:6" ht="18" x14ac:dyDescent="0.35">
      <c r="B4" s="56" t="s">
        <v>35</v>
      </c>
      <c r="C4" s="56"/>
      <c r="D4" s="58"/>
      <c r="F4" s="56"/>
    </row>
    <row r="6" spans="2:6" x14ac:dyDescent="0.35">
      <c r="B6" s="20" t="s">
        <v>37</v>
      </c>
      <c r="C6" s="59"/>
    </row>
    <row r="7" spans="2:6" ht="16" x14ac:dyDescent="0.5">
      <c r="B7" s="60" t="s">
        <v>91</v>
      </c>
      <c r="E7" s="92">
        <v>73282895.269999996</v>
      </c>
    </row>
    <row r="8" spans="2:6" x14ac:dyDescent="0.35">
      <c r="B8" s="62" t="s">
        <v>92</v>
      </c>
      <c r="E8" s="63">
        <v>0</v>
      </c>
    </row>
    <row r="9" spans="2:6" x14ac:dyDescent="0.35">
      <c r="B9" s="62" t="s">
        <v>93</v>
      </c>
      <c r="E9" s="63">
        <v>0</v>
      </c>
    </row>
    <row r="10" spans="2:6" x14ac:dyDescent="0.35">
      <c r="B10" s="62" t="s">
        <v>94</v>
      </c>
      <c r="E10" s="63">
        <v>10362095.35</v>
      </c>
    </row>
    <row r="11" spans="2:6" x14ac:dyDescent="0.35">
      <c r="B11" s="62" t="s">
        <v>95</v>
      </c>
      <c r="E11" s="63">
        <v>62912703.479999997</v>
      </c>
    </row>
    <row r="12" spans="2:6" x14ac:dyDescent="0.35">
      <c r="B12" s="62" t="s">
        <v>96</v>
      </c>
      <c r="E12" s="63">
        <v>8096.44</v>
      </c>
    </row>
    <row r="13" spans="2:6" x14ac:dyDescent="0.35">
      <c r="B13" s="62"/>
      <c r="E13" s="63"/>
    </row>
    <row r="14" spans="2:6" x14ac:dyDescent="0.35">
      <c r="B14" s="64" t="s">
        <v>97</v>
      </c>
      <c r="E14" s="61">
        <v>-46817761.009999998</v>
      </c>
    </row>
    <row r="15" spans="2:6" x14ac:dyDescent="0.35">
      <c r="B15" s="62" t="s">
        <v>98</v>
      </c>
      <c r="E15" s="63">
        <v>-37165272.689999998</v>
      </c>
    </row>
    <row r="16" spans="2:6" x14ac:dyDescent="0.35">
      <c r="B16" s="62" t="s">
        <v>99</v>
      </c>
      <c r="E16" s="63"/>
    </row>
    <row r="17" spans="2:5" x14ac:dyDescent="0.35">
      <c r="B17" s="62" t="s">
        <v>100</v>
      </c>
      <c r="E17" s="63">
        <v>-4970883.51</v>
      </c>
    </row>
    <row r="18" spans="2:5" x14ac:dyDescent="0.35">
      <c r="B18" s="62" t="s">
        <v>101</v>
      </c>
      <c r="E18" s="63">
        <v>-3886412.2</v>
      </c>
    </row>
    <row r="19" spans="2:5" ht="16" x14ac:dyDescent="0.5">
      <c r="B19" s="62" t="s">
        <v>102</v>
      </c>
      <c r="E19" s="93">
        <v>-795192.6100000001</v>
      </c>
    </row>
    <row r="20" spans="2:5" ht="16" x14ac:dyDescent="0.5">
      <c r="B20" s="65" t="s">
        <v>103</v>
      </c>
      <c r="E20" s="92">
        <v>26465134.259999998</v>
      </c>
    </row>
    <row r="21" spans="2:5" x14ac:dyDescent="0.35">
      <c r="B21" s="60"/>
      <c r="E21" s="63"/>
    </row>
    <row r="22" spans="2:5" x14ac:dyDescent="0.35">
      <c r="B22" s="66" t="s">
        <v>104</v>
      </c>
      <c r="E22" s="63">
        <v>5596208.3100000005</v>
      </c>
    </row>
    <row r="23" spans="2:5" x14ac:dyDescent="0.35">
      <c r="B23" s="66" t="s">
        <v>105</v>
      </c>
      <c r="E23" s="63">
        <v>-4033.65</v>
      </c>
    </row>
    <row r="24" spans="2:5" x14ac:dyDescent="0.35">
      <c r="B24" s="66" t="s">
        <v>106</v>
      </c>
      <c r="E24" s="63">
        <v>-7372370.6399999997</v>
      </c>
    </row>
    <row r="25" spans="2:5" x14ac:dyDescent="0.35">
      <c r="B25" s="66" t="s">
        <v>107</v>
      </c>
      <c r="E25" s="63"/>
    </row>
    <row r="26" spans="2:5" x14ac:dyDescent="0.35">
      <c r="B26" s="66" t="s">
        <v>108</v>
      </c>
      <c r="E26" s="63"/>
    </row>
    <row r="27" spans="2:5" x14ac:dyDescent="0.35">
      <c r="B27" s="66" t="s">
        <v>148</v>
      </c>
      <c r="E27" s="63"/>
    </row>
    <row r="28" spans="2:5" ht="16" x14ac:dyDescent="0.5">
      <c r="B28" s="65" t="s">
        <v>109</v>
      </c>
      <c r="E28" s="92">
        <v>-1780195.9799999995</v>
      </c>
    </row>
    <row r="29" spans="2:5" x14ac:dyDescent="0.35">
      <c r="B29" s="60"/>
      <c r="E29" s="63"/>
    </row>
    <row r="30" spans="2:5" x14ac:dyDescent="0.35">
      <c r="B30" s="66" t="s">
        <v>110</v>
      </c>
      <c r="E30" s="63">
        <v>7437966.9199999999</v>
      </c>
    </row>
    <row r="31" spans="2:5" ht="16" x14ac:dyDescent="0.5">
      <c r="B31" s="66" t="s">
        <v>111</v>
      </c>
      <c r="E31" s="93">
        <v>-3489322.51</v>
      </c>
    </row>
    <row r="32" spans="2:5" ht="16" x14ac:dyDescent="0.5">
      <c r="B32" s="65" t="s">
        <v>112</v>
      </c>
      <c r="E32" s="92">
        <v>3948644.41</v>
      </c>
    </row>
    <row r="33" spans="2:5" x14ac:dyDescent="0.35">
      <c r="B33" s="60"/>
      <c r="E33" s="63"/>
    </row>
    <row r="34" spans="2:5" x14ac:dyDescent="0.35">
      <c r="B34" s="66" t="s">
        <v>113</v>
      </c>
      <c r="E34" s="63">
        <v>2189837.02</v>
      </c>
    </row>
    <row r="35" spans="2:5" x14ac:dyDescent="0.35">
      <c r="B35" s="66" t="s">
        <v>114</v>
      </c>
      <c r="E35" s="63">
        <v>559272.12</v>
      </c>
    </row>
    <row r="36" spans="2:5" x14ac:dyDescent="0.35">
      <c r="B36" s="66" t="s">
        <v>115</v>
      </c>
      <c r="E36" s="63"/>
    </row>
    <row r="37" spans="2:5" ht="16" x14ac:dyDescent="0.5">
      <c r="B37" s="67" t="s">
        <v>116</v>
      </c>
      <c r="D37" s="68"/>
      <c r="E37" s="93">
        <v>1020229.6400000001</v>
      </c>
    </row>
    <row r="38" spans="2:5" ht="16" x14ac:dyDescent="0.35">
      <c r="B38" s="69" t="s">
        <v>117</v>
      </c>
      <c r="E38" s="94">
        <v>32402921.469999999</v>
      </c>
    </row>
    <row r="39" spans="2:5" x14ac:dyDescent="0.35">
      <c r="B39" s="69"/>
      <c r="E39" s="63"/>
    </row>
    <row r="40" spans="2:5" x14ac:dyDescent="0.35">
      <c r="B40" s="66" t="s">
        <v>118</v>
      </c>
      <c r="E40" s="63"/>
    </row>
    <row r="41" spans="2:5" x14ac:dyDescent="0.35">
      <c r="B41" s="66" t="s">
        <v>119</v>
      </c>
      <c r="E41" s="63">
        <v>-11038035.609999999</v>
      </c>
    </row>
    <row r="42" spans="2:5" x14ac:dyDescent="0.35">
      <c r="B42" s="66" t="s">
        <v>150</v>
      </c>
      <c r="E42" s="63">
        <v>-13671989.029999999</v>
      </c>
    </row>
    <row r="43" spans="2:5" x14ac:dyDescent="0.35">
      <c r="B43" s="66" t="s">
        <v>151</v>
      </c>
      <c r="E43" s="63">
        <v>-4654332.6500000004</v>
      </c>
    </row>
    <row r="44" spans="2:5" ht="16" x14ac:dyDescent="0.5">
      <c r="B44" s="66" t="s">
        <v>120</v>
      </c>
      <c r="E44" s="93">
        <v>-216951.1</v>
      </c>
    </row>
    <row r="45" spans="2:5" ht="16" x14ac:dyDescent="0.5">
      <c r="B45" s="60" t="s">
        <v>121</v>
      </c>
      <c r="E45" s="92">
        <v>2821613.0799999982</v>
      </c>
    </row>
    <row r="46" spans="2:5" x14ac:dyDescent="0.35">
      <c r="B46" s="60"/>
      <c r="E46" s="63"/>
    </row>
    <row r="47" spans="2:5" ht="16" x14ac:dyDescent="0.5">
      <c r="B47" s="66" t="s">
        <v>122</v>
      </c>
      <c r="E47" s="93">
        <v>-520994.18</v>
      </c>
    </row>
    <row r="48" spans="2:5" ht="16" x14ac:dyDescent="0.35">
      <c r="B48" s="69" t="s">
        <v>123</v>
      </c>
      <c r="E48" s="94">
        <v>2300618.899999998</v>
      </c>
    </row>
    <row r="49" spans="2:5" x14ac:dyDescent="0.35">
      <c r="B49" s="69"/>
      <c r="E49" s="95"/>
    </row>
    <row r="50" spans="2:5" ht="16" x14ac:dyDescent="0.35">
      <c r="B50" s="69" t="s">
        <v>124</v>
      </c>
      <c r="E50" s="94">
        <v>0</v>
      </c>
    </row>
    <row r="51" spans="2:5" x14ac:dyDescent="0.35">
      <c r="B51" s="60" t="s">
        <v>125</v>
      </c>
      <c r="E51" s="63">
        <v>0</v>
      </c>
    </row>
    <row r="52" spans="2:5" x14ac:dyDescent="0.35">
      <c r="B52" s="70" t="s">
        <v>126</v>
      </c>
      <c r="E52" s="63">
        <v>0</v>
      </c>
    </row>
    <row r="53" spans="2:5" x14ac:dyDescent="0.35">
      <c r="B53" s="70" t="s">
        <v>127</v>
      </c>
      <c r="E53" s="63">
        <v>0</v>
      </c>
    </row>
    <row r="54" spans="2:5" x14ac:dyDescent="0.35">
      <c r="B54" s="70" t="s">
        <v>128</v>
      </c>
      <c r="E54" s="63">
        <v>0</v>
      </c>
    </row>
    <row r="55" spans="2:5" x14ac:dyDescent="0.35">
      <c r="B55" s="70" t="s">
        <v>129</v>
      </c>
      <c r="E55" s="63">
        <v>0</v>
      </c>
    </row>
    <row r="56" spans="2:5" x14ac:dyDescent="0.35">
      <c r="B56" s="70" t="s">
        <v>130</v>
      </c>
      <c r="E56" s="63">
        <v>0</v>
      </c>
    </row>
    <row r="57" spans="2:5" x14ac:dyDescent="0.35">
      <c r="B57" s="70" t="s">
        <v>131</v>
      </c>
      <c r="E57" s="63">
        <v>0</v>
      </c>
    </row>
    <row r="58" spans="2:5" x14ac:dyDescent="0.35">
      <c r="B58" s="70"/>
      <c r="E58" s="63">
        <v>0</v>
      </c>
    </row>
    <row r="59" spans="2:5" x14ac:dyDescent="0.35">
      <c r="B59" s="60" t="s">
        <v>132</v>
      </c>
      <c r="E59" s="63">
        <v>0</v>
      </c>
    </row>
    <row r="60" spans="2:5" x14ac:dyDescent="0.35">
      <c r="B60" s="70" t="s">
        <v>133</v>
      </c>
      <c r="E60" s="63">
        <v>0</v>
      </c>
    </row>
    <row r="61" spans="2:5" x14ac:dyDescent="0.35">
      <c r="B61" s="70" t="s">
        <v>134</v>
      </c>
      <c r="E61" s="63">
        <v>0</v>
      </c>
    </row>
    <row r="62" spans="2:5" x14ac:dyDescent="0.35">
      <c r="B62" s="70" t="s">
        <v>135</v>
      </c>
      <c r="E62" s="63">
        <v>0</v>
      </c>
    </row>
    <row r="63" spans="2:5" x14ac:dyDescent="0.35">
      <c r="B63" s="70" t="s">
        <v>128</v>
      </c>
      <c r="E63" s="63">
        <v>0</v>
      </c>
    </row>
    <row r="64" spans="2:5" x14ac:dyDescent="0.35">
      <c r="B64" s="70" t="s">
        <v>136</v>
      </c>
      <c r="E64" s="63">
        <v>0</v>
      </c>
    </row>
    <row r="65" spans="1:5" x14ac:dyDescent="0.35">
      <c r="B65" s="70" t="s">
        <v>129</v>
      </c>
      <c r="E65" s="63">
        <v>0</v>
      </c>
    </row>
    <row r="66" spans="1:5" x14ac:dyDescent="0.35">
      <c r="B66" s="70" t="s">
        <v>137</v>
      </c>
      <c r="E66" s="63">
        <v>0</v>
      </c>
    </row>
    <row r="67" spans="1:5" ht="16" x14ac:dyDescent="0.5">
      <c r="B67" s="70" t="s">
        <v>138</v>
      </c>
      <c r="E67" s="93">
        <v>0</v>
      </c>
    </row>
    <row r="68" spans="1:5" ht="15" thickBot="1" x14ac:dyDescent="0.4">
      <c r="B68" s="69" t="s">
        <v>139</v>
      </c>
      <c r="E68" s="91">
        <v>2300618.899999998</v>
      </c>
    </row>
    <row r="69" spans="1:5" ht="15" thickTop="1" x14ac:dyDescent="0.35">
      <c r="A69" s="87"/>
      <c r="B69" s="87"/>
      <c r="C69" s="87"/>
      <c r="D69" s="88"/>
    </row>
    <row r="70" spans="1:5" x14ac:dyDescent="0.35">
      <c r="A70" s="87"/>
      <c r="B70" s="87"/>
      <c r="C70" s="87"/>
      <c r="D70" s="89"/>
    </row>
    <row r="71" spans="1:5" x14ac:dyDescent="0.35">
      <c r="A71" s="3"/>
      <c r="B71" s="3"/>
      <c r="C71" s="3"/>
      <c r="D71" s="3"/>
    </row>
    <row r="72" spans="1:5" x14ac:dyDescent="0.35">
      <c r="A72" s="3"/>
      <c r="B72" s="3"/>
      <c r="C72" s="3"/>
      <c r="D72" s="3"/>
    </row>
    <row r="73" spans="1:5" x14ac:dyDescent="0.35">
      <c r="A73" s="101" t="s">
        <v>146</v>
      </c>
      <c r="B73" s="101"/>
      <c r="C73" s="101" t="s">
        <v>156</v>
      </c>
      <c r="D73" s="101"/>
      <c r="E73" s="101"/>
    </row>
    <row r="74" spans="1:5" x14ac:dyDescent="0.35">
      <c r="A74" s="102" t="s">
        <v>147</v>
      </c>
      <c r="B74" s="102"/>
      <c r="C74" s="102" t="s">
        <v>145</v>
      </c>
      <c r="D74" s="102"/>
      <c r="E74" s="102"/>
    </row>
    <row r="75" spans="1:5" x14ac:dyDescent="0.35">
      <c r="A75" s="54"/>
      <c r="B75" s="54"/>
      <c r="C75" s="54"/>
      <c r="D75" s="54"/>
    </row>
    <row r="76" spans="1:5" x14ac:dyDescent="0.35">
      <c r="A76" s="54"/>
      <c r="B76" s="54"/>
      <c r="C76" s="54"/>
      <c r="D76" s="54"/>
    </row>
    <row r="77" spans="1:5" x14ac:dyDescent="0.35">
      <c r="A77" s="104" t="s">
        <v>153</v>
      </c>
      <c r="B77" s="104"/>
      <c r="C77" s="104"/>
      <c r="D77" s="104"/>
      <c r="E77" s="104"/>
    </row>
    <row r="78" spans="1:5" x14ac:dyDescent="0.35">
      <c r="A78" s="103" t="s">
        <v>154</v>
      </c>
      <c r="B78" s="103"/>
      <c r="C78" s="103"/>
      <c r="D78" s="103"/>
      <c r="E78" s="103"/>
    </row>
  </sheetData>
  <mergeCells count="7">
    <mergeCell ref="A78:E78"/>
    <mergeCell ref="C73:E73"/>
    <mergeCell ref="C74:E74"/>
    <mergeCell ref="A77:E77"/>
    <mergeCell ref="B3:C3"/>
    <mergeCell ref="A73:B73"/>
    <mergeCell ref="A74:B7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I88"/>
  <sheetViews>
    <sheetView showGridLines="0" view="pageBreakPreview" zoomScaleNormal="115" zoomScaleSheetLayoutView="100" workbookViewId="0">
      <pane ySplit="3" topLeftCell="A7" activePane="bottomLeft" state="frozen"/>
      <selection activeCell="E23" sqref="E23"/>
      <selection pane="bottomLeft" activeCell="E23" sqref="E23"/>
    </sheetView>
  </sheetViews>
  <sheetFormatPr defaultColWidth="9.1796875" defaultRowHeight="14.5" x14ac:dyDescent="0.35"/>
  <cols>
    <col min="1" max="1" width="2.26953125" style="6" customWidth="1"/>
    <col min="2" max="2" width="6.26953125" style="6" customWidth="1"/>
    <col min="3" max="3" width="45" style="3" customWidth="1"/>
    <col min="4" max="4" width="8.26953125" style="43" customWidth="1"/>
    <col min="5" max="5" width="15.453125" style="3" customWidth="1"/>
    <col min="6" max="6" width="15.7265625" style="3" customWidth="1"/>
    <col min="7" max="7" width="9.1796875" style="6"/>
    <col min="8" max="8" width="14" style="6" bestFit="1" customWidth="1"/>
    <col min="9" max="9" width="12.26953125" style="6" bestFit="1" customWidth="1"/>
    <col min="10" max="16384" width="9.1796875" style="6"/>
  </cols>
  <sheetData>
    <row r="1" spans="2:8" ht="15" thickBot="1" x14ac:dyDescent="0.4"/>
    <row r="2" spans="2:8" x14ac:dyDescent="0.35">
      <c r="B2" s="7"/>
      <c r="C2" s="8"/>
      <c r="D2" s="44"/>
      <c r="E2" s="8"/>
      <c r="F2" s="8"/>
      <c r="G2" s="9"/>
    </row>
    <row r="3" spans="2:8" x14ac:dyDescent="0.35">
      <c r="B3" s="10"/>
      <c r="D3" s="11" t="s">
        <v>23</v>
      </c>
      <c r="E3" s="11">
        <v>44286</v>
      </c>
      <c r="F3" s="11">
        <v>43921</v>
      </c>
      <c r="G3" s="12"/>
      <c r="H3" s="11"/>
    </row>
    <row r="4" spans="2:8" x14ac:dyDescent="0.35">
      <c r="B4" s="10"/>
      <c r="C4" s="1" t="s">
        <v>21</v>
      </c>
      <c r="D4" s="45"/>
      <c r="G4" s="12"/>
    </row>
    <row r="5" spans="2:8" x14ac:dyDescent="0.35">
      <c r="B5" s="10"/>
      <c r="C5" s="1" t="s">
        <v>0</v>
      </c>
      <c r="D5" s="45"/>
      <c r="G5" s="12"/>
    </row>
    <row r="6" spans="2:8" x14ac:dyDescent="0.35">
      <c r="B6" s="10"/>
      <c r="C6" s="4" t="str" vm="3">
        <f>CUBEMEMBER("Chart of Accounts","[Accounts].[BKW.111  FONDOS DISPONIBLES]","Caja y bancos")</f>
        <v>Caja y bancos</v>
      </c>
      <c r="D6" s="46"/>
      <c r="E6" s="13">
        <f t="shared" ref="E6:E9" si="0">ROUND(CUBEVALUE("Chart of Accounts",$C6,"[Dates].["&amp;YEAR(E$3)&amp;"].["&amp;MONTH(E$3)&amp;"]")/1000,1)</f>
        <v>100444.7</v>
      </c>
      <c r="F6" s="13">
        <f>ROUND(CUBEVALUE("Chart of Accounts",$C6,"[Dates].["&amp;YEAR(F$3)&amp;"].["&amp;MONTH(F$3)&amp;"]")/1000,1)</f>
        <v>98095</v>
      </c>
      <c r="G6" s="12"/>
    </row>
    <row r="7" spans="2:8" x14ac:dyDescent="0.35">
      <c r="B7" s="10"/>
      <c r="C7" s="4" t="str" vm="35">
        <f>CUBEMEMBER("Chart of Accounts","[Accounts].[BKW.112  ADQUISICIÓN TEMPORAL DE DOCUMENTOS]","Reportos y otras operaciones bursátiles (neto)")</f>
        <v>Reportos y otras operaciones bursátiles (neto)</v>
      </c>
      <c r="D7" s="46"/>
      <c r="E7" s="52">
        <f t="shared" si="0"/>
        <v>0</v>
      </c>
      <c r="F7" s="52">
        <f>ROUND(CUBEVALUE("Chart of Accounts",$C7,"[Dates].["&amp;YEAR(F$3)&amp;"].["&amp;MONTH(F$3)&amp;"]")/1000,1)</f>
        <v>0</v>
      </c>
      <c r="G7" s="12"/>
    </row>
    <row r="8" spans="2:8" x14ac:dyDescent="0.35">
      <c r="B8" s="10"/>
      <c r="C8" s="4" t="str" vm="2">
        <f>CUBEMEMBER("Chart of Accounts","[Accounts].[BKW.113  INVERSIONES FINANCIERAS]","Inversiones financieras, netas")</f>
        <v>Inversiones financieras, netas</v>
      </c>
      <c r="D8" s="46">
        <v>3</v>
      </c>
      <c r="E8" s="13">
        <f t="shared" si="0"/>
        <v>132259.9</v>
      </c>
      <c r="F8" s="13">
        <f>ROUND(CUBEVALUE("Chart of Accounts",$C8,"[Dates].["&amp;YEAR(F$3)&amp;"].["&amp;MONTH(F$3)&amp;"]")/1000,1)</f>
        <v>98186</v>
      </c>
      <c r="G8" s="12"/>
    </row>
    <row r="9" spans="2:8" x14ac:dyDescent="0.35">
      <c r="B9" s="10"/>
      <c r="C9" s="4" t="str" vm="4">
        <f>CUBEMEMBER("Chart of Accounts","[Accounts].[BKW.114  PRÉSTAMOS]","Cartera de préstamos, neta de reservas de saneamiento")</f>
        <v>Cartera de préstamos, neta de reservas de saneamiento</v>
      </c>
      <c r="D9" s="46" t="s">
        <v>31</v>
      </c>
      <c r="E9" s="14">
        <f t="shared" si="0"/>
        <v>503992</v>
      </c>
      <c r="F9" s="23">
        <f>ROUND(CUBEVALUE("Chart of Accounts",$C9,"[Dates].["&amp;YEAR(F$3)&amp;"].["&amp;MONTH(F$3)&amp;"]")/1000,1)</f>
        <v>454040.6</v>
      </c>
      <c r="G9" s="12"/>
    </row>
    <row r="10" spans="2:8" x14ac:dyDescent="0.35">
      <c r="B10" s="10"/>
      <c r="C10" s="4"/>
      <c r="D10" s="46"/>
      <c r="E10" s="15">
        <f>SUM(E6:E9)</f>
        <v>736696.6</v>
      </c>
      <c r="F10" s="15">
        <f>SUM(F6:F9)</f>
        <v>650321.6</v>
      </c>
      <c r="G10" s="12"/>
    </row>
    <row r="11" spans="2:8" x14ac:dyDescent="0.35">
      <c r="B11" s="10"/>
      <c r="C11" s="1" t="s">
        <v>1</v>
      </c>
      <c r="D11" s="45"/>
      <c r="E11" s="13"/>
      <c r="F11" s="13"/>
      <c r="G11" s="12"/>
    </row>
    <row r="12" spans="2:8" x14ac:dyDescent="0.35">
      <c r="B12" s="10"/>
      <c r="C12" s="3" t="s">
        <v>25</v>
      </c>
      <c r="D12" s="43">
        <v>6</v>
      </c>
      <c r="E12" s="13">
        <f>ROUND((CUBEVALUE("Chart of Accounts","[Accounts].[BKW.122  BIENES RECIBIDOS EN PAGO O ADJUDICADOS]","[Dates].["&amp;YEAR(E$3)&amp;"].["&amp;MONTH(E$3)&amp;"]")-CUBEVALUE("Chart of Accounts","[Accounts].[BKW.3250.02  POR BIENES RECIBIDOS EN PAGO O ADJUDICADOS]","[Dates].["&amp;YEAR(E$3)&amp;"].["&amp;MONTH(E$3)&amp;"]"))/1000,1)</f>
        <v>1363.3</v>
      </c>
      <c r="F12" s="13">
        <f>ROUND((CUBEVALUE("Chart of Accounts","[Accounts].[BKW.122  BIENES RECIBIDOS EN PAGO O ADJUDICADOS]","[Dates].["&amp;YEAR(F$3)&amp;"].["&amp;MONTH(F$3)&amp;"]")-CUBEVALUE("Chart of Accounts","[Accounts].[BKW.3250.02  POR BIENES RECIBIDOS EN PAGO O ADJUDICADOS]","[Dates].["&amp;YEAR(F$3)&amp;"].["&amp;MONTH(F$3)&amp;"]"))/1000,1)</f>
        <v>2174.6</v>
      </c>
      <c r="G12" s="12"/>
    </row>
    <row r="13" spans="2:8" x14ac:dyDescent="0.35">
      <c r="B13" s="10"/>
      <c r="C13" s="3" t="str" vm="5">
        <f>CUBESET("Chart of Accounts","{[Accounts].[BKW.123  EXISTENCIAS],[Accounts].[BKW.124  GASTOS PAGADOS POR ANTICIPADO Y CARGOS DIFERIDOS],[Accounts].[BKW.125  CUENTAS POR COBRAR],[Accounts].[BKW.126  DERECHOS Y PARTICIPACIONES]}","Diversos")</f>
        <v>Diversos</v>
      </c>
      <c r="E13" s="16">
        <f>ROUND(CUBEVALUE("Chart of Accounts",$C13,"[Dates].["&amp;YEAR(E$3)&amp;"].["&amp;MONTH(E$3)&amp;"]")/1000,1)</f>
        <v>16610.7</v>
      </c>
      <c r="F13" s="16">
        <f>ROUND(CUBEVALUE("Chart of Accounts",$C13,"[Dates].["&amp;YEAR(F$3)&amp;"].["&amp;MONTH(F$3)&amp;"]")/1000,1)+0.1</f>
        <v>8629.3000000000011</v>
      </c>
      <c r="G13" s="12"/>
      <c r="H13" s="35"/>
    </row>
    <row r="14" spans="2:8" x14ac:dyDescent="0.35">
      <c r="B14" s="10"/>
      <c r="C14" s="1"/>
      <c r="D14" s="45"/>
      <c r="E14" s="15">
        <f>SUM(E12:E13)</f>
        <v>17974</v>
      </c>
      <c r="F14" s="15">
        <f>SUM(F12:F13)</f>
        <v>10803.900000000001</v>
      </c>
      <c r="G14" s="12"/>
    </row>
    <row r="15" spans="2:8" x14ac:dyDescent="0.35">
      <c r="B15" s="10"/>
      <c r="C15" s="1" t="s">
        <v>2</v>
      </c>
      <c r="D15" s="45"/>
      <c r="E15" s="13"/>
      <c r="F15" s="13"/>
      <c r="G15" s="12"/>
    </row>
    <row r="16" spans="2:8" ht="23" x14ac:dyDescent="0.35">
      <c r="B16" s="10"/>
      <c r="C16" s="4" t="str" vm="1">
        <f>CUBEMEMBER("Chart of Accounts","[Accounts].[BKW.13  ACTIVO FIJO]","Bienes inmuebles, muebles y otros neto de depreciación acumulada ")</f>
        <v xml:space="preserve">Bienes inmuebles, muebles y otros neto de depreciación acumulada </v>
      </c>
      <c r="D16" s="46"/>
      <c r="E16" s="17">
        <f>ROUND(CUBEVALUE("Chart of Accounts",$C16,"[Dates].["&amp;YEAR(E$3)&amp;"].["&amp;MONTH(E$3)&amp;"]")/1000,1)</f>
        <v>13535.4</v>
      </c>
      <c r="F16" s="17">
        <f>ROUND(CUBEVALUE("Chart of Accounts",$C16,"[Dates].["&amp;YEAR(F$3)&amp;"].["&amp;MONTH(F$3)&amp;"]")/1000,1)</f>
        <v>11165.8</v>
      </c>
      <c r="G16" s="12"/>
    </row>
    <row r="17" spans="2:8" x14ac:dyDescent="0.35">
      <c r="B17" s="10"/>
      <c r="C17" s="1" t="s">
        <v>3</v>
      </c>
      <c r="D17" s="45"/>
      <c r="E17" s="18">
        <f>E16+E14+E10</f>
        <v>768206</v>
      </c>
      <c r="F17" s="18">
        <f>F16+F14+F10</f>
        <v>672291.29999999993</v>
      </c>
      <c r="G17" s="12"/>
    </row>
    <row r="18" spans="2:8" x14ac:dyDescent="0.35">
      <c r="B18" s="10"/>
      <c r="C18" s="1"/>
      <c r="D18" s="45"/>
      <c r="E18" s="19"/>
      <c r="F18" s="19"/>
      <c r="G18" s="12"/>
    </row>
    <row r="19" spans="2:8" x14ac:dyDescent="0.35">
      <c r="B19" s="10"/>
      <c r="C19" s="20" t="s">
        <v>22</v>
      </c>
      <c r="D19" s="45"/>
      <c r="E19" s="13"/>
      <c r="F19" s="13"/>
      <c r="G19" s="12"/>
    </row>
    <row r="20" spans="2:8" x14ac:dyDescent="0.35">
      <c r="B20" s="10"/>
      <c r="C20" s="1" t="s">
        <v>4</v>
      </c>
      <c r="D20" s="45"/>
      <c r="E20" s="13"/>
      <c r="F20" s="13"/>
      <c r="G20" s="12"/>
    </row>
    <row r="21" spans="2:8" x14ac:dyDescent="0.35">
      <c r="B21" s="10"/>
      <c r="C21" s="4" t="str" vm="9">
        <f>CUBEMEMBER("Chart of Accounts","[Accounts].[BKW.211  DEPÓSITOS]","Depósitos de clientes")</f>
        <v>Depósitos de clientes</v>
      </c>
      <c r="D21" s="46">
        <v>8</v>
      </c>
      <c r="E21" s="21">
        <f t="shared" ref="E21:E26" si="1">ROUND(CUBEVALUE("Chart of Accounts",$C21,"[Dates].["&amp;YEAR(E$3)&amp;"].["&amp;MONTH(E$3)&amp;"]")/1000,1)</f>
        <v>525873.1</v>
      </c>
      <c r="F21" s="21">
        <f t="shared" ref="F21:F26" si="2">ROUND(CUBEVALUE("Chart of Accounts",$C21,"[Dates].["&amp;YEAR(F$3)&amp;"].["&amp;MONTH(F$3)&amp;"]")/1000,1)</f>
        <v>436499</v>
      </c>
      <c r="G21" s="12"/>
    </row>
    <row r="22" spans="2:8" x14ac:dyDescent="0.35">
      <c r="B22" s="10"/>
      <c r="C22" s="4" t="str" vm="11">
        <f>CUBEMEMBER("Chart of Accounts","[Accounts].[BKW.2122.07  ADEUDADO AL BMI PARA PRESTAR A TERCEROS]","Préstamos  del Banco de Desarrollo de El Salvador")</f>
        <v>Préstamos  del Banco de Desarrollo de El Salvador</v>
      </c>
      <c r="D22" s="46" t="s">
        <v>32</v>
      </c>
      <c r="E22" s="21">
        <f t="shared" si="1"/>
        <v>25852.9</v>
      </c>
      <c r="F22" s="21">
        <f t="shared" si="2"/>
        <v>37226.400000000001</v>
      </c>
      <c r="G22" s="12"/>
    </row>
    <row r="23" spans="2:8" x14ac:dyDescent="0.35">
      <c r="B23" s="10"/>
      <c r="C23" s="3" t="str" vm="28">
        <f>CUBESET("Chart of Accounts","{[Accounts].[BKW.2121.08  ADEUDADO A ENTIDADES EXTRANJERAS],[Accounts].[BKW.2122.08  ADEUDADO A ENTIDADES EXTRANJERAS],[Accounts].[BKW.2123.08  ADEUDADO A ENTIDADES EXTRANJERAS]}","Préstamos de otros bancos")</f>
        <v>Préstamos de otros bancos</v>
      </c>
      <c r="D23" s="43">
        <v>11</v>
      </c>
      <c r="E23" s="21">
        <f t="shared" si="1"/>
        <v>52612.800000000003</v>
      </c>
      <c r="F23" s="21">
        <f t="shared" si="2"/>
        <v>49589</v>
      </c>
      <c r="G23" s="12"/>
    </row>
    <row r="24" spans="2:8" x14ac:dyDescent="0.35">
      <c r="B24" s="10"/>
      <c r="C24" s="4" t="str" vm="36">
        <f>CUBEMEMBER("Chart of Accounts","[Accounts].[BKW.215  DOCUMENTOS TRANSADOS]","Reportos y otras obligaciones bursátiles")</f>
        <v>Reportos y otras obligaciones bursátiles</v>
      </c>
      <c r="D24" s="43">
        <v>12</v>
      </c>
      <c r="E24" s="21">
        <f t="shared" si="1"/>
        <v>0</v>
      </c>
      <c r="F24" s="21">
        <f>ROUND(CUBEVALUE("Chart of Accounts",$C24,"[Dates].["&amp;YEAR(F$3)&amp;"].["&amp;MONTH(F$3)&amp;"]")/1000,1)</f>
        <v>2000</v>
      </c>
      <c r="G24" s="12"/>
    </row>
    <row r="25" spans="2:8" x14ac:dyDescent="0.35">
      <c r="B25" s="10"/>
      <c r="C25" s="4" t="str" vm="10">
        <f>CUBEMEMBER("Chart of Accounts","[Accounts].[BKW.214  TÍTULOS DE EMISIÓN PROPIA]","Títulos de emisión propias")</f>
        <v>Títulos de emisión propias</v>
      </c>
      <c r="D25" s="46">
        <v>13</v>
      </c>
      <c r="E25" s="21">
        <f t="shared" si="1"/>
        <v>79046</v>
      </c>
      <c r="F25" s="13">
        <f t="shared" si="2"/>
        <v>73009.2</v>
      </c>
      <c r="G25" s="12"/>
    </row>
    <row r="26" spans="2:8" x14ac:dyDescent="0.35">
      <c r="B26" s="10"/>
      <c r="C26" s="3" t="str" vm="40">
        <f>CUBESET("Chart of Accounts","{[Accounts].[BKW.213  OBLIGACIONES A LA VISTA],[Accounts].[BKW.2121.09  OTROS PRÉSTAMOS (1)]}","Diversos")</f>
        <v>Diversos</v>
      </c>
      <c r="E26" s="16">
        <f t="shared" si="1"/>
        <v>5991.9</v>
      </c>
      <c r="F26" s="17">
        <f t="shared" si="2"/>
        <v>546.70000000000005</v>
      </c>
      <c r="G26" s="12"/>
      <c r="H26" s="39"/>
    </row>
    <row r="27" spans="2:8" x14ac:dyDescent="0.35">
      <c r="B27" s="10"/>
      <c r="D27" s="46"/>
      <c r="E27" s="15">
        <f>SUM(E21:E26)</f>
        <v>689376.70000000007</v>
      </c>
      <c r="F27" s="15">
        <f>SUM(F21:F26)</f>
        <v>598870.29999999993</v>
      </c>
      <c r="G27" s="12"/>
    </row>
    <row r="28" spans="2:8" x14ac:dyDescent="0.35">
      <c r="B28" s="10"/>
      <c r="C28" s="1" t="s">
        <v>5</v>
      </c>
      <c r="D28" s="45"/>
      <c r="E28" s="13"/>
      <c r="F28" s="13"/>
      <c r="G28" s="12"/>
    </row>
    <row r="29" spans="2:8" x14ac:dyDescent="0.35">
      <c r="B29" s="10"/>
      <c r="C29" s="3" t="str" vm="12">
        <f>CUBESET("Chart of Accounts","{[Accounts].[BKW.222  CUENTAS POR PAGAR],[Accounts].[BKW.223  RETENCIONES]}","Cuentas por pagar")</f>
        <v>Cuentas por pagar</v>
      </c>
      <c r="E29" s="13">
        <f>ROUND(CUBEVALUE("Chart of Accounts",$C29,"[Dates].["&amp;YEAR(E$3)&amp;"].["&amp;MONTH(E$3)&amp;"]")/1000,1)</f>
        <v>2476.4</v>
      </c>
      <c r="F29" s="13">
        <f t="shared" ref="F29:F30" si="3">ROUND(CUBEVALUE("Chart of Accounts",$C29,"[Dates].["&amp;YEAR(F$3)&amp;"].["&amp;MONTH(F$3)&amp;"]")/1000,1)</f>
        <v>12014.3</v>
      </c>
      <c r="G29" s="12"/>
    </row>
    <row r="30" spans="2:8" x14ac:dyDescent="0.35">
      <c r="B30" s="10"/>
      <c r="C30" s="4" t="str" vm="8">
        <f>CUBEMEMBER("Chart of Accounts","[Accounts].[BKW.224  PROVISIONES]","Provisiones")</f>
        <v>Provisiones</v>
      </c>
      <c r="D30" s="46"/>
      <c r="E30" s="13">
        <f>ROUND(CUBEVALUE("Chart of Accounts",$C30,"[Dates].["&amp;YEAR(E$3)&amp;"].["&amp;MONTH(E$3)&amp;"]")/1000,1)</f>
        <v>2010.6</v>
      </c>
      <c r="F30" s="13">
        <f t="shared" si="3"/>
        <v>1560.4</v>
      </c>
      <c r="G30" s="12"/>
    </row>
    <row r="31" spans="2:8" x14ac:dyDescent="0.35">
      <c r="B31" s="10"/>
      <c r="C31" s="3" t="str" vm="27">
        <f>CUBESET("Chart of Accounts","{[Accounts].[BKW.225  CRÉDITOS DIFERIDOS],[Accounts].[BKW.4129  PROVISIÓN POR PÉRDIDAS]}","Diversos")</f>
        <v>Diversos</v>
      </c>
      <c r="E31" s="14">
        <f>ROUND(CUBEVALUE("Chart of Accounts",$C31,"[Dates].["&amp;YEAR(E$3)&amp;"].["&amp;MONTH(E$3)&amp;"]")/1000,1)+0.2</f>
        <v>306.89999999999998</v>
      </c>
      <c r="F31" s="14">
        <f>ROUND(CUBEVALUE("Chart of Accounts",$C31,"[Dates].["&amp;YEAR(F$3)&amp;"].["&amp;MONTH(F$3)&amp;"]")/1000,1)-0.1</f>
        <v>79.2</v>
      </c>
      <c r="G31" s="12"/>
      <c r="H31" s="39"/>
    </row>
    <row r="32" spans="2:8" x14ac:dyDescent="0.35">
      <c r="B32" s="10"/>
      <c r="C32" s="4"/>
      <c r="D32" s="46"/>
      <c r="E32" s="15">
        <f>SUM(E29:E31)</f>
        <v>4793.8999999999996</v>
      </c>
      <c r="F32" s="15">
        <f>SUM(F29:F31)</f>
        <v>13653.9</v>
      </c>
      <c r="G32" s="12"/>
    </row>
    <row r="33" spans="2:9" x14ac:dyDescent="0.35">
      <c r="B33" s="10"/>
      <c r="C33" s="1" t="s">
        <v>6</v>
      </c>
      <c r="D33" s="45"/>
      <c r="E33" s="13"/>
      <c r="F33" s="13"/>
      <c r="G33" s="12"/>
    </row>
    <row r="34" spans="2:9" x14ac:dyDescent="0.35">
      <c r="B34" s="10"/>
      <c r="C34" s="4" t="str" vm="7">
        <f>CUBEMEMBER("Chart of Accounts","[Accounts].[BKW.24  DEUDA SUBORDINADA]","Deuda subordinada")</f>
        <v>Deuda subordinada</v>
      </c>
      <c r="D34" s="46"/>
      <c r="E34" s="14">
        <f>ROUND(CUBEVALUE("Chart of Accounts",$C34,"[Dates].["&amp;YEAR(E$3)&amp;"].["&amp;MONTH(E$3)&amp;"]")/1000,1)</f>
        <v>0</v>
      </c>
      <c r="F34" s="14">
        <f>ROUND(CUBEVALUE("Chart of Accounts",$C34,"[Dates].["&amp;YEAR(F$3)&amp;"].["&amp;MONTH(F$3)&amp;"]")/1000,1)</f>
        <v>0</v>
      </c>
      <c r="G34" s="12"/>
    </row>
    <row r="35" spans="2:9" x14ac:dyDescent="0.35">
      <c r="B35" s="10"/>
      <c r="C35" s="1" t="s">
        <v>7</v>
      </c>
      <c r="D35" s="45"/>
      <c r="E35" s="15">
        <f>E34+E32+E27</f>
        <v>694170.60000000009</v>
      </c>
      <c r="F35" s="15">
        <f>F34+F32+F27</f>
        <v>612524.19999999995</v>
      </c>
      <c r="G35" s="12"/>
    </row>
    <row r="36" spans="2:9" x14ac:dyDescent="0.35">
      <c r="B36" s="10"/>
      <c r="C36" s="22" t="s">
        <v>8</v>
      </c>
      <c r="D36" s="47"/>
      <c r="E36" s="13"/>
      <c r="F36" s="13"/>
      <c r="G36" s="12"/>
    </row>
    <row r="37" spans="2:9" x14ac:dyDescent="0.35">
      <c r="B37" s="10"/>
      <c r="C37" s="4" t="str" vm="6">
        <f>CUBEMEMBER("Chart of Accounts","[Accounts].[BKW.311  CAPITAL SOCIAL PAGADO]","Capital social pagado")</f>
        <v>Capital social pagado</v>
      </c>
      <c r="D37" s="46"/>
      <c r="E37" s="13">
        <f>ROUND(CUBEVALUE("Chart of Accounts",$C37,"[Dates].["&amp;YEAR(E$3)&amp;"].["&amp;MONTH(E$3)&amp;"]")/1000,1)</f>
        <v>65000</v>
      </c>
      <c r="F37" s="13">
        <f>ROUND(CUBEVALUE("Chart of Accounts",$C37,"[Dates].["&amp;YEAR(F$3)&amp;"].["&amp;MONTH(F$3)&amp;"]")/1000,1)</f>
        <v>55000</v>
      </c>
      <c r="G37" s="12"/>
      <c r="I37" s="50"/>
    </row>
    <row r="38" spans="2:9" ht="24" x14ac:dyDescent="0.35">
      <c r="B38" s="10"/>
      <c r="C38" s="51" t="str" vm="41">
        <f>CUBESET("Chart of Accounts","{[Accounts].[BKW.313  RESERVAS DE CAPITAL],[Accounts].[BKW.314  RESULTADOS POR APLICAR],[Accounts].[BKW.321  UTILIDADES NO DISTRIBUIBLES],[Accounts].[BKW.323  RECUPERACIONES DE ACTIVOS CASTIGADOS],[Accounts].[BKW.3220.00  REVALÚOS]}","Reserva de capital, resultados acumulados y patrimonio no ganado")</f>
        <v>Reserva de capital, resultados acumulados y patrimonio no ganado</v>
      </c>
      <c r="E38" s="23" t="e">
        <f>ROUND(CUBEVALUE("Chart of Accounts",$C38,"[Dates].["&amp;YEAR(E$3)&amp;"].["&amp;MONTH(E$3)&amp;"]")/1000,1)+E76+#REF!++#REF!</f>
        <v>#REF!</v>
      </c>
      <c r="F38" s="23" t="e">
        <f>ROUND(CUBEVALUE("Chart of Accounts",$C38,"[Dates].["&amp;YEAR(F$3)&amp;"].["&amp;MONTH(F$3)&amp;"]")/1000,1)+F76+#REF!</f>
        <v>#REF!</v>
      </c>
      <c r="G38" s="12"/>
      <c r="I38" s="50"/>
    </row>
    <row r="39" spans="2:9" x14ac:dyDescent="0.35">
      <c r="B39" s="10"/>
      <c r="C39" s="1" t="s">
        <v>9</v>
      </c>
      <c r="D39" s="45"/>
      <c r="E39" s="15" t="e">
        <f>SUM(E37:E38)</f>
        <v>#REF!</v>
      </c>
      <c r="F39" s="15" t="e">
        <f>SUM(F37:F38)</f>
        <v>#REF!</v>
      </c>
      <c r="G39" s="12"/>
    </row>
    <row r="40" spans="2:9" x14ac:dyDescent="0.35">
      <c r="B40" s="10"/>
      <c r="C40" s="1" t="s">
        <v>10</v>
      </c>
      <c r="D40" s="45"/>
      <c r="E40" s="18" t="e">
        <f>+E39+E35</f>
        <v>#REF!</v>
      </c>
      <c r="F40" s="18" t="e">
        <f>+F39+F35</f>
        <v>#REF!</v>
      </c>
      <c r="G40" s="12"/>
    </row>
    <row r="41" spans="2:9" ht="15" thickBot="1" x14ac:dyDescent="0.4">
      <c r="B41" s="24"/>
      <c r="C41" s="25"/>
      <c r="D41" s="48"/>
      <c r="E41" s="26"/>
      <c r="F41" s="27"/>
      <c r="G41" s="28"/>
    </row>
    <row r="42" spans="2:9" ht="15" thickBot="1" x14ac:dyDescent="0.4">
      <c r="E42" s="5"/>
      <c r="F42" s="2"/>
    </row>
    <row r="43" spans="2:9" x14ac:dyDescent="0.35">
      <c r="B43" s="7"/>
      <c r="C43" s="8"/>
      <c r="D43" s="44"/>
      <c r="E43" s="29"/>
      <c r="F43" s="30"/>
      <c r="G43" s="9"/>
    </row>
    <row r="44" spans="2:9" x14ac:dyDescent="0.35">
      <c r="B44" s="10"/>
      <c r="E44" s="5"/>
      <c r="F44" s="2"/>
      <c r="G44" s="12"/>
      <c r="H44" s="11"/>
    </row>
    <row r="45" spans="2:9" x14ac:dyDescent="0.35">
      <c r="B45" s="10"/>
      <c r="E45" s="11">
        <f>FECHA1</f>
        <v>44286</v>
      </c>
      <c r="F45" s="11">
        <f>FECHA2</f>
        <v>43921</v>
      </c>
      <c r="G45" s="12"/>
      <c r="H45" s="5"/>
    </row>
    <row r="46" spans="2:9" x14ac:dyDescent="0.35">
      <c r="B46" s="10"/>
      <c r="C46" s="1" t="s">
        <v>11</v>
      </c>
      <c r="D46" s="45"/>
      <c r="E46" s="5"/>
      <c r="F46" s="2"/>
      <c r="G46" s="12"/>
      <c r="H46" s="21"/>
    </row>
    <row r="47" spans="2:9" x14ac:dyDescent="0.35">
      <c r="B47" s="10"/>
      <c r="C47" s="3" t="str" vm="32">
        <f>CUBESET("Chart of Accounts","{[Accounts].[BKW.6110.01.01.01  Intereses],[Accounts].[BKW.6110.01.01.02  Intereses por Mora],[Accounts].[BKW.6110.01.01.03  Intereses por sobregiro en cuenta],[Accounts].[BKW.6110.01.01.04  Intereses por Mora en Sobregiro]}","Intereses de préstamos")</f>
        <v>Intereses de préstamos</v>
      </c>
      <c r="E47" s="21">
        <f t="shared" ref="E47:F54" si="4">ROUND(CUBEVALUE("Chart of Accounts",$C47,"[Dates].["&amp;YEAR(E$3)&amp;"].["&amp;MONTH(E$3)&amp;"]")/1000,1)</f>
        <v>10482.700000000001</v>
      </c>
      <c r="F47" s="21">
        <f t="shared" si="4"/>
        <v>9657.5</v>
      </c>
      <c r="G47" s="12"/>
      <c r="H47" s="21"/>
    </row>
    <row r="48" spans="2:9" x14ac:dyDescent="0.35">
      <c r="B48" s="10"/>
      <c r="C48" s="3" t="str" vm="14">
        <f>CUBESET("Chart of Accounts","{[Accounts].[BKW.6110.01.05  Comisiones por otorgamiento],[Accounts].[BKW.6110.01.06  Otras comisiones y recargos sobre créditos]}","Comisiones y otros ingresos de préstamos")</f>
        <v>Comisiones y otros ingresos de préstamos</v>
      </c>
      <c r="E48" s="13">
        <f t="shared" si="4"/>
        <v>0.4</v>
      </c>
      <c r="F48" s="13">
        <f t="shared" si="4"/>
        <v>64.8</v>
      </c>
      <c r="G48" s="12"/>
      <c r="H48" s="13"/>
    </row>
    <row r="49" spans="2:9" x14ac:dyDescent="0.35">
      <c r="B49" s="10"/>
      <c r="C49" s="3" t="str" vm="39">
        <f>CUBESET("Chart of Accounts","{[Accounts].[BKW.6110.02.01  Intereses],[Accounts].[BKW.6110.02.01.01  Intereses],[Accounts].[BKW.6110.02.01.02  Compra de Ti. Valores abajo de la par]}","Intereses de inversiones")</f>
        <v>Intereses de inversiones</v>
      </c>
      <c r="D49" s="46"/>
      <c r="E49" s="13">
        <f>ROUND(CUBEVALUE("Chart of Accounts",$C49,"[Dates].["&amp;YEAR(E$3)&amp;"].["&amp;MONTH(E$3)&amp;"]")/1000,1)</f>
        <v>2173.6</v>
      </c>
      <c r="F49" s="13">
        <f>ROUND(CUBEVALUE("Chart of Accounts",$C49,"[Dates].["&amp;YEAR(F$3)&amp;"].["&amp;MONTH(F$3)&amp;"]")/1000,1)</f>
        <v>1016.8</v>
      </c>
      <c r="G49" s="12"/>
      <c r="H49" s="38"/>
    </row>
    <row r="50" spans="2:9" x14ac:dyDescent="0.35">
      <c r="B50" s="10"/>
      <c r="C50" s="4" t="str" vm="37">
        <f>CUBEMEMBER("Chart of Accounts","[Accounts].[BKW.6110.02.02  Venta de títulosvalores]","Utilidad en venta de inversiones")</f>
        <v>Utilidad en venta de inversiones</v>
      </c>
      <c r="D50" s="46"/>
      <c r="E50" s="13">
        <f>ROUND(CUBEVALUE("Chart of Accounts",$C50,"[Dates].["&amp;YEAR(E$3)&amp;"].["&amp;MONTH(E$3)&amp;"]")/1000,1)</f>
        <v>2.5</v>
      </c>
      <c r="F50" s="13">
        <f>ROUND(CUBEVALUE("Chart of Accounts",$C50,"[Dates].["&amp;YEAR(F$3)&amp;"].["&amp;MONTH(F$3)&amp;"]")/1000,1)</f>
        <v>1.2</v>
      </c>
      <c r="G50" s="12"/>
      <c r="H50" s="38"/>
    </row>
    <row r="51" spans="2:9" x14ac:dyDescent="0.35">
      <c r="B51" s="10"/>
      <c r="C51" s="4" t="str" vm="34">
        <f>CUBEMEMBER("Chart of Accounts","[Accounts].[BKW.6110.03  OPERACIONES TEMPORALES CON DOCUMENTOS]","Reportos y operaciones bursátiles")</f>
        <v>Reportos y operaciones bursátiles</v>
      </c>
      <c r="D51" s="46"/>
      <c r="E51" s="21">
        <f t="shared" si="4"/>
        <v>0</v>
      </c>
      <c r="F51" s="21">
        <f t="shared" si="4"/>
        <v>12.9</v>
      </c>
      <c r="G51" s="12"/>
      <c r="H51" s="21"/>
    </row>
    <row r="52" spans="2:9" x14ac:dyDescent="0.35">
      <c r="B52" s="10"/>
      <c r="C52" s="4" t="str" vm="15">
        <f>CUBEMEMBER("Chart of Accounts","[Accounts].[BKW.6110.04  INTERESES SOBRE DEPÓSITOS]","Intereses sobre depósitos")</f>
        <v>Intereses sobre depósitos</v>
      </c>
      <c r="D52" s="46"/>
      <c r="E52" s="13">
        <f t="shared" si="4"/>
        <v>49.3</v>
      </c>
      <c r="F52" s="13">
        <f t="shared" si="4"/>
        <v>624</v>
      </c>
      <c r="G52" s="12"/>
      <c r="H52" s="13"/>
    </row>
    <row r="53" spans="2:9" x14ac:dyDescent="0.35">
      <c r="B53" s="10"/>
      <c r="C53" s="4" t="str" vm="16">
        <f>CUBEMEMBER("Chart of Accounts","[Accounts].[BKW.6210.01  OPERACIONES EN MONEDA EXTRANJERA]","Operaciones en moneda extranjera")</f>
        <v>Operaciones en moneda extranjera</v>
      </c>
      <c r="D53" s="46"/>
      <c r="E53" s="13">
        <f t="shared" si="4"/>
        <v>0</v>
      </c>
      <c r="F53" s="13">
        <f t="shared" si="4"/>
        <v>0</v>
      </c>
      <c r="G53" s="12"/>
      <c r="H53" s="13"/>
    </row>
    <row r="54" spans="2:9" x14ac:dyDescent="0.35">
      <c r="B54" s="10"/>
      <c r="C54" s="3" t="str" vm="17">
        <f>CUBESET("Chart of Accounts","{[Accounts].[BKW.6210.03  AVALES Y FIANZAS],[Accounts].[BKW.6210.04  SERVICIOS]}","Otros servicios y contingencias")</f>
        <v>Otros servicios y contingencias</v>
      </c>
      <c r="E54" s="14">
        <f t="shared" si="4"/>
        <v>1107.5</v>
      </c>
      <c r="F54" s="14">
        <f t="shared" si="4"/>
        <v>1075.8</v>
      </c>
      <c r="G54" s="12"/>
      <c r="H54" s="14"/>
    </row>
    <row r="55" spans="2:9" x14ac:dyDescent="0.35">
      <c r="B55" s="10"/>
      <c r="E55" s="14">
        <f>SUM(E47:E54)</f>
        <v>13816</v>
      </c>
      <c r="F55" s="14">
        <f>SUM(F47:F54)</f>
        <v>12452.999999999998</v>
      </c>
      <c r="G55" s="12"/>
      <c r="H55" s="14"/>
      <c r="I55" s="37"/>
    </row>
    <row r="56" spans="2:9" x14ac:dyDescent="0.35">
      <c r="B56" s="10"/>
      <c r="C56" s="1" t="s">
        <v>12</v>
      </c>
      <c r="D56" s="45"/>
      <c r="E56" s="13"/>
      <c r="F56" s="13"/>
      <c r="G56" s="12"/>
      <c r="H56" s="13"/>
    </row>
    <row r="57" spans="2:9" x14ac:dyDescent="0.35">
      <c r="B57" s="10"/>
      <c r="C57" s="4" t="str" vm="18">
        <f>CUBEMEMBER("Chart of Accounts","[Accounts].[BKW.7110.01  DEPÓSITOS]","Intereses y otros costos de depósitos")</f>
        <v>Intereses y otros costos de depósitos</v>
      </c>
      <c r="D57" s="46"/>
      <c r="E57" s="13">
        <f t="shared" ref="E57:F62" si="5">ROUND(CUBEVALUE("Chart of Accounts",$C57,"[Dates].["&amp;YEAR(E$3)&amp;"].["&amp;MONTH(E$3)&amp;"]")/1000,1)</f>
        <v>4659.2</v>
      </c>
      <c r="F57" s="13">
        <f t="shared" si="5"/>
        <v>3858.6</v>
      </c>
      <c r="G57" s="12"/>
      <c r="H57" s="13"/>
    </row>
    <row r="58" spans="2:9" x14ac:dyDescent="0.35">
      <c r="B58" s="10"/>
      <c r="C58" s="4" t="str" vm="19">
        <f>CUBEMEMBER("Chart of Accounts","[Accounts].[BKW.7110.02  PRÉSTAMOS PARA TERCEROS]","Intereses sobre préstamos")</f>
        <v>Intereses sobre préstamos</v>
      </c>
      <c r="D58" s="46"/>
      <c r="E58" s="13">
        <f t="shared" si="5"/>
        <v>1155.9000000000001</v>
      </c>
      <c r="F58" s="13">
        <f t="shared" si="5"/>
        <v>1356.6</v>
      </c>
      <c r="G58" s="12"/>
      <c r="H58" s="13"/>
    </row>
    <row r="59" spans="2:9" x14ac:dyDescent="0.35">
      <c r="B59" s="10"/>
      <c r="C59" s="4" t="str" vm="20">
        <f>CUBEMEMBER("Chart of Accounts","[Accounts].[BKW.7110.04  TÍTULOS DE EMISIÓN PROPIA (1)]","Intereses sobre emisión de obligaciones")</f>
        <v>Intereses sobre emisión de obligaciones</v>
      </c>
      <c r="D59" s="46"/>
      <c r="E59" s="13">
        <f>ROUND(CUBEVALUE("Chart of Accounts",$C59,"[Dates].["&amp;YEAR(E$3)&amp;"].["&amp;MONTH(E$3)&amp;"]")/1000,1)</f>
        <v>1190</v>
      </c>
      <c r="F59" s="13">
        <f t="shared" si="5"/>
        <v>1005.9</v>
      </c>
      <c r="G59" s="12"/>
      <c r="H59" s="13"/>
    </row>
    <row r="60" spans="2:9" x14ac:dyDescent="0.35">
      <c r="B60" s="10"/>
      <c r="C60" s="4" t="str" vm="38">
        <f>CUBEMEMBER("Chart of Accounts","[Accounts].[BKW.7110.05  PÉRDIDA POR DIFERENCIA DE PRECIOS]","Pérdida por venta de títulosvalores")</f>
        <v>Pérdida por venta de títulosvalores</v>
      </c>
      <c r="D60" s="46"/>
      <c r="E60" s="13">
        <f t="shared" si="5"/>
        <v>29</v>
      </c>
      <c r="F60" s="13">
        <f t="shared" si="5"/>
        <v>13.8</v>
      </c>
      <c r="G60" s="12"/>
      <c r="H60" s="13"/>
    </row>
    <row r="61" spans="2:9" x14ac:dyDescent="0.35">
      <c r="B61" s="10"/>
      <c r="C61" s="4" t="str" vm="21">
        <f>CUBEMEMBER("Chart of Accounts","[Accounts].[BKW.721  OPERACIONES EN MONEDA EXTRANJERA]","Operaciones en moneda extranjera")</f>
        <v>Operaciones en moneda extranjera</v>
      </c>
      <c r="D61" s="46"/>
      <c r="E61" s="13">
        <f t="shared" si="5"/>
        <v>0.2</v>
      </c>
      <c r="F61" s="13">
        <f t="shared" si="5"/>
        <v>0</v>
      </c>
      <c r="G61" s="12"/>
      <c r="H61" s="13"/>
    </row>
    <row r="62" spans="2:9" x14ac:dyDescent="0.35">
      <c r="B62" s="10"/>
      <c r="C62" s="3" t="str" vm="30">
        <f>CUBESET("Chart of Accounts","{[Accounts].[BKW.7110.06  PRIMAS POR GARANTÍA DE DEPÓSITOS],[Accounts].[BKW.7110.07  OTROS COSTOS DE INTERMEDIACIÓN],[Accounts].[BKW.724  PRESTACIÓN DE SERVICIOS]}","Otros servicios y contingencias")</f>
        <v>Otros servicios y contingencias</v>
      </c>
      <c r="E62" s="14">
        <f t="shared" si="5"/>
        <v>294</v>
      </c>
      <c r="F62" s="14">
        <f t="shared" si="5"/>
        <v>249.1</v>
      </c>
      <c r="G62" s="12"/>
      <c r="H62" s="14"/>
    </row>
    <row r="63" spans="2:9" x14ac:dyDescent="0.35">
      <c r="B63" s="10"/>
      <c r="C63" s="1" t="str" vm="15">
        <f>CUBEMEMBER("Chart of Accounts","[Accounts].[BKW.6110.04  INTERESES SOBRE DEPÓSITOS]","Total costos de operación")</f>
        <v>Total costos de operación</v>
      </c>
      <c r="D63" s="46"/>
      <c r="E63" s="14">
        <f>SUM(E57:E62)</f>
        <v>7328.3</v>
      </c>
      <c r="F63" s="14">
        <f>SUM(F57:F62)</f>
        <v>6484</v>
      </c>
      <c r="G63" s="12"/>
      <c r="H63" s="14"/>
      <c r="I63" s="36"/>
    </row>
    <row r="64" spans="2:9" x14ac:dyDescent="0.35">
      <c r="B64" s="10"/>
      <c r="C64" s="1" t="str" vm="31">
        <f>CUBESET("Chart of Accounts","{[Accounts].[BKW.712  SANEAMIENTO DE ACTIVOS DE INTERMEDIACIÓN],[Accounts].[BKW.726  CASTIGOS DE CONTINGENCIAS],[Accounts].[BKW.713  CASTIGOS DE ACTIVOS DE INTERMEDIACIÓN]}","Reservas de saneamiento")</f>
        <v>Reservas de saneamiento</v>
      </c>
      <c r="D64" s="45">
        <v>4</v>
      </c>
      <c r="E64" s="23">
        <f>ROUND(CUBEVALUE("Chart of Accounts",$C64,"[Dates].["&amp;YEAR(E$3)&amp;"].["&amp;MONTH(E$3)&amp;"]")/1000,1)</f>
        <v>2063.8000000000002</v>
      </c>
      <c r="F64" s="23">
        <f>ROUND(CUBEVALUE("Chart of Accounts",$C64,"[Dates].["&amp;YEAR(F$3)&amp;"].["&amp;MONTH(F$3)&amp;"]")/1000,1)</f>
        <v>542.1</v>
      </c>
      <c r="G64" s="12"/>
      <c r="H64" s="23"/>
      <c r="I64" s="36"/>
    </row>
    <row r="65" spans="2:9" x14ac:dyDescent="0.35">
      <c r="B65" s="10"/>
      <c r="C65" s="1" t="s">
        <v>28</v>
      </c>
      <c r="D65" s="45"/>
      <c r="E65" s="14">
        <f>E55-E63-E64-0.1</f>
        <v>4423.7999999999993</v>
      </c>
      <c r="F65" s="14">
        <f>F55-F63-F64</f>
        <v>5426.8999999999978</v>
      </c>
      <c r="G65" s="12"/>
      <c r="H65" s="14"/>
      <c r="I65" s="36"/>
    </row>
    <row r="66" spans="2:9" x14ac:dyDescent="0.35">
      <c r="B66" s="10"/>
      <c r="C66" s="1" t="s">
        <v>27</v>
      </c>
      <c r="D66" s="45"/>
      <c r="E66" s="13"/>
      <c r="F66" s="13"/>
      <c r="G66" s="12"/>
      <c r="H66" s="13"/>
    </row>
    <row r="67" spans="2:9" x14ac:dyDescent="0.35">
      <c r="B67" s="10"/>
      <c r="C67" s="4" t="str" vm="22">
        <f>CUBEMEMBER("Chart of Accounts","[Accounts].[BKW.811  GASTOS DE FUNCIONARIOS Y EMPLEADOS]","De funcionarios y empleados")</f>
        <v>De funcionarios y empleados</v>
      </c>
      <c r="D67" s="46">
        <v>19</v>
      </c>
      <c r="E67" s="21">
        <f>ROUND(CUBEVALUE("Chart of Accounts",$C67,"[Dates].["&amp;YEAR(E$3)&amp;"].["&amp;MONTH(E$3)&amp;"]")/1000,1)</f>
        <v>2595.3000000000002</v>
      </c>
      <c r="F67" s="13">
        <f t="shared" ref="E67:F69" si="6">ROUND(CUBEVALUE("Chart of Accounts",$C67,"[Dates].["&amp;YEAR(F$3)&amp;"].["&amp;MONTH(F$3)&amp;"]")/1000,1)</f>
        <v>2508.3000000000002</v>
      </c>
      <c r="G67" s="12"/>
      <c r="H67" s="13"/>
    </row>
    <row r="68" spans="2:9" x14ac:dyDescent="0.35">
      <c r="B68" s="10"/>
      <c r="C68" s="4" t="str" vm="23">
        <f>CUBEMEMBER("Chart of Accounts","[Accounts].[BKW.812  GASTOS GENERALES]","Generales")</f>
        <v>Generales</v>
      </c>
      <c r="D68" s="46"/>
      <c r="E68" s="13">
        <f>ROUND(CUBEVALUE("Chart of Accounts",$C68,"[Dates].["&amp;YEAR(E$3)&amp;"].["&amp;MONTH(E$3)&amp;"]")/1000,1)</f>
        <v>2117.9</v>
      </c>
      <c r="F68" s="13">
        <f t="shared" si="6"/>
        <v>2136.1</v>
      </c>
      <c r="G68" s="12"/>
      <c r="H68" s="13"/>
    </row>
    <row r="69" spans="2:9" x14ac:dyDescent="0.35">
      <c r="B69" s="10"/>
      <c r="C69" s="4" t="str" vm="24">
        <f>CUBEMEMBER("Chart of Accounts","[Accounts].[BKW.813  DEPRECIACIONES Y AMORTIZACIONES]","Depreciaciones y amortizaciones")</f>
        <v>Depreciaciones y amortizaciones</v>
      </c>
      <c r="D69" s="46"/>
      <c r="E69" s="23">
        <f t="shared" si="6"/>
        <v>547.1</v>
      </c>
      <c r="F69" s="23">
        <f t="shared" si="6"/>
        <v>510.9</v>
      </c>
      <c r="G69" s="12"/>
      <c r="H69" s="23"/>
    </row>
    <row r="70" spans="2:9" x14ac:dyDescent="0.35">
      <c r="B70" s="10"/>
      <c r="C70" s="1" t="s">
        <v>13</v>
      </c>
      <c r="D70" s="45"/>
      <c r="E70" s="14">
        <f>SUM(E67:E69)</f>
        <v>5260.3000000000011</v>
      </c>
      <c r="F70" s="14">
        <f>SUM(F67:F69)</f>
        <v>5155.2999999999993</v>
      </c>
      <c r="G70" s="12"/>
      <c r="H70" s="14"/>
    </row>
    <row r="71" spans="2:9" x14ac:dyDescent="0.35">
      <c r="B71" s="10"/>
      <c r="C71" s="1" t="s">
        <v>29</v>
      </c>
      <c r="D71" s="45"/>
      <c r="E71" s="31">
        <f>+E65-E70</f>
        <v>-836.50000000000182</v>
      </c>
      <c r="F71" s="31">
        <f>+F65-F70</f>
        <v>271.59999999999854</v>
      </c>
      <c r="G71" s="12"/>
      <c r="H71" s="31"/>
    </row>
    <row r="72" spans="2:9" x14ac:dyDescent="0.35">
      <c r="B72" s="10"/>
      <c r="C72" s="3" t="str" vm="25">
        <f>CUBESET("Chart of Accounts","{[Accounts].[BKW.631  INGRESOS NO OPERACIONALES],[Accounts].[BKW.82  GASTOS NO OPERACIONALES]}","Otros gastos, neto ")</f>
        <v xml:space="preserve">Otros gastos, neto </v>
      </c>
      <c r="E72" s="14">
        <f>ROUND((CUBEVALUE("Chart of Accounts","[Accounts].[BKW.631  INGRESOS NO OPERACIONALES]","[Dates].["&amp;YEAR(E$3)&amp;"].["&amp;MONTH(E$3)&amp;"]")-CUBEVALUE("Chart of Accounts","[Accounts].[BKW.82  GASTOS NO OPERACIONALES]","[Dates].["&amp;YEAR(E$3)&amp;"].["&amp;MONTH(E$3)&amp;"]"))/1000,1)</f>
        <v>1658.1</v>
      </c>
      <c r="F72" s="14">
        <f>ROUND((CUBEVALUE("Chart of Accounts","[Accounts].[BKW.631  INGRESOS NO OPERACIONALES]","[Dates].["&amp;YEAR(F$3)&amp;"].["&amp;MONTH(F$3)&amp;"]")-CUBEVALUE("Chart of Accounts","[Accounts].[BKW.82  GASTOS NO OPERACIONALES]","[Dates].["&amp;YEAR(F$3)&amp;"].["&amp;MONTH(F$3)&amp;"]"))/1000,1)</f>
        <v>146.80000000000001</v>
      </c>
      <c r="G72" s="12"/>
      <c r="H72" s="14"/>
    </row>
    <row r="73" spans="2:9" x14ac:dyDescent="0.35">
      <c r="B73" s="10"/>
      <c r="C73" s="1" t="s">
        <v>30</v>
      </c>
      <c r="D73" s="45"/>
      <c r="E73" s="31">
        <f>+E71+E72</f>
        <v>821.59999999999809</v>
      </c>
      <c r="F73" s="31">
        <f>+F71+F72</f>
        <v>418.39999999999856</v>
      </c>
      <c r="G73" s="12"/>
      <c r="H73" s="31"/>
    </row>
    <row r="74" spans="2:9" x14ac:dyDescent="0.35">
      <c r="B74" s="10"/>
      <c r="C74" s="4" t="str" vm="26">
        <f>CUBEMEMBER("Chart of Accounts","[Accounts].[BKW.83  IMPUESTOS DIRECTOS]","Impuesto sobre la renta")</f>
        <v>Impuesto sobre la renta</v>
      </c>
      <c r="D74" s="46"/>
      <c r="E74" s="13">
        <f>ROUND(CUBEVALUE("Chart of Accounts",$C74,"[Dates].["&amp;YEAR(E$3)&amp;"].["&amp;MONTH(E$3)&amp;"]")/1000,1)</f>
        <v>30.6</v>
      </c>
      <c r="F74" s="13">
        <f>ROUND(CUBEVALUE("Chart of Accounts",$C74,"[Dates].["&amp;YEAR(F$3)&amp;"].["&amp;MONTH(F$3)&amp;"]")/1000,1)</f>
        <v>31.1</v>
      </c>
      <c r="G74" s="12"/>
      <c r="H74" s="14"/>
    </row>
    <row r="75" spans="2:9" x14ac:dyDescent="0.35">
      <c r="B75" s="10"/>
      <c r="C75" s="4" t="str" vm="33">
        <f>CUBEMEMBER("Chart of Accounts","[Accounts].[BKW.84  CONTRIBUCIONES ESPECIALES]","Contribución especial a los Grandes Contribuyentes")</f>
        <v>Contribución especial a los Grandes Contribuyentes</v>
      </c>
      <c r="D75" s="46"/>
      <c r="E75" s="32">
        <f>IFERROR(ROUND(CUBEVALUE("Chart of Accounts",$C75,"[Dates].["&amp;YEAR(E$3)&amp;"].["&amp;MONTH(E$3)&amp;"]")/1000,1),0)</f>
        <v>0</v>
      </c>
      <c r="F75" s="32">
        <f>IFERROR(ROUND(CUBEVALUE("Chart of Accounts",$C75,"[Dates].["&amp;YEAR(F$3)&amp;"].["&amp;MONTH(F$3)&amp;"]")/1000,1),0)</f>
        <v>53.2</v>
      </c>
      <c r="G75" s="12"/>
      <c r="H75" s="32"/>
    </row>
    <row r="76" spans="2:9" x14ac:dyDescent="0.35">
      <c r="B76" s="10"/>
      <c r="C76" s="1" t="s">
        <v>14</v>
      </c>
      <c r="D76" s="45"/>
      <c r="E76" s="18">
        <f>+E73-E74-E75</f>
        <v>790.99999999999807</v>
      </c>
      <c r="F76" s="18">
        <f>+F73-F74-F75</f>
        <v>334.09999999999854</v>
      </c>
      <c r="G76" s="12"/>
      <c r="H76" s="18"/>
    </row>
    <row r="77" spans="2:9" ht="15" thickBot="1" x14ac:dyDescent="0.4">
      <c r="B77" s="24"/>
      <c r="C77" s="25"/>
      <c r="D77" s="48"/>
      <c r="E77" s="26"/>
      <c r="F77" s="25"/>
      <c r="G77" s="28"/>
    </row>
    <row r="78" spans="2:9" x14ac:dyDescent="0.35">
      <c r="E78" s="5"/>
    </row>
    <row r="79" spans="2:9" x14ac:dyDescent="0.35">
      <c r="E79" s="5"/>
    </row>
    <row r="80" spans="2:9" x14ac:dyDescent="0.35">
      <c r="E80" s="5"/>
    </row>
    <row r="81" spans="3:7" x14ac:dyDescent="0.35">
      <c r="C81" s="33" t="s">
        <v>15</v>
      </c>
      <c r="D81" s="49"/>
      <c r="E81" s="40" t="e">
        <f>E40-E17</f>
        <v>#REF!</v>
      </c>
      <c r="F81" s="40" t="e">
        <f>F40-F17</f>
        <v>#REF!</v>
      </c>
    </row>
    <row r="82" spans="3:7" x14ac:dyDescent="0.35">
      <c r="C82" s="33" t="s">
        <v>17</v>
      </c>
      <c r="D82" s="49"/>
      <c r="E82" s="40">
        <f>ROUND((CUBEVALUE("Chart of Accounts","[Accounts].[BKW.1  ACTIVOS]","[Dates].["&amp;YEAR(E$3)&amp;"].["&amp;MONTH(E$3)&amp;"]")-CUBEVALUE("Chart of Accounts","[Accounts].[BKW.3250.02  POR BIENES RECIBIDOS EN PAGO O ADJUDICADOS]","[Dates].["&amp;YEAR(E$3)&amp;"].["&amp;MONTH(E$3)&amp;"]"))/1000,1)-E17</f>
        <v>0</v>
      </c>
      <c r="F82" s="40">
        <f>ROUND((CUBEVALUE("Chart of Accounts","[Accounts].[BKW.1  ACTIVOS]","[Dates].["&amp;YEAR(F$3)&amp;"].["&amp;MONTH(F$3)&amp;"]")-CUBEVALUE("Chart of Accounts","[Accounts].[BKW.3250.02  POR BIENES RECIBIDOS EN PAGO O ADJUDICADOS]","[Dates].["&amp;YEAR(F$3)&amp;"].["&amp;MONTH(F$3)&amp;"]"))/1000,1)-F17</f>
        <v>-0.19999999995343387</v>
      </c>
    </row>
    <row r="83" spans="3:7" x14ac:dyDescent="0.35">
      <c r="C83" s="33" t="s">
        <v>19</v>
      </c>
      <c r="D83" s="49"/>
      <c r="E83" s="40">
        <f>ROUND((CUBEVALUE("Chart of Accounts","[Accounts].[BKW.2  PASIVOS]","[Dates].["&amp;YEAR(E$3)&amp;"].["&amp;MONTH(E$3)&amp;"]"))/1000,1)-E35</f>
        <v>-0.20000000006984919</v>
      </c>
      <c r="F83" s="40">
        <f>ROUND((CUBEVALUE("Chart of Accounts","[Accounts].[BKW.2  PASIVOS]","[Dates].["&amp;YEAR(F$3)&amp;"].["&amp;MONTH(F$3)&amp;"]"))/1000,1)-F35</f>
        <v>0</v>
      </c>
      <c r="G83" s="34"/>
    </row>
    <row r="84" spans="3:7" x14ac:dyDescent="0.35">
      <c r="C84" s="33" t="s">
        <v>18</v>
      </c>
      <c r="D84" s="49"/>
      <c r="E84" s="40" t="e">
        <f>ROUND((CUBEVALUE("Chart of Accounts","[Accounts].[BKW.3  PATRIMONIO]","[Dates].["&amp;YEAR(E$3)&amp;"].["&amp;MONTH(E$3)&amp;"]")-CUBEVALUE("Chart of Accounts","[Accounts].[BKW.3250.02  POR BIENES RECIBIDOS EN PAGO O ADJUDICADOS]","[Dates].["&amp;YEAR(E$3)&amp;"].["&amp;MONTH(E$3)&amp;"]"))/1000,2)-E39+E76</f>
        <v>#REF!</v>
      </c>
      <c r="F84" s="40" t="e">
        <f>ROUND((CUBEVALUE("Chart of Accounts","[Accounts].[BKW.3  PATRIMONIO]","[Dates].["&amp;YEAR(F$3)&amp;"].["&amp;MONTH(F$3)&amp;"]")-CUBEVALUE("Chart of Accounts","[Accounts].[BKW.3250.02  POR BIENES RECIBIDOS EN PAGO O ADJUDICADOS]","[Dates].["&amp;YEAR(F$3)&amp;"].["&amp;MONTH(F$3)&amp;"]"))/1000,2)-F39+F76</f>
        <v>#REF!</v>
      </c>
    </row>
    <row r="85" spans="3:7" x14ac:dyDescent="0.35">
      <c r="C85" s="33" t="s">
        <v>33</v>
      </c>
      <c r="D85" s="49"/>
      <c r="E85" s="40">
        <f>ROUND((CUBEVALUE("Chart of Accounts","[Accounts].[BKW.6  INGRESOS]","[Dates].["&amp;YEAR(E$3)&amp;"].["&amp;MONTH(E$3)&amp;"]")-CUBEVALUE("Chart of Accounts","[Accounts].[BKW.7  COSTOS]","[Dates].["&amp;YEAR(E$3)&amp;"].["&amp;MONTH(E$3)&amp;"]")-CUBEVALUE("Chart of Accounts","[Accounts].[BKW.8  GASTOS]","[Dates].["&amp;YEAR(E$3)&amp;"].["&amp;MONTH(E$3)&amp;"]"))/1000,1)-E76</f>
        <v>-0.1999999999981128</v>
      </c>
      <c r="F85" s="40">
        <f>ROUND((CUBEVALUE("Chart of Accounts","[Accounts].[BKW.6  INGRESOS]","[Dates].["&amp;YEAR(F$3)&amp;"].["&amp;MONTH(F$3)&amp;"]")-CUBEVALUE("Chart of Accounts","[Accounts].[BKW.7  COSTOS]","[Dates].["&amp;YEAR(F$3)&amp;"].["&amp;MONTH(F$3)&amp;"]")-CUBEVALUE("Chart of Accounts","[Accounts].[BKW.8  GASTOS]","[Dates].["&amp;YEAR(F$3)&amp;"].["&amp;MONTH(F$3)&amp;"]"))/1000,1)-F76</f>
        <v>0.20000000000146656</v>
      </c>
    </row>
    <row r="86" spans="3:7" x14ac:dyDescent="0.35">
      <c r="E86" s="41"/>
      <c r="F86" s="40"/>
    </row>
    <row r="87" spans="3:7" x14ac:dyDescent="0.35">
      <c r="E87" s="41"/>
      <c r="F87" s="40"/>
    </row>
    <row r="88" spans="3:7" x14ac:dyDescent="0.35">
      <c r="C88" s="33" t="s">
        <v>20</v>
      </c>
      <c r="D88" s="49"/>
      <c r="E88" s="42">
        <f>ROUND((CUBEVALUE("Chart of Accounts","[Accounts].[BKW.121  SALDOS ENTRE COMPAÑÍAS]","[Dates].["&amp;YEAR(E$3)&amp;"].["&amp;MONTH(E$3)&amp;"]")-CUBEVALUE("Chart of Accounts","[Accounts].[BKW.221  SALDOS ENTRE COMPAÑÍAS]","[Dates].["&amp;YEAR(E$3)&amp;"].["&amp;MONTH(E$3)&amp;"]"))/1000,1)</f>
        <v>0</v>
      </c>
      <c r="F88" s="40">
        <f>ROUND((CUBEVALUE("Chart of Accounts","[Accounts].[BKW.121  SALDOS ENTRE COMPAÑÍAS]","[Dates].["&amp;YEAR(F$3)&amp;"].["&amp;MONTH(F$3)&amp;"]")-CUBEVALUE("Chart of Accounts","[Accounts].[BKW.221  SALDOS ENTRE COMPAÑÍAS]","[Dates].["&amp;YEAR(F$3)&amp;"].["&amp;MONTH(F$3)&amp;"]"))/1000,1)</f>
        <v>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&amp;C&amp;1#&amp;"Calibri"&amp;10&amp;K000000Información Confidencial - Banco Atlántida El Salvador</oddFooter>
  </headerFooter>
  <rowBreaks count="1" manualBreakCount="1">
    <brk id="42" min="1" max="5" man="1"/>
  </rowBreaks>
  <colBreaks count="1" manualBreakCount="1">
    <brk id="7" max="1048575" man="1"/>
  </colBreaks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I88"/>
  <sheetViews>
    <sheetView showGridLines="0" view="pageBreakPreview" zoomScaleNormal="115" zoomScaleSheetLayoutView="100" workbookViewId="0">
      <pane ySplit="3" topLeftCell="A4" activePane="bottomLeft" state="frozen"/>
      <selection activeCell="E23" sqref="E23"/>
      <selection pane="bottomLeft" activeCell="E23" sqref="E23"/>
    </sheetView>
  </sheetViews>
  <sheetFormatPr defaultColWidth="9.1796875" defaultRowHeight="14.5" x14ac:dyDescent="0.35"/>
  <cols>
    <col min="1" max="1" width="2.26953125" style="6" customWidth="1"/>
    <col min="2" max="2" width="6.26953125" style="6" customWidth="1"/>
    <col min="3" max="3" width="45" style="3" customWidth="1"/>
    <col min="4" max="4" width="8.26953125" style="43" customWidth="1"/>
    <col min="5" max="5" width="15.453125" style="3" customWidth="1"/>
    <col min="6" max="6" width="15.7265625" style="3" customWidth="1"/>
    <col min="7" max="7" width="9.1796875" style="6"/>
    <col min="8" max="8" width="14" style="6" bestFit="1" customWidth="1"/>
    <col min="9" max="9" width="12.26953125" style="6" bestFit="1" customWidth="1"/>
    <col min="10" max="16384" width="9.1796875" style="6"/>
  </cols>
  <sheetData>
    <row r="1" spans="2:8" ht="15" thickBot="1" x14ac:dyDescent="0.4"/>
    <row r="2" spans="2:8" x14ac:dyDescent="0.35">
      <c r="B2" s="7"/>
      <c r="C2" s="8"/>
      <c r="D2" s="44"/>
      <c r="E2" s="8"/>
      <c r="F2" s="8"/>
      <c r="G2" s="9"/>
    </row>
    <row r="3" spans="2:8" x14ac:dyDescent="0.35">
      <c r="B3" s="10"/>
      <c r="D3" s="11" t="s">
        <v>23</v>
      </c>
      <c r="E3" s="11">
        <v>44104</v>
      </c>
      <c r="F3" s="11">
        <v>43738</v>
      </c>
      <c r="G3" s="12"/>
      <c r="H3" s="11">
        <v>43100</v>
      </c>
    </row>
    <row r="4" spans="2:8" x14ac:dyDescent="0.35">
      <c r="B4" s="10"/>
      <c r="C4" s="1" t="s">
        <v>21</v>
      </c>
      <c r="D4" s="45"/>
      <c r="G4" s="12"/>
    </row>
    <row r="5" spans="2:8" x14ac:dyDescent="0.35">
      <c r="B5" s="10"/>
      <c r="C5" s="1" t="s">
        <v>0</v>
      </c>
      <c r="D5" s="45"/>
      <c r="G5" s="12"/>
    </row>
    <row r="6" spans="2:8" x14ac:dyDescent="0.35">
      <c r="B6" s="10"/>
      <c r="C6" s="4" t="str" vm="3">
        <f>CUBEMEMBER("Chart of Accounts","[Accounts].[BKW.111  FONDOS DISPONIBLES]","Caja y bancos")</f>
        <v>Caja y bancos</v>
      </c>
      <c r="D6" s="46">
        <v>3</v>
      </c>
      <c r="E6" s="13">
        <f t="shared" ref="E6:E9" si="0">ROUND(CUBEVALUE("Chart of Accounts",$C6,"[Dates].["&amp;YEAR(E$3)&amp;"].["&amp;MONTH(E$3)&amp;"]")/1000,1)</f>
        <v>85850.8</v>
      </c>
      <c r="F6" s="13">
        <f>ROUND(CUBEVALUE("Chart of Accounts",$C6,"[Dates].["&amp;YEAR(F$3)&amp;"].["&amp;MONTH(F$3)&amp;"]")/1000,1)</f>
        <v>104616.4</v>
      </c>
      <c r="G6" s="12"/>
    </row>
    <row r="7" spans="2:8" x14ac:dyDescent="0.35">
      <c r="B7" s="10"/>
      <c r="C7" s="4" t="str" vm="35">
        <f>CUBEMEMBER("Chart of Accounts","[Accounts].[BKW.112  ADQUISICIÓN TEMPORAL DE DOCUMENTOS]","Reportos y otras operaciones bursátiles (neto)")</f>
        <v>Reportos y otras operaciones bursátiles (neto)</v>
      </c>
      <c r="D7" s="46"/>
      <c r="E7" s="52">
        <f t="shared" si="0"/>
        <v>0</v>
      </c>
      <c r="F7" s="52">
        <f>ROUND(CUBEVALUE("Chart of Accounts",$C7,"[Dates].["&amp;YEAR(F$3)&amp;"].["&amp;MONTH(F$3)&amp;"]")/1000,1)</f>
        <v>3696.7</v>
      </c>
      <c r="G7" s="12"/>
    </row>
    <row r="8" spans="2:8" x14ac:dyDescent="0.35">
      <c r="B8" s="10"/>
      <c r="C8" s="4" t="str" vm="2">
        <f>CUBEMEMBER("Chart of Accounts","[Accounts].[BKW.113  INVERSIONES FINANCIERAS]","Inversiones financieras, netas")</f>
        <v>Inversiones financieras, netas</v>
      </c>
      <c r="D8" s="46">
        <v>5</v>
      </c>
      <c r="E8" s="13">
        <f t="shared" si="0"/>
        <v>98794.8</v>
      </c>
      <c r="F8" s="13">
        <f>ROUND(CUBEVALUE("Chart of Accounts",$C8,"[Dates].["&amp;YEAR(F$3)&amp;"].["&amp;MONTH(F$3)&amp;"]")/1000,1)</f>
        <v>43079.3</v>
      </c>
      <c r="G8" s="12"/>
    </row>
    <row r="9" spans="2:8" x14ac:dyDescent="0.35">
      <c r="B9" s="10"/>
      <c r="C9" s="4" t="str" vm="4">
        <f>CUBEMEMBER("Chart of Accounts","[Accounts].[BKW.114  PRÉSTAMOS]","Cartera de préstamos, neta de reservas de saneamiento")</f>
        <v>Cartera de préstamos, neta de reservas de saneamiento</v>
      </c>
      <c r="D9" s="46" t="s">
        <v>24</v>
      </c>
      <c r="E9" s="14">
        <f t="shared" si="0"/>
        <v>481401.5</v>
      </c>
      <c r="F9" s="23">
        <f>ROUND(CUBEVALUE("Chart of Accounts",$C9,"[Dates].["&amp;YEAR(F$3)&amp;"].["&amp;MONTH(F$3)&amp;"]")/1000,1)</f>
        <v>407899.8</v>
      </c>
      <c r="G9" s="12"/>
    </row>
    <row r="10" spans="2:8" x14ac:dyDescent="0.35">
      <c r="B10" s="10"/>
      <c r="C10" s="4"/>
      <c r="D10" s="46"/>
      <c r="E10" s="15">
        <f>SUM(E6:E9)</f>
        <v>666047.1</v>
      </c>
      <c r="F10" s="15">
        <f>SUM(F6:F9)</f>
        <v>559292.19999999995</v>
      </c>
      <c r="G10" s="12"/>
    </row>
    <row r="11" spans="2:8" x14ac:dyDescent="0.35">
      <c r="B11" s="10"/>
      <c r="C11" s="1" t="s">
        <v>1</v>
      </c>
      <c r="D11" s="45"/>
      <c r="E11" s="13"/>
      <c r="F11" s="13"/>
      <c r="G11" s="12"/>
    </row>
    <row r="12" spans="2:8" x14ac:dyDescent="0.35">
      <c r="B12" s="10"/>
      <c r="C12" s="3" t="s">
        <v>25</v>
      </c>
      <c r="D12" s="43">
        <v>9</v>
      </c>
      <c r="E12" s="13">
        <f>ROUND((CUBEVALUE("Chart of Accounts","[Accounts].[BKW.122  BIENES RECIBIDOS EN PAGO O ADJUDICADOS]","[Dates].["&amp;YEAR(E$3)&amp;"].["&amp;MONTH(E$3)&amp;"]")-CUBEVALUE("Chart of Accounts","[Accounts].[BKW.3250.02  POR BIENES RECIBIDOS EN PAGO O ADJUDICADOS]","[Dates].["&amp;YEAR(E$3)&amp;"].["&amp;MONTH(E$3)&amp;"]"))/1000,1)</f>
        <v>1791</v>
      </c>
      <c r="F12" s="13">
        <f>ROUND((CUBEVALUE("Chart of Accounts","[Accounts].[BKW.122  BIENES RECIBIDOS EN PAGO O ADJUDICADOS]","[Dates].["&amp;YEAR(F$3)&amp;"].["&amp;MONTH(F$3)&amp;"]")-CUBEVALUE("Chart of Accounts","[Accounts].[BKW.3250.02  POR BIENES RECIBIDOS EN PAGO O ADJUDICADOS]","[Dates].["&amp;YEAR(F$3)&amp;"].["&amp;MONTH(F$3)&amp;"]"))/1000,1)</f>
        <v>2940.1</v>
      </c>
      <c r="G12" s="12"/>
    </row>
    <row r="13" spans="2:8" x14ac:dyDescent="0.35">
      <c r="B13" s="10"/>
      <c r="C13" s="3" t="str" vm="5">
        <f>CUBESET("Chart of Accounts","{[Accounts].[BKW.123  EXISTENCIAS],[Accounts].[BKW.124  GASTOS PAGADOS POR ANTICIPADO Y CARGOS DIFERIDOS],[Accounts].[BKW.125  CUENTAS POR COBRAR],[Accounts].[BKW.126  DERECHOS Y PARTICIPACIONES]}","Diversos")</f>
        <v>Diversos</v>
      </c>
      <c r="E13" s="16">
        <f>ROUND(CUBEVALUE("Chart of Accounts",$C13,"[Dates].["&amp;YEAR(E$3)&amp;"].["&amp;MONTH(E$3)&amp;"]")/1000,1)-0.1</f>
        <v>8706.1999999999989</v>
      </c>
      <c r="F13" s="16">
        <f>ROUND(CUBEVALUE("Chart of Accounts",$C13,"[Dates].["&amp;YEAR(F$3)&amp;"].["&amp;MONTH(F$3)&amp;"]")/1000,1)+0.1</f>
        <v>7833.9000000000005</v>
      </c>
      <c r="G13" s="12"/>
      <c r="H13" s="35"/>
    </row>
    <row r="14" spans="2:8" x14ac:dyDescent="0.35">
      <c r="B14" s="10"/>
      <c r="C14" s="1"/>
      <c r="D14" s="45"/>
      <c r="E14" s="15">
        <f>SUM(E12:E13)</f>
        <v>10497.199999999999</v>
      </c>
      <c r="F14" s="15">
        <f>SUM(F12:F13)</f>
        <v>10774</v>
      </c>
      <c r="G14" s="12"/>
    </row>
    <row r="15" spans="2:8" x14ac:dyDescent="0.35">
      <c r="B15" s="10"/>
      <c r="C15" s="1" t="s">
        <v>2</v>
      </c>
      <c r="D15" s="45"/>
      <c r="E15" s="13"/>
      <c r="F15" s="13"/>
      <c r="G15" s="12"/>
    </row>
    <row r="16" spans="2:8" ht="23" x14ac:dyDescent="0.35">
      <c r="B16" s="10"/>
      <c r="C16" s="4" t="str" vm="1">
        <f>CUBEMEMBER("Chart of Accounts","[Accounts].[BKW.13  ACTIVO FIJO]","Bienes inmuebles, muebles y otros neto de depreciación acumulada ")</f>
        <v xml:space="preserve">Bienes inmuebles, muebles y otros neto de depreciación acumulada </v>
      </c>
      <c r="D16" s="46">
        <v>11</v>
      </c>
      <c r="E16" s="17">
        <f>ROUND(CUBEVALUE("Chart of Accounts",$C16,"[Dates].["&amp;YEAR(E$3)&amp;"].["&amp;MONTH(E$3)&amp;"]")/1000,1)</f>
        <v>11394</v>
      </c>
      <c r="F16" s="17">
        <f>ROUND(CUBEVALUE("Chart of Accounts",$C16,"[Dates].["&amp;YEAR(F$3)&amp;"].["&amp;MONTH(F$3)&amp;"]")/1000,1)</f>
        <v>10195.5</v>
      </c>
      <c r="G16" s="12"/>
    </row>
    <row r="17" spans="2:8" x14ac:dyDescent="0.35">
      <c r="B17" s="10"/>
      <c r="C17" s="1" t="s">
        <v>3</v>
      </c>
      <c r="D17" s="45"/>
      <c r="E17" s="18">
        <f>E16+E14+E10</f>
        <v>687938.29999999993</v>
      </c>
      <c r="F17" s="18">
        <f>F16+F14+F10</f>
        <v>580261.69999999995</v>
      </c>
      <c r="G17" s="12"/>
    </row>
    <row r="18" spans="2:8" x14ac:dyDescent="0.35">
      <c r="B18" s="10"/>
      <c r="C18" s="1"/>
      <c r="D18" s="45"/>
      <c r="E18" s="19"/>
      <c r="F18" s="19"/>
      <c r="G18" s="12"/>
    </row>
    <row r="19" spans="2:8" x14ac:dyDescent="0.35">
      <c r="B19" s="10"/>
      <c r="C19" s="20" t="s">
        <v>22</v>
      </c>
      <c r="D19" s="45"/>
      <c r="E19" s="13"/>
      <c r="F19" s="13"/>
      <c r="G19" s="12"/>
    </row>
    <row r="20" spans="2:8" x14ac:dyDescent="0.35">
      <c r="B20" s="10"/>
      <c r="C20" s="1" t="s">
        <v>4</v>
      </c>
      <c r="D20" s="45"/>
      <c r="E20" s="13"/>
      <c r="F20" s="13"/>
      <c r="G20" s="12"/>
    </row>
    <row r="21" spans="2:8" x14ac:dyDescent="0.35">
      <c r="B21" s="10"/>
      <c r="C21" s="4" t="str" vm="9">
        <f>CUBEMEMBER("Chart of Accounts","[Accounts].[BKW.211  DEPÓSITOS]","Depósitos de clientes")</f>
        <v>Depósitos de clientes</v>
      </c>
      <c r="D21" s="46">
        <v>12</v>
      </c>
      <c r="E21" s="21">
        <f t="shared" ref="E21:E26" si="1">ROUND(CUBEVALUE("Chart of Accounts",$C21,"[Dates].["&amp;YEAR(E$3)&amp;"].["&amp;MONTH(E$3)&amp;"]")/1000,1)</f>
        <v>445682.9</v>
      </c>
      <c r="F21" s="21">
        <f t="shared" ref="F21:F26" si="2">ROUND(CUBEVALUE("Chart of Accounts",$C21,"[Dates].["&amp;YEAR(F$3)&amp;"].["&amp;MONTH(F$3)&amp;"]")/1000,1)</f>
        <v>367396.6</v>
      </c>
      <c r="G21" s="12"/>
    </row>
    <row r="22" spans="2:8" x14ac:dyDescent="0.35">
      <c r="B22" s="10"/>
      <c r="C22" s="4" t="str" vm="11">
        <f>CUBEMEMBER("Chart of Accounts","[Accounts].[BKW.2122.07  ADEUDADO AL BMI PARA PRESTAR A TERCEROS]","Préstamos  del Banco de Desarrollo de El Salvador")</f>
        <v>Préstamos  del Banco de Desarrollo de El Salvador</v>
      </c>
      <c r="D22" s="46" t="s">
        <v>26</v>
      </c>
      <c r="E22" s="21">
        <f t="shared" si="1"/>
        <v>36748.400000000001</v>
      </c>
      <c r="F22" s="21">
        <f t="shared" si="2"/>
        <v>36581.9</v>
      </c>
      <c r="G22" s="12"/>
    </row>
    <row r="23" spans="2:8" x14ac:dyDescent="0.35">
      <c r="B23" s="10"/>
      <c r="C23" s="3" t="str" vm="28">
        <f>CUBESET("Chart of Accounts","{[Accounts].[BKW.2121.08  ADEUDADO A ENTIDADES EXTRANJERAS],[Accounts].[BKW.2122.08  ADEUDADO A ENTIDADES EXTRANJERAS],[Accounts].[BKW.2123.08  ADEUDADO A ENTIDADES EXTRANJERAS]}","Préstamos de otros bancos")</f>
        <v>Préstamos de otros bancos</v>
      </c>
      <c r="D23" s="43">
        <v>15</v>
      </c>
      <c r="E23" s="21">
        <f t="shared" si="1"/>
        <v>54242.3</v>
      </c>
      <c r="F23" s="21">
        <f t="shared" si="2"/>
        <v>61861.2</v>
      </c>
      <c r="G23" s="12"/>
    </row>
    <row r="24" spans="2:8" x14ac:dyDescent="0.35">
      <c r="B24" s="10"/>
      <c r="C24" s="4" t="str" vm="36">
        <f>CUBEMEMBER("Chart of Accounts","[Accounts].[BKW.215  DOCUMENTOS TRANSADOS]","Reportos y otras obligaciones bursátiles")</f>
        <v>Reportos y otras obligaciones bursátiles</v>
      </c>
      <c r="E24" s="21">
        <f t="shared" si="1"/>
        <v>0</v>
      </c>
      <c r="F24" s="21">
        <f>ROUND(CUBEVALUE("Chart of Accounts",$C24,"[Dates].["&amp;YEAR(F$3)&amp;"].["&amp;MONTH(F$3)&amp;"]")/1000,1)</f>
        <v>0</v>
      </c>
      <c r="G24" s="12"/>
    </row>
    <row r="25" spans="2:8" x14ac:dyDescent="0.35">
      <c r="B25" s="10"/>
      <c r="C25" s="4" t="str" vm="10">
        <f>CUBEMEMBER("Chart of Accounts","[Accounts].[BKW.214  TÍTULOS DE EMISIÓN PROPIA]","Títulos de emisión propias")</f>
        <v>Títulos de emisión propias</v>
      </c>
      <c r="D25" s="46">
        <v>18</v>
      </c>
      <c r="E25" s="21">
        <f t="shared" si="1"/>
        <v>73098</v>
      </c>
      <c r="F25" s="13">
        <f t="shared" si="2"/>
        <v>50467.1</v>
      </c>
      <c r="G25" s="12"/>
    </row>
    <row r="26" spans="2:8" x14ac:dyDescent="0.35">
      <c r="B26" s="10"/>
      <c r="C26" s="3" t="str" vm="29">
        <f>CUBESET("Chart of Accounts","{[Accounts].[BKW.213  OBLIGACIONES A LA VISTA],[Accounts].[BKW.2123.09  OTROS PRÉSTAMOS (1)]}","Diversos")</f>
        <v>Diversos</v>
      </c>
      <c r="E26" s="16">
        <f t="shared" si="1"/>
        <v>3944.2</v>
      </c>
      <c r="F26" s="17">
        <f t="shared" si="2"/>
        <v>934.9</v>
      </c>
      <c r="G26" s="12"/>
      <c r="H26" s="39"/>
    </row>
    <row r="27" spans="2:8" x14ac:dyDescent="0.35">
      <c r="B27" s="10"/>
      <c r="D27" s="46"/>
      <c r="E27" s="15">
        <f>SUM(E21:E26)</f>
        <v>613715.80000000005</v>
      </c>
      <c r="F27" s="15">
        <f>SUM(F21:F26)</f>
        <v>517241.7</v>
      </c>
      <c r="G27" s="12"/>
    </row>
    <row r="28" spans="2:8" x14ac:dyDescent="0.35">
      <c r="B28" s="10"/>
      <c r="C28" s="1" t="s">
        <v>5</v>
      </c>
      <c r="D28" s="45"/>
      <c r="E28" s="13"/>
      <c r="F28" s="13"/>
      <c r="G28" s="12"/>
    </row>
    <row r="29" spans="2:8" x14ac:dyDescent="0.35">
      <c r="B29" s="10"/>
      <c r="C29" s="3" t="str" vm="12">
        <f>CUBESET("Chart of Accounts","{[Accounts].[BKW.222  CUENTAS POR PAGAR],[Accounts].[BKW.223  RETENCIONES]}","Cuentas por pagar")</f>
        <v>Cuentas por pagar</v>
      </c>
      <c r="E29" s="13">
        <f>ROUND(CUBEVALUE("Chart of Accounts",$C29,"[Dates].["&amp;YEAR(E$3)&amp;"].["&amp;MONTH(E$3)&amp;"]")/1000,1)</f>
        <v>1898.3</v>
      </c>
      <c r="F29" s="13">
        <f t="shared" ref="F29:F30" si="3">ROUND(CUBEVALUE("Chart of Accounts",$C29,"[Dates].["&amp;YEAR(F$3)&amp;"].["&amp;MONTH(F$3)&amp;"]")/1000,1)</f>
        <v>2111.9</v>
      </c>
      <c r="G29" s="12"/>
    </row>
    <row r="30" spans="2:8" x14ac:dyDescent="0.35">
      <c r="B30" s="10"/>
      <c r="C30" s="4" t="str" vm="8">
        <f>CUBEMEMBER("Chart of Accounts","[Accounts].[BKW.224  PROVISIONES]","Provisiones")</f>
        <v>Provisiones</v>
      </c>
      <c r="D30" s="46"/>
      <c r="E30" s="13">
        <f>ROUND(CUBEVALUE("Chart of Accounts",$C30,"[Dates].["&amp;YEAR(E$3)&amp;"].["&amp;MONTH(E$3)&amp;"]")/1000,1)</f>
        <v>2168.5</v>
      </c>
      <c r="F30" s="13">
        <f t="shared" si="3"/>
        <v>1874</v>
      </c>
      <c r="G30" s="12"/>
    </row>
    <row r="31" spans="2:8" x14ac:dyDescent="0.35">
      <c r="B31" s="10"/>
      <c r="C31" s="3" t="str" vm="27">
        <f>CUBESET("Chart of Accounts","{[Accounts].[BKW.225  CRÉDITOS DIFERIDOS],[Accounts].[BKW.4129  PROVISIÓN POR PÉRDIDAS]}","Diversos")</f>
        <v>Diversos</v>
      </c>
      <c r="E31" s="14">
        <f>ROUND(CUBEVALUE("Chart of Accounts",$C31,"[Dates].["&amp;YEAR(E$3)&amp;"].["&amp;MONTH(E$3)&amp;"]")/1000,1)+0.2</f>
        <v>72.7</v>
      </c>
      <c r="F31" s="14">
        <f>ROUND(CUBEVALUE("Chart of Accounts",$C31,"[Dates].["&amp;YEAR(F$3)&amp;"].["&amp;MONTH(F$3)&amp;"]")/1000,1)-0.1</f>
        <v>57.4</v>
      </c>
      <c r="G31" s="12"/>
      <c r="H31" s="39">
        <f>ROUND(CUBEVALUE("Chart of Accounts",$C31,"[Dates].["&amp;YEAR(E$3)&amp;"].["&amp;MONTH(E$3)&amp;"]")/1,2)</f>
        <v>72474.740000000005</v>
      </c>
    </row>
    <row r="32" spans="2:8" x14ac:dyDescent="0.35">
      <c r="B32" s="10"/>
      <c r="C32" s="4"/>
      <c r="D32" s="46"/>
      <c r="E32" s="15">
        <f>SUM(E29:E31)</f>
        <v>4139.5</v>
      </c>
      <c r="F32" s="15">
        <f>SUM(F29:F31)</f>
        <v>4043.3</v>
      </c>
      <c r="G32" s="12"/>
    </row>
    <row r="33" spans="2:9" x14ac:dyDescent="0.35">
      <c r="B33" s="10"/>
      <c r="C33" s="1" t="s">
        <v>6</v>
      </c>
      <c r="D33" s="45"/>
      <c r="E33" s="13"/>
      <c r="F33" s="13"/>
      <c r="G33" s="12"/>
    </row>
    <row r="34" spans="2:9" x14ac:dyDescent="0.35">
      <c r="B34" s="10"/>
      <c r="C34" s="4" t="str" vm="7">
        <f>CUBEMEMBER("Chart of Accounts","[Accounts].[BKW.24  DEUDA SUBORDINADA]","Deuda subordinada")</f>
        <v>Deuda subordinada</v>
      </c>
      <c r="D34" s="46">
        <v>16</v>
      </c>
      <c r="E34" s="14">
        <f>ROUND(CUBEVALUE("Chart of Accounts",$C34,"[Dates].["&amp;YEAR(E$3)&amp;"].["&amp;MONTH(E$3)&amp;"]")/1000,1)</f>
        <v>0</v>
      </c>
      <c r="F34" s="14">
        <f>ROUND(CUBEVALUE("Chart of Accounts",$C34,"[Dates].["&amp;YEAR(F$3)&amp;"].["&amp;MONTH(F$3)&amp;"]")/1000,1)</f>
        <v>0</v>
      </c>
      <c r="G34" s="12"/>
    </row>
    <row r="35" spans="2:9" x14ac:dyDescent="0.35">
      <c r="B35" s="10"/>
      <c r="C35" s="1" t="s">
        <v>7</v>
      </c>
      <c r="D35" s="45"/>
      <c r="E35" s="15">
        <f>E34+E32+E27</f>
        <v>617855.30000000005</v>
      </c>
      <c r="F35" s="15">
        <f>F34+F32+F27</f>
        <v>521285</v>
      </c>
      <c r="G35" s="12"/>
    </row>
    <row r="36" spans="2:9" x14ac:dyDescent="0.35">
      <c r="B36" s="10"/>
      <c r="C36" s="22" t="s">
        <v>8</v>
      </c>
      <c r="D36" s="47"/>
      <c r="E36" s="13"/>
      <c r="F36" s="13"/>
      <c r="G36" s="12"/>
    </row>
    <row r="37" spans="2:9" x14ac:dyDescent="0.35">
      <c r="B37" s="10"/>
      <c r="C37" s="4" t="str" vm="6">
        <f>CUBEMEMBER("Chart of Accounts","[Accounts].[BKW.311  CAPITAL SOCIAL PAGADO]","Capital social pagado")</f>
        <v>Capital social pagado</v>
      </c>
      <c r="D37" s="46"/>
      <c r="E37" s="13">
        <f>ROUND(CUBEVALUE("Chart of Accounts",$C37,"[Dates].["&amp;YEAR(E$3)&amp;"].["&amp;MONTH(E$3)&amp;"]")/1000,1)</f>
        <v>65000</v>
      </c>
      <c r="F37" s="13">
        <f>ROUND(CUBEVALUE("Chart of Accounts",$C37,"[Dates].["&amp;YEAR(F$3)&amp;"].["&amp;MONTH(F$3)&amp;"]")/1000,1)</f>
        <v>55000</v>
      </c>
      <c r="G37" s="12"/>
      <c r="I37" s="50"/>
    </row>
    <row r="38" spans="2:9" ht="24" x14ac:dyDescent="0.35">
      <c r="B38" s="10"/>
      <c r="C38" s="51" t="str" vm="13">
        <f>CUBESET("Chart of Accounts","{[Accounts].[BKW.313  RESERVAS DE CAPITAL],[Accounts].[BKW.314  RESULTADOS POR APLICAR],[Accounts].[BKW.321  UTILIDADES NO DISTRIBUIBLES],[Accounts].[BKW.323  RECUPERACIONES DE ACTIVOS CASTIGADOS],[Accounts].[BKW.324  DONACIONES]}","Reserva de capital, resultados acumulados y patrimonio no ganado")</f>
        <v>Reserva de capital, resultados acumulados y patrimonio no ganado</v>
      </c>
      <c r="E38" s="23" t="e">
        <f>ROUND(CUBEVALUE("Chart of Accounts",$C38,"[Dates].["&amp;YEAR(E$3)&amp;"].["&amp;MONTH(E$3)&amp;"]")/1000,1)+E76+#REF!</f>
        <v>#REF!</v>
      </c>
      <c r="F38" s="23" t="e">
        <f>ROUND(CUBEVALUE("Chart of Accounts",$C38,"[Dates].["&amp;YEAR(F$3)&amp;"].["&amp;MONTH(F$3)&amp;"]")/1000,1)+F76+#REF!</f>
        <v>#REF!</v>
      </c>
      <c r="G38" s="12"/>
      <c r="I38" s="50"/>
    </row>
    <row r="39" spans="2:9" x14ac:dyDescent="0.35">
      <c r="B39" s="10"/>
      <c r="C39" s="1" t="s">
        <v>9</v>
      </c>
      <c r="D39" s="45"/>
      <c r="E39" s="15" t="e">
        <f>SUM(E37:E38)</f>
        <v>#REF!</v>
      </c>
      <c r="F39" s="15" t="e">
        <f>SUM(F37:F38)</f>
        <v>#REF!</v>
      </c>
      <c r="G39" s="12"/>
    </row>
    <row r="40" spans="2:9" x14ac:dyDescent="0.35">
      <c r="B40" s="10"/>
      <c r="C40" s="1" t="s">
        <v>10</v>
      </c>
      <c r="D40" s="45"/>
      <c r="E40" s="18" t="e">
        <f>+E39+E35</f>
        <v>#REF!</v>
      </c>
      <c r="F40" s="18" t="e">
        <f>+F39+F35</f>
        <v>#REF!</v>
      </c>
      <c r="G40" s="12"/>
    </row>
    <row r="41" spans="2:9" ht="15" thickBot="1" x14ac:dyDescent="0.4">
      <c r="B41" s="24"/>
      <c r="C41" s="25"/>
      <c r="D41" s="48"/>
      <c r="E41" s="26"/>
      <c r="F41" s="27"/>
      <c r="G41" s="28"/>
    </row>
    <row r="42" spans="2:9" ht="15" thickBot="1" x14ac:dyDescent="0.4">
      <c r="E42" s="5"/>
      <c r="F42" s="2"/>
    </row>
    <row r="43" spans="2:9" x14ac:dyDescent="0.35">
      <c r="B43" s="7"/>
      <c r="C43" s="8"/>
      <c r="D43" s="44"/>
      <c r="E43" s="29"/>
      <c r="F43" s="30"/>
      <c r="G43" s="9"/>
    </row>
    <row r="44" spans="2:9" x14ac:dyDescent="0.35">
      <c r="B44" s="10"/>
      <c r="E44" s="5"/>
      <c r="F44" s="2"/>
      <c r="G44" s="12"/>
      <c r="H44" s="11">
        <f>FECHA1</f>
        <v>44104</v>
      </c>
    </row>
    <row r="45" spans="2:9" x14ac:dyDescent="0.35">
      <c r="B45" s="10"/>
      <c r="E45" s="11">
        <f>FECHA1</f>
        <v>44104</v>
      </c>
      <c r="F45" s="11">
        <f>FECHA2</f>
        <v>43738</v>
      </c>
      <c r="G45" s="12"/>
      <c r="H45" s="5"/>
    </row>
    <row r="46" spans="2:9" x14ac:dyDescent="0.35">
      <c r="B46" s="10"/>
      <c r="C46" s="1" t="s">
        <v>11</v>
      </c>
      <c r="D46" s="45"/>
      <c r="E46" s="5"/>
      <c r="F46" s="2"/>
      <c r="G46" s="12"/>
      <c r="H46" s="21"/>
    </row>
    <row r="47" spans="2:9" x14ac:dyDescent="0.35">
      <c r="B47" s="10"/>
      <c r="C47" s="3" t="str" vm="32">
        <f>CUBESET("Chart of Accounts","{[Accounts].[BKW.6110.01.01.01  Intereses],[Accounts].[BKW.6110.01.01.02  Intereses por Mora],[Accounts].[BKW.6110.01.01.03  Intereses por sobregiro en cuenta],[Accounts].[BKW.6110.01.01.04  Intereses por Mora en Sobregiro]}","Intereses de préstamos")</f>
        <v>Intereses de préstamos</v>
      </c>
      <c r="E47" s="21">
        <f t="shared" ref="E47:F54" si="4">ROUND(CUBEVALUE("Chart of Accounts",$C47,"[Dates].["&amp;YEAR(E$3)&amp;"].["&amp;MONTH(E$3)&amp;"]")/1000,1)</f>
        <v>29895.599999999999</v>
      </c>
      <c r="F47" s="21">
        <f t="shared" si="4"/>
        <v>25928.3</v>
      </c>
      <c r="G47" s="12"/>
      <c r="H47" s="21">
        <f t="shared" ref="H47:H54" si="5">ROUND(CUBEVALUE("Chart of Accounts",$C47,"[Dates].["&amp;YEAR(H$3)&amp;"].["&amp;MONTH(H$3)&amp;"]")/1,2)</f>
        <v>27424869.260000002</v>
      </c>
    </row>
    <row r="48" spans="2:9" x14ac:dyDescent="0.35">
      <c r="B48" s="10"/>
      <c r="C48" s="3" t="str" vm="14">
        <f>CUBESET("Chart of Accounts","{[Accounts].[BKW.6110.01.05  Comisiones por otorgamiento],[Accounts].[BKW.6110.01.06  Otras comisiones y recargos sobre créditos]}","Comisiones y otros ingresos de préstamos")</f>
        <v>Comisiones y otros ingresos de préstamos</v>
      </c>
      <c r="E48" s="13">
        <f t="shared" si="4"/>
        <v>68.7</v>
      </c>
      <c r="F48" s="13">
        <f t="shared" si="4"/>
        <v>238.8</v>
      </c>
      <c r="G48" s="12"/>
      <c r="H48" s="13">
        <f t="shared" si="5"/>
        <v>351321.89</v>
      </c>
    </row>
    <row r="49" spans="2:9" x14ac:dyDescent="0.35">
      <c r="B49" s="10"/>
      <c r="C49" s="3" t="str" vm="39">
        <f>CUBESET("Chart of Accounts","{[Accounts].[BKW.6110.02.01  Intereses],[Accounts].[BKW.6110.02.01.01  Intereses],[Accounts].[BKW.6110.02.01.02  Compra de Ti. Valores abajo de la par]}","Intereses de inversiones")</f>
        <v>Intereses de inversiones</v>
      </c>
      <c r="D49" s="46"/>
      <c r="E49" s="13">
        <f>ROUND(CUBEVALUE("Chart of Accounts",$C49,"[Dates].["&amp;YEAR(E$3)&amp;"].["&amp;MONTH(E$3)&amp;"]")/1000,1)</f>
        <v>4204.8999999999996</v>
      </c>
      <c r="F49" s="13">
        <f>ROUND(CUBEVALUE("Chart of Accounts",$C49,"[Dates].["&amp;YEAR(F$3)&amp;"].["&amp;MONTH(F$3)&amp;"]")/1000,1)</f>
        <v>1721.9</v>
      </c>
      <c r="G49" s="12"/>
      <c r="H49" s="38">
        <f t="shared" si="5"/>
        <v>257450.37</v>
      </c>
    </row>
    <row r="50" spans="2:9" x14ac:dyDescent="0.35">
      <c r="B50" s="10"/>
      <c r="C50" s="4" t="str" vm="37">
        <f>CUBEMEMBER("Chart of Accounts","[Accounts].[BKW.6110.02.02  Venta de títulosvalores]","Utilidad en venta de inversiones")</f>
        <v>Utilidad en venta de inversiones</v>
      </c>
      <c r="D50" s="46"/>
      <c r="E50" s="13">
        <f>ROUND(CUBEVALUE("Chart of Accounts",$C50,"[Dates].["&amp;YEAR(E$3)&amp;"].["&amp;MONTH(E$3)&amp;"]")/1000,1)</f>
        <v>1.2</v>
      </c>
      <c r="F50" s="13">
        <f>ROUND(CUBEVALUE("Chart of Accounts",$C50,"[Dates].["&amp;YEAR(F$3)&amp;"].["&amp;MONTH(F$3)&amp;"]")/1000,1)</f>
        <v>800.9</v>
      </c>
      <c r="G50" s="12"/>
      <c r="H50" s="38"/>
    </row>
    <row r="51" spans="2:9" x14ac:dyDescent="0.35">
      <c r="B51" s="10"/>
      <c r="C51" s="4" t="str" vm="34">
        <f>CUBEMEMBER("Chart of Accounts","[Accounts].[BKW.6110.03  OPERACIONES TEMPORALES CON DOCUMENTOS]","Reportos y operaciones bursátiles")</f>
        <v>Reportos y operaciones bursátiles</v>
      </c>
      <c r="D51" s="46"/>
      <c r="E51" s="21">
        <f t="shared" si="4"/>
        <v>21.9</v>
      </c>
      <c r="F51" s="21">
        <f t="shared" si="4"/>
        <v>5.7</v>
      </c>
      <c r="G51" s="12"/>
      <c r="H51" s="21">
        <f t="shared" si="5"/>
        <v>6792.08</v>
      </c>
    </row>
    <row r="52" spans="2:9" x14ac:dyDescent="0.35">
      <c r="B52" s="10"/>
      <c r="C52" s="4" t="str" vm="15">
        <f>CUBEMEMBER("Chart of Accounts","[Accounts].[BKW.6110.04  INTERESES SOBRE DEPÓSITOS]","Intereses sobre depósitos")</f>
        <v>Intereses sobre depósitos</v>
      </c>
      <c r="D52" s="46"/>
      <c r="E52" s="13">
        <f t="shared" si="4"/>
        <v>682.4</v>
      </c>
      <c r="F52" s="13">
        <f t="shared" si="4"/>
        <v>1277.5999999999999</v>
      </c>
      <c r="G52" s="12"/>
      <c r="H52" s="13">
        <f t="shared" si="5"/>
        <v>437300.09</v>
      </c>
    </row>
    <row r="53" spans="2:9" x14ac:dyDescent="0.35">
      <c r="B53" s="10"/>
      <c r="C53" s="4" t="str" vm="16">
        <f>CUBEMEMBER("Chart of Accounts","[Accounts].[BKW.6210.01  OPERACIONES EN MONEDA EXTRANJERA]","Operaciones en moneda extranjera")</f>
        <v>Operaciones en moneda extranjera</v>
      </c>
      <c r="D53" s="46"/>
      <c r="E53" s="13">
        <f t="shared" si="4"/>
        <v>0</v>
      </c>
      <c r="F53" s="13">
        <f t="shared" si="4"/>
        <v>0</v>
      </c>
      <c r="G53" s="12"/>
      <c r="H53" s="13">
        <f t="shared" si="5"/>
        <v>53801.73</v>
      </c>
    </row>
    <row r="54" spans="2:9" x14ac:dyDescent="0.35">
      <c r="B54" s="10"/>
      <c r="C54" s="3" t="str" vm="17">
        <f>CUBESET("Chart of Accounts","{[Accounts].[BKW.6210.03  AVALES Y FIANZAS],[Accounts].[BKW.6210.04  SERVICIOS]}","Otros servicios y contingencias")</f>
        <v>Otros servicios y contingencias</v>
      </c>
      <c r="E54" s="14">
        <f t="shared" si="4"/>
        <v>2475.4</v>
      </c>
      <c r="F54" s="14">
        <f t="shared" si="4"/>
        <v>3161.6</v>
      </c>
      <c r="G54" s="12"/>
      <c r="H54" s="14">
        <f t="shared" si="5"/>
        <v>3112570.7</v>
      </c>
    </row>
    <row r="55" spans="2:9" x14ac:dyDescent="0.35">
      <c r="B55" s="10"/>
      <c r="E55" s="14">
        <f>SUM(E47:E54)</f>
        <v>37350.1</v>
      </c>
      <c r="F55" s="14">
        <f>SUM(F47:F54)</f>
        <v>33134.800000000003</v>
      </c>
      <c r="G55" s="12"/>
      <c r="H55" s="14">
        <f>SUM(H47:H54)</f>
        <v>31644106.120000001</v>
      </c>
      <c r="I55" s="37">
        <f>H55/1000</f>
        <v>31644.10612</v>
      </c>
    </row>
    <row r="56" spans="2:9" x14ac:dyDescent="0.35">
      <c r="B56" s="10"/>
      <c r="C56" s="1" t="s">
        <v>12</v>
      </c>
      <c r="D56" s="45"/>
      <c r="E56" s="13"/>
      <c r="F56" s="13"/>
      <c r="G56" s="12"/>
      <c r="H56" s="13"/>
    </row>
    <row r="57" spans="2:9" x14ac:dyDescent="0.35">
      <c r="B57" s="10"/>
      <c r="C57" s="4" t="str" vm="18">
        <f>CUBEMEMBER("Chart of Accounts","[Accounts].[BKW.7110.01  DEPÓSITOS]","Intereses y otros costos de depósitos")</f>
        <v>Intereses y otros costos de depósitos</v>
      </c>
      <c r="D57" s="46"/>
      <c r="E57" s="13">
        <f t="shared" ref="E57:F62" si="6">ROUND(CUBEVALUE("Chart of Accounts",$C57,"[Dates].["&amp;YEAR(E$3)&amp;"].["&amp;MONTH(E$3)&amp;"]")/1000,1)</f>
        <v>12053.7</v>
      </c>
      <c r="F57" s="13">
        <f t="shared" si="6"/>
        <v>7856.6</v>
      </c>
      <c r="G57" s="12"/>
      <c r="H57" s="13">
        <f>ROUND(CUBEVALUE("Chart of Accounts",$C57,"[Dates].["&amp;YEAR(H$3)&amp;"].["&amp;MONTH(H$3)&amp;"]")/1,2)</f>
        <v>7385479.1699999999</v>
      </c>
    </row>
    <row r="58" spans="2:9" x14ac:dyDescent="0.35">
      <c r="B58" s="10"/>
      <c r="C58" s="4" t="str" vm="19">
        <f>CUBEMEMBER("Chart of Accounts","[Accounts].[BKW.7110.02  PRÉSTAMOS PARA TERCEROS]","Intereses sobre préstamos")</f>
        <v>Intereses sobre préstamos</v>
      </c>
      <c r="D58" s="46"/>
      <c r="E58" s="13">
        <f t="shared" si="6"/>
        <v>3899.5</v>
      </c>
      <c r="F58" s="13">
        <f t="shared" si="6"/>
        <v>4435.5</v>
      </c>
      <c r="G58" s="12"/>
      <c r="H58" s="13">
        <f>ROUND(CUBEVALUE("Chart of Accounts",$C58,"[Dates].["&amp;YEAR(H$3)&amp;"].["&amp;MONTH(H$3)&amp;"]")/1,2)</f>
        <v>3680906.87</v>
      </c>
    </row>
    <row r="59" spans="2:9" x14ac:dyDescent="0.35">
      <c r="B59" s="10"/>
      <c r="C59" s="4" t="str" vm="20">
        <f>CUBEMEMBER("Chart of Accounts","[Accounts].[BKW.7110.04  TÍTULOS DE EMISIÓN PROPIA (1)]","Intereses sobre emisión de obligaciones")</f>
        <v>Intereses sobre emisión de obligaciones</v>
      </c>
      <c r="D59" s="46"/>
      <c r="E59" s="13">
        <f>ROUND(CUBEVALUE("Chart of Accounts",$C59,"[Dates].["&amp;YEAR(E$3)&amp;"].["&amp;MONTH(E$3)&amp;"]")/1000,1)</f>
        <v>3092.4</v>
      </c>
      <c r="F59" s="13">
        <f t="shared" si="6"/>
        <v>1776</v>
      </c>
      <c r="G59" s="12"/>
      <c r="H59" s="13">
        <f>ROUND(CUBEVALUE("Chart of Accounts",$C59,"[Dates].["&amp;YEAR(H$3)&amp;"].["&amp;MONTH(H$3)&amp;"]")/1,2)</f>
        <v>833493.63</v>
      </c>
    </row>
    <row r="60" spans="2:9" x14ac:dyDescent="0.35">
      <c r="B60" s="10"/>
      <c r="C60" s="4" t="str" vm="38">
        <f>CUBEMEMBER("Chart of Accounts","[Accounts].[BKW.7110.05  PÉRDIDA POR DIFERENCIA DE PRECIOS]","Pérdida por venta de títulosvalores")</f>
        <v>Pérdida por venta de títulosvalores</v>
      </c>
      <c r="D60" s="46"/>
      <c r="E60" s="13">
        <f t="shared" si="6"/>
        <v>65.3</v>
      </c>
      <c r="F60" s="13">
        <f t="shared" si="6"/>
        <v>0.2</v>
      </c>
      <c r="G60" s="12"/>
      <c r="H60" s="13"/>
    </row>
    <row r="61" spans="2:9" x14ac:dyDescent="0.35">
      <c r="B61" s="10"/>
      <c r="C61" s="4" t="str" vm="21">
        <f>CUBEMEMBER("Chart of Accounts","[Accounts].[BKW.721  OPERACIONES EN MONEDA EXTRANJERA]","Operaciones en moneda extranjera")</f>
        <v>Operaciones en moneda extranjera</v>
      </c>
      <c r="D61" s="46"/>
      <c r="E61" s="13">
        <f t="shared" si="6"/>
        <v>0</v>
      </c>
      <c r="F61" s="13">
        <f t="shared" si="6"/>
        <v>0</v>
      </c>
      <c r="G61" s="12"/>
      <c r="H61" s="13">
        <f>ROUND(CUBEVALUE("Chart of Accounts",$C61,"[Dates].["&amp;YEAR(H$3)&amp;"].["&amp;MONTH(H$3)&amp;"]")/1,2)</f>
        <v>20687.89</v>
      </c>
    </row>
    <row r="62" spans="2:9" x14ac:dyDescent="0.35">
      <c r="B62" s="10"/>
      <c r="C62" s="3" t="str" vm="30">
        <f>CUBESET("Chart of Accounts","{[Accounts].[BKW.7110.06  PRIMAS POR GARANTÍA DE DEPÓSITOS],[Accounts].[BKW.7110.07  OTROS COSTOS DE INTERMEDIACIÓN],[Accounts].[BKW.724  PRESTACIÓN DE SERVICIOS]}","Otros servicios y contingencias")</f>
        <v>Otros servicios y contingencias</v>
      </c>
      <c r="E62" s="14">
        <f t="shared" si="6"/>
        <v>713.1</v>
      </c>
      <c r="F62" s="14">
        <f t="shared" si="6"/>
        <v>896.5</v>
      </c>
      <c r="G62" s="12"/>
      <c r="H62" s="14">
        <f>ROUND(CUBEVALUE("Chart of Accounts",$C62,"[Dates].["&amp;YEAR(H$3)&amp;"].["&amp;MONTH(H$3)&amp;"]")/1,2)</f>
        <v>562299.96</v>
      </c>
    </row>
    <row r="63" spans="2:9" x14ac:dyDescent="0.35">
      <c r="B63" s="10"/>
      <c r="C63" s="1" t="str" vm="15">
        <f>CUBEMEMBER("Chart of Accounts","[Accounts].[BKW.6110.04  INTERESES SOBRE DEPÓSITOS]","Total costos de operación")</f>
        <v>Total costos de operación</v>
      </c>
      <c r="D63" s="46"/>
      <c r="E63" s="14">
        <f>SUM(E57:E62)</f>
        <v>19824</v>
      </c>
      <c r="F63" s="14">
        <f>SUM(F57:F62)</f>
        <v>14964.800000000001</v>
      </c>
      <c r="G63" s="12"/>
      <c r="H63" s="14">
        <f>SUM(H57:H62)</f>
        <v>12482867.52</v>
      </c>
      <c r="I63" s="36">
        <f>H63/1000</f>
        <v>12482.86752</v>
      </c>
    </row>
    <row r="64" spans="2:9" x14ac:dyDescent="0.35">
      <c r="B64" s="10"/>
      <c r="C64" s="1" t="str" vm="31">
        <f>CUBESET("Chart of Accounts","{[Accounts].[BKW.712  SANEAMIENTO DE ACTIVOS DE INTERMEDIACIÓN],[Accounts].[BKW.726  CASTIGOS DE CONTINGENCIAS],[Accounts].[BKW.713  CASTIGOS DE ACTIVOS DE INTERMEDIACIÓN]}","Reservas de saneamiento")</f>
        <v>Reservas de saneamiento</v>
      </c>
      <c r="D64" s="45">
        <v>7</v>
      </c>
      <c r="E64" s="23">
        <f>ROUND(CUBEVALUE("Chart of Accounts",$C64,"[Dates].["&amp;YEAR(E$3)&amp;"].["&amp;MONTH(E$3)&amp;"]")/1000,1)</f>
        <v>2030.4</v>
      </c>
      <c r="F64" s="23">
        <f>ROUND(CUBEVALUE("Chart of Accounts",$C64,"[Dates].["&amp;YEAR(F$3)&amp;"].["&amp;MONTH(F$3)&amp;"]")/1000,1)</f>
        <v>1855.8</v>
      </c>
      <c r="G64" s="12"/>
      <c r="H64" s="23">
        <f>ROUND(CUBEVALUE("Chart of Accounts",$C64,"[Dates].["&amp;YEAR(H$3)&amp;"].["&amp;MONTH(H$3)&amp;"]")/1,2)</f>
        <v>2445857.6</v>
      </c>
      <c r="I64" s="36">
        <f>H64/1000</f>
        <v>2445.8576000000003</v>
      </c>
    </row>
    <row r="65" spans="2:9" x14ac:dyDescent="0.35">
      <c r="B65" s="10"/>
      <c r="C65" s="1" t="s">
        <v>28</v>
      </c>
      <c r="D65" s="45"/>
      <c r="E65" s="14">
        <f>E55-E63-E64</f>
        <v>15495.699999999999</v>
      </c>
      <c r="F65" s="14">
        <f>F55-F63-F64</f>
        <v>16314.2</v>
      </c>
      <c r="G65" s="12"/>
      <c r="H65" s="14">
        <f>H55-H63-H64</f>
        <v>16715381.000000002</v>
      </c>
      <c r="I65" s="36">
        <f>H65/1000</f>
        <v>16715.381000000001</v>
      </c>
    </row>
    <row r="66" spans="2:9" x14ac:dyDescent="0.35">
      <c r="B66" s="10"/>
      <c r="C66" s="1" t="s">
        <v>27</v>
      </c>
      <c r="D66" s="45"/>
      <c r="E66" s="13"/>
      <c r="F66" s="13"/>
      <c r="G66" s="12"/>
      <c r="H66" s="13"/>
    </row>
    <row r="67" spans="2:9" x14ac:dyDescent="0.35">
      <c r="B67" s="10"/>
      <c r="C67" s="4" t="str" vm="22">
        <f>CUBEMEMBER("Chart of Accounts","[Accounts].[BKW.811  GASTOS DE FUNCIONARIOS Y EMPLEADOS]","De funcionarios y empleados")</f>
        <v>De funcionarios y empleados</v>
      </c>
      <c r="D67" s="46">
        <v>27</v>
      </c>
      <c r="E67" s="21">
        <f>ROUND(CUBEVALUE("Chart of Accounts",$C67,"[Dates].["&amp;YEAR(E$3)&amp;"].["&amp;MONTH(E$3)&amp;"]")/1000,1)</f>
        <v>7299.7</v>
      </c>
      <c r="F67" s="13">
        <f t="shared" ref="E67:F69" si="7">ROUND(CUBEVALUE("Chart of Accounts",$C67,"[Dates].["&amp;YEAR(F$3)&amp;"].["&amp;MONTH(F$3)&amp;"]")/1000,1)</f>
        <v>7847.4</v>
      </c>
      <c r="G67" s="12"/>
      <c r="H67" s="13">
        <f>ROUND(CUBEVALUE("Chart of Accounts",$C67,"[Dates].["&amp;YEAR(H$3)&amp;"].["&amp;MONTH(H$3)&amp;"]")/1,2)</f>
        <v>6712850.7300000004</v>
      </c>
    </row>
    <row r="68" spans="2:9" x14ac:dyDescent="0.35">
      <c r="B68" s="10"/>
      <c r="C68" s="4" t="str" vm="23">
        <f>CUBEMEMBER("Chart of Accounts","[Accounts].[BKW.812  GASTOS GENERALES]","Generales")</f>
        <v>Generales</v>
      </c>
      <c r="D68" s="46"/>
      <c r="E68" s="13">
        <f>ROUND(CUBEVALUE("Chart of Accounts",$C68,"[Dates].["&amp;YEAR(E$3)&amp;"].["&amp;MONTH(E$3)&amp;"]")/1000,1)</f>
        <v>5834.2</v>
      </c>
      <c r="F68" s="13">
        <f t="shared" si="7"/>
        <v>6337.1</v>
      </c>
      <c r="G68" s="12"/>
      <c r="H68" s="13">
        <f>ROUND(CUBEVALUE("Chart of Accounts",$C68,"[Dates].["&amp;YEAR(H$3)&amp;"].["&amp;MONTH(H$3)&amp;"]")/1,2)</f>
        <v>7081385.1299999999</v>
      </c>
    </row>
    <row r="69" spans="2:9" x14ac:dyDescent="0.35">
      <c r="B69" s="10"/>
      <c r="C69" s="4" t="str" vm="24">
        <f>CUBEMEMBER("Chart of Accounts","[Accounts].[BKW.813  DEPRECIACIONES Y AMORTIZACIONES]","Depreciaciones y amortizaciones")</f>
        <v>Depreciaciones y amortizaciones</v>
      </c>
      <c r="D69" s="46"/>
      <c r="E69" s="23">
        <f t="shared" si="7"/>
        <v>1562.9</v>
      </c>
      <c r="F69" s="23">
        <f t="shared" si="7"/>
        <v>1513</v>
      </c>
      <c r="G69" s="12"/>
      <c r="H69" s="23">
        <f>ROUND(CUBEVALUE("Chart of Accounts",$C69,"[Dates].["&amp;YEAR(H$3)&amp;"].["&amp;MONTH(H$3)&amp;"]")/1,2)</f>
        <v>1435393.53</v>
      </c>
    </row>
    <row r="70" spans="2:9" x14ac:dyDescent="0.35">
      <c r="B70" s="10"/>
      <c r="C70" s="1" t="s">
        <v>13</v>
      </c>
      <c r="D70" s="45"/>
      <c r="E70" s="14">
        <f>SUM(E67:E69)</f>
        <v>14696.8</v>
      </c>
      <c r="F70" s="14">
        <f>SUM(F67:F69)</f>
        <v>15697.5</v>
      </c>
      <c r="G70" s="12"/>
      <c r="H70" s="14">
        <f>SUM(H67:H69)</f>
        <v>15229629.389999999</v>
      </c>
    </row>
    <row r="71" spans="2:9" x14ac:dyDescent="0.35">
      <c r="B71" s="10"/>
      <c r="C71" s="1" t="s">
        <v>29</v>
      </c>
      <c r="D71" s="45"/>
      <c r="E71" s="31">
        <f>+E65-E70</f>
        <v>798.89999999999964</v>
      </c>
      <c r="F71" s="31">
        <f>+F65-F70</f>
        <v>616.70000000000073</v>
      </c>
      <c r="G71" s="12"/>
      <c r="H71" s="31">
        <f>+H65-H70</f>
        <v>1485751.6100000031</v>
      </c>
    </row>
    <row r="72" spans="2:9" x14ac:dyDescent="0.35">
      <c r="B72" s="10"/>
      <c r="C72" s="3" t="str" vm="25">
        <f>CUBESET("Chart of Accounts","{[Accounts].[BKW.631  INGRESOS NO OPERACIONALES],[Accounts].[BKW.82  GASTOS NO OPERACIONALES]}","Otros gastos, neto ")</f>
        <v xml:space="preserve">Otros gastos, neto </v>
      </c>
      <c r="E72" s="14">
        <f>ROUND((CUBEVALUE("Chart of Accounts","[Accounts].[BKW.631  INGRESOS NO OPERACIONALES]","[Dates].["&amp;YEAR(E$3)&amp;"].["&amp;MONTH(E$3)&amp;"]")-CUBEVALUE("Chart of Accounts","[Accounts].[BKW.82  GASTOS NO OPERACIONALES]","[Dates].["&amp;YEAR(E$3)&amp;"].["&amp;MONTH(E$3)&amp;"]"))/1000,1)</f>
        <v>138.6</v>
      </c>
      <c r="F72" s="14">
        <f>ROUND((CUBEVALUE("Chart of Accounts","[Accounts].[BKW.631  INGRESOS NO OPERACIONALES]","[Dates].["&amp;YEAR(F$3)&amp;"].["&amp;MONTH(F$3)&amp;"]")-CUBEVALUE("Chart of Accounts","[Accounts].[BKW.82  GASTOS NO OPERACIONALES]","[Dates].["&amp;YEAR(F$3)&amp;"].["&amp;MONTH(F$3)&amp;"]"))/1000,1)</f>
        <v>405</v>
      </c>
      <c r="G72" s="12"/>
      <c r="H72" s="14">
        <f>ROUND((CUBEVALUE("Chart of Accounts","[Accounts].[BKW.631  INGRESOS NO OPERACIONALES]","[Dates].["&amp;YEAR(H$3)&amp;"].["&amp;MONTH(H$3)&amp;"]")-CUBEVALUE("Chart of Accounts","[Accounts].[BKW.82  GASTOS NO OPERACIONALES]","[Dates].["&amp;YEAR(H$3)&amp;"].["&amp;MONTH(H$3)&amp;"]"))/1,2)</f>
        <v>-371186.98</v>
      </c>
    </row>
    <row r="73" spans="2:9" x14ac:dyDescent="0.35">
      <c r="B73" s="10"/>
      <c r="C73" s="1" t="s">
        <v>30</v>
      </c>
      <c r="D73" s="45"/>
      <c r="E73" s="31">
        <f>+E71+E72</f>
        <v>937.49999999999966</v>
      </c>
      <c r="F73" s="31">
        <f>+F71+F72</f>
        <v>1021.7000000000007</v>
      </c>
      <c r="G73" s="12"/>
      <c r="H73" s="31">
        <f>+H71+H72</f>
        <v>1114564.6300000031</v>
      </c>
    </row>
    <row r="74" spans="2:9" x14ac:dyDescent="0.35">
      <c r="B74" s="10"/>
      <c r="C74" s="4" t="str" vm="26">
        <f>CUBEMEMBER("Chart of Accounts","[Accounts].[BKW.83  IMPUESTOS DIRECTOS]","Impuesto sobre la renta")</f>
        <v>Impuesto sobre la renta</v>
      </c>
      <c r="D74" s="46">
        <v>26</v>
      </c>
      <c r="E74" s="13">
        <f>ROUND(CUBEVALUE("Chart of Accounts",$C74,"[Dates].["&amp;YEAR(E$3)&amp;"].["&amp;MONTH(E$3)&amp;"]")/1000,1)</f>
        <v>77</v>
      </c>
      <c r="F74" s="13">
        <f>ROUND(CUBEVALUE("Chart of Accounts",$C74,"[Dates].["&amp;YEAR(F$3)&amp;"].["&amp;MONTH(F$3)&amp;"]")/1000,1)</f>
        <v>167.8</v>
      </c>
      <c r="G74" s="12"/>
      <c r="H74" s="14">
        <f>ROUND(CUBEVALUE("Chart of Accounts",$C74,"[Dates].["&amp;YEAR(H$3)&amp;"].["&amp;MONTH(H$3)&amp;"]")/1,2)</f>
        <v>467944.88</v>
      </c>
    </row>
    <row r="75" spans="2:9" x14ac:dyDescent="0.35">
      <c r="B75" s="10"/>
      <c r="C75" s="4" t="str" vm="33">
        <f>CUBEMEMBER("Chart of Accounts","[Accounts].[BKW.84  CONTRIBUCIONES ESPECIALES]","Contribución especial a los Grandes Contribuyentes")</f>
        <v>Contribución especial a los Grandes Contribuyentes</v>
      </c>
      <c r="D75" s="46">
        <v>28</v>
      </c>
      <c r="E75" s="32">
        <f>IFERROR(ROUND(CUBEVALUE("Chart of Accounts",$C75,"[Dates].["&amp;YEAR(E$3)&amp;"].["&amp;MONTH(E$3)&amp;"]")/1000,1),0)</f>
        <v>210.3</v>
      </c>
      <c r="F75" s="32">
        <f>IFERROR(ROUND(CUBEVALUE("Chart of Accounts",$C75,"[Dates].["&amp;YEAR(F$3)&amp;"].["&amp;MONTH(F$3)&amp;"]")/1000,1),0)</f>
        <v>93.2</v>
      </c>
      <c r="G75" s="12"/>
      <c r="H75" s="32">
        <f>IFERROR(ROUND(CUBEVALUE("Chart of Accounts",$C75,"[Dates].["&amp;YEAR(H$3)&amp;"].["&amp;MONTH(H$3)&amp;"]")/1,2),0)</f>
        <v>104254.49</v>
      </c>
    </row>
    <row r="76" spans="2:9" x14ac:dyDescent="0.35">
      <c r="B76" s="10"/>
      <c r="C76" s="1" t="s">
        <v>14</v>
      </c>
      <c r="D76" s="45"/>
      <c r="E76" s="18">
        <f>+E73-E74-E75</f>
        <v>650.19999999999959</v>
      </c>
      <c r="F76" s="18">
        <f>+F73-F74-F75</f>
        <v>760.70000000000073</v>
      </c>
      <c r="G76" s="12"/>
      <c r="H76" s="18">
        <f>+H73-H74-H75</f>
        <v>542365.26000000315</v>
      </c>
    </row>
    <row r="77" spans="2:9" ht="15" thickBot="1" x14ac:dyDescent="0.4">
      <c r="B77" s="24"/>
      <c r="C77" s="25"/>
      <c r="D77" s="48"/>
      <c r="E77" s="26"/>
      <c r="F77" s="25"/>
      <c r="G77" s="28"/>
    </row>
    <row r="78" spans="2:9" x14ac:dyDescent="0.35">
      <c r="E78" s="5"/>
    </row>
    <row r="79" spans="2:9" x14ac:dyDescent="0.35">
      <c r="E79" s="5"/>
    </row>
    <row r="80" spans="2:9" x14ac:dyDescent="0.35">
      <c r="E80" s="5"/>
    </row>
    <row r="81" spans="3:7" x14ac:dyDescent="0.35">
      <c r="C81" s="33" t="s">
        <v>15</v>
      </c>
      <c r="D81" s="49"/>
      <c r="E81" s="40" t="e">
        <f>E40-E17</f>
        <v>#REF!</v>
      </c>
      <c r="F81" s="40" t="e">
        <f>F40-F17</f>
        <v>#REF!</v>
      </c>
    </row>
    <row r="82" spans="3:7" x14ac:dyDescent="0.35">
      <c r="C82" s="33" t="s">
        <v>17</v>
      </c>
      <c r="D82" s="49"/>
      <c r="E82" s="40">
        <f>ROUND((CUBEVALUE("Chart of Accounts","[Accounts].[BKW.1  ACTIVOS]","[Dates].["&amp;YEAR(E$3)&amp;"].["&amp;MONTH(E$3)&amp;"]")-CUBEVALUE("Chart of Accounts","[Accounts].[BKW.3250.02  POR BIENES RECIBIDOS EN PAGO O ADJUDICADOS]","[Dates].["&amp;YEAR(E$3)&amp;"].["&amp;MONTH(E$3)&amp;"]"))/1000,1)-E17</f>
        <v>0</v>
      </c>
      <c r="F82" s="40">
        <f>ROUND((CUBEVALUE("Chart of Accounts","[Accounts].[BKW.1  ACTIVOS]","[Dates].["&amp;YEAR(F$3)&amp;"].["&amp;MONTH(F$3)&amp;"]")-CUBEVALUE("Chart of Accounts","[Accounts].[BKW.3250.02  POR BIENES RECIBIDOS EN PAGO O ADJUDICADOS]","[Dates].["&amp;YEAR(F$3)&amp;"].["&amp;MONTH(F$3)&amp;"]"))/1000,1)-F17</f>
        <v>0</v>
      </c>
    </row>
    <row r="83" spans="3:7" x14ac:dyDescent="0.35">
      <c r="C83" s="33" t="s">
        <v>19</v>
      </c>
      <c r="D83" s="49"/>
      <c r="E83" s="40">
        <f>ROUND((CUBEVALUE("Chart of Accounts","[Accounts].[BKW.2  PASIVOS]","[Dates].["&amp;YEAR(E$3)&amp;"].["&amp;MONTH(E$3)&amp;"]"))/1000,1)-E35</f>
        <v>0</v>
      </c>
      <c r="F83" s="40">
        <f>ROUND((CUBEVALUE("Chart of Accounts","[Accounts].[BKW.2  PASIVOS]","[Dates].["&amp;YEAR(F$3)&amp;"].["&amp;MONTH(F$3)&amp;"]"))/1000,1)-F35</f>
        <v>0</v>
      </c>
      <c r="G83" s="34"/>
    </row>
    <row r="84" spans="3:7" x14ac:dyDescent="0.35">
      <c r="C84" s="33" t="s">
        <v>18</v>
      </c>
      <c r="D84" s="49"/>
      <c r="E84" s="40" t="e">
        <f>ROUND((CUBEVALUE("Chart of Accounts","[Accounts].[BKW.3  PATRIMONIO]","[Dates].["&amp;YEAR(E$3)&amp;"].["&amp;MONTH(E$3)&amp;"]")-CUBEVALUE("Chart of Accounts","[Accounts].[BKW.3250.02  POR BIENES RECIBIDOS EN PAGO O ADJUDICADOS]","[Dates].["&amp;YEAR(E$3)&amp;"].["&amp;MONTH(E$3)&amp;"]"))/1000,2)-E39+E76</f>
        <v>#REF!</v>
      </c>
      <c r="F84" s="40" t="e">
        <f>ROUND((CUBEVALUE("Chart of Accounts","[Accounts].[BKW.3  PATRIMONIO]","[Dates].["&amp;YEAR(F$3)&amp;"].["&amp;MONTH(F$3)&amp;"]")-CUBEVALUE("Chart of Accounts","[Accounts].[BKW.3250.02  POR BIENES RECIBIDOS EN PAGO O ADJUDICADOS]","[Dates].["&amp;YEAR(F$3)&amp;"].["&amp;MONTH(F$3)&amp;"]"))/1000,2)-F39+F76</f>
        <v>#REF!</v>
      </c>
    </row>
    <row r="85" spans="3:7" x14ac:dyDescent="0.35">
      <c r="C85" s="33" t="s">
        <v>16</v>
      </c>
      <c r="D85" s="49"/>
      <c r="E85" s="40">
        <f>ROUND((CUBEVALUE("Chart of Accounts","[Accounts].[BKW.6  INGRESOS]","[Dates].["&amp;YEAR(E$3)&amp;"].["&amp;MONTH(E$3)&amp;"]")-CUBEVALUE("Chart of Accounts","[Accounts].[BKW.7  COSTOS]","[Dates].["&amp;YEAR(E$3)&amp;"].["&amp;MONTH(E$3)&amp;"]")-CUBEVALUE("Chart of Accounts","[Accounts].[BKW.8  GASTOS]","[Dates].["&amp;YEAR(E$3)&amp;"].["&amp;MONTH(E$3)&amp;"]"))/1000,1)-E76</f>
        <v>0.1000000000003638</v>
      </c>
      <c r="F85" s="40">
        <f>ROUND((CUBEVALUE("Chart of Accounts","[Accounts].[BKW.6  INGRESOS]","[Dates].["&amp;YEAR(F$3)&amp;"].["&amp;MONTH(F$3)&amp;"]")-CUBEVALUE("Chart of Accounts","[Accounts].[BKW.7  COSTOS]","[Dates].["&amp;YEAR(F$3)&amp;"].["&amp;MONTH(F$3)&amp;"]")-CUBEVALUE("Chart of Accounts","[Accounts].[BKW.8  GASTOS]","[Dates].["&amp;YEAR(F$3)&amp;"].["&amp;MONTH(F$3)&amp;"]"))/1000,1)-F76</f>
        <v>0</v>
      </c>
    </row>
    <row r="86" spans="3:7" x14ac:dyDescent="0.35">
      <c r="E86" s="41"/>
      <c r="F86" s="41"/>
    </row>
    <row r="87" spans="3:7" x14ac:dyDescent="0.35">
      <c r="E87" s="41"/>
      <c r="F87" s="41"/>
    </row>
    <row r="88" spans="3:7" x14ac:dyDescent="0.35">
      <c r="C88" s="33" t="s">
        <v>20</v>
      </c>
      <c r="D88" s="49"/>
      <c r="E88" s="42">
        <f>ROUND((CUBEVALUE("Chart of Accounts","[Accounts].[BKW.121  SALDOS ENTRE COMPAÑÍAS]","[Dates].["&amp;YEAR(E$3)&amp;"].["&amp;MONTH(E$3)&amp;"]")-CUBEVALUE("Chart of Accounts","[Accounts].[BKW.221  SALDOS ENTRE COMPAÑÍAS]","[Dates].["&amp;YEAR(E$3)&amp;"].["&amp;MONTH(E$3)&amp;"]"))/1000,1)</f>
        <v>0</v>
      </c>
      <c r="F88" s="42">
        <f>ROUND((CUBEVALUE("Chart of Accounts","[Accounts].[BKW.121  SALDOS ENTRE COMPAÑÍAS]","[Dates].["&amp;YEAR(F$3)&amp;"].["&amp;MONTH(F$3)&amp;"]")-CUBEVALUE("Chart of Accounts","[Accounts].[BKW.221  SALDOS ENTRE COMPAÑÍAS]","[Dates].["&amp;YEAR(F$3)&amp;"].["&amp;MONTH(F$3)&amp;"]"))/1000,1)</f>
        <v>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portrait" r:id="rId1"/>
  <headerFooter>
    <oddFooter>&amp;C&amp;1#&amp;"Calibri"&amp;10&amp;K000000Información Confidencial - Banco Atlántida El Salvador</oddFooter>
  </headerFooter>
  <rowBreaks count="1" manualBreakCount="1">
    <brk id="42" min="1" max="5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Balance</vt:lpstr>
      <vt:lpstr>Resultado</vt:lpstr>
      <vt:lpstr>Publicación</vt:lpstr>
      <vt:lpstr>EF_Informe_anual</vt:lpstr>
      <vt:lpstr>EF_Informe_anual!FECHA1</vt:lpstr>
      <vt:lpstr>FECHA1</vt:lpstr>
      <vt:lpstr>EF_Informe_anual!FECHA2</vt:lpstr>
      <vt:lpstr>FECHA2</vt:lpstr>
      <vt:lpstr>EF_Informe_anual!Print_Area</vt:lpstr>
      <vt:lpstr>Publicación!Print_Area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cgranadeno@bancatlan.sv</dc:creator>
  <cp:lastModifiedBy>Kenia Elizabeth Perez Sanchez</cp:lastModifiedBy>
  <cp:lastPrinted>2026-08-12T00:21:58Z</cp:lastPrinted>
  <dcterms:created xsi:type="dcterms:W3CDTF">2014-07-05T17:10:34Z</dcterms:created>
  <dcterms:modified xsi:type="dcterms:W3CDTF">2026-09-06T21:55:11Z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61e80f-1dc0-495c-95f9-7eca5a3cf2aa_Enabled">
    <vt:lpwstr>true</vt:lpwstr>
  </property>
  <property fmtid="{D5CDD505-2E9C-101B-9397-08002B2CF9AE}" pid="3" name="MSIP_Label_9e61e80f-1dc0-495c-95f9-7eca5a3cf2aa_SetDate">
    <vt:lpwstr>2023-02-14T22:02:18Z</vt:lpwstr>
  </property>
  <property fmtid="{D5CDD505-2E9C-101B-9397-08002B2CF9AE}" pid="4" name="MSIP_Label_9e61e80f-1dc0-495c-95f9-7eca5a3cf2aa_Method">
    <vt:lpwstr>Privileged</vt:lpwstr>
  </property>
  <property fmtid="{D5CDD505-2E9C-101B-9397-08002B2CF9AE}" pid="5" name="MSIP_Label_9e61e80f-1dc0-495c-95f9-7eca5a3cf2aa_Name">
    <vt:lpwstr>Confidencial</vt:lpwstr>
  </property>
  <property fmtid="{D5CDD505-2E9C-101B-9397-08002B2CF9AE}" pid="6" name="MSIP_Label_9e61e80f-1dc0-495c-95f9-7eca5a3cf2aa_SiteId">
    <vt:lpwstr>b579d0fa-ecf7-43af-a250-c4935d59224b</vt:lpwstr>
  </property>
  <property fmtid="{D5CDD505-2E9C-101B-9397-08002B2CF9AE}" pid="7" name="MSIP_Label_9e61e80f-1dc0-495c-95f9-7eca5a3cf2aa_ActionId">
    <vt:lpwstr>197ba435-206b-411e-83f4-b8ffe1ad5f07</vt:lpwstr>
  </property>
  <property fmtid="{D5CDD505-2E9C-101B-9397-08002B2CF9AE}" pid="8" name="MSIP_Label_9e61e80f-1dc0-495c-95f9-7eca5a3cf2aa_ContentBits">
    <vt:lpwstr>2</vt:lpwstr>
  </property>
</Properties>
</file>